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cody-\iCloudDrive\"/>
    </mc:Choice>
  </mc:AlternateContent>
  <bookViews>
    <workbookView xWindow="0" yWindow="0" windowWidth="0" windowHeight="0"/>
  </bookViews>
  <sheets>
    <sheet name="Rekapitulace stavby" sheetId="1" r:id="rId1"/>
    <sheet name="SO104-D.01 - dešťová kana..." sheetId="2" r:id="rId2"/>
    <sheet name="SO104-D.05 - veřejné osvě..." sheetId="3" r:id="rId3"/>
    <sheet name="SO104-D.100 - komunikace ..." sheetId="4" r:id="rId4"/>
    <sheet name="Pokyny pro vyplnění" sheetId="5" r:id="rId5"/>
  </sheets>
  <definedNames>
    <definedName name="_xlnm.Print_Area" localSheetId="0">'Rekapitulace stavby'!$D$4:$AO$36,'Rekapitulace stavby'!$C$42:$AQ$58</definedName>
    <definedName name="_xlnm.Print_Titles" localSheetId="0">'Rekapitulace stavby'!$52:$52</definedName>
    <definedName name="_xlnm._FilterDatabase" localSheetId="1" hidden="1">'SO104-D.01 - dešťová kana...'!$C$90:$K$161</definedName>
    <definedName name="_xlnm.Print_Area" localSheetId="1">'SO104-D.01 - dešťová kana...'!$C$4:$J$39,'SO104-D.01 - dešťová kana...'!$C$45:$J$72,'SO104-D.01 - dešťová kana...'!$C$78:$K$161</definedName>
    <definedName name="_xlnm.Print_Titles" localSheetId="1">'SO104-D.01 - dešťová kana...'!$90:$90</definedName>
    <definedName name="_xlnm._FilterDatabase" localSheetId="2" hidden="1">'SO104-D.05 - veřejné osvě...'!$C$82:$K$155</definedName>
    <definedName name="_xlnm.Print_Area" localSheetId="2">'SO104-D.05 - veřejné osvě...'!$C$4:$J$39,'SO104-D.05 - veřejné osvě...'!$C$45:$J$64,'SO104-D.05 - veřejné osvě...'!$C$70:$K$155</definedName>
    <definedName name="_xlnm.Print_Titles" localSheetId="2">'SO104-D.05 - veřejné osvě...'!$82:$82</definedName>
    <definedName name="_xlnm._FilterDatabase" localSheetId="3" hidden="1">'SO104-D.100 - komunikace ...'!$C$87:$K$315</definedName>
    <definedName name="_xlnm.Print_Area" localSheetId="3">'SO104-D.100 - komunikace ...'!$C$4:$J$39,'SO104-D.100 - komunikace ...'!$C$45:$J$69,'SO104-D.100 - komunikace ...'!$C$75:$K$315</definedName>
    <definedName name="_xlnm.Print_Titles" localSheetId="3">'SO104-D.100 - komunikace ...'!$87:$87</definedName>
    <definedName name="_xlnm.Print_Area" localSheetId="4">'Pokyny pro vyplnění'!$B$2:$K$71,'Pokyny pro vyplnění'!$B$74:$K$118,'Pokyny pro vyplnění'!$B$121:$K$161,'Pokyny pro vyplnění'!$B$164:$K$218</definedName>
  </definedNames>
  <calcPr/>
</workbook>
</file>

<file path=xl/calcChain.xml><?xml version="1.0" encoding="utf-8"?>
<calcChain xmlns="http://schemas.openxmlformats.org/spreadsheetml/2006/main">
  <c i="4" l="1" r="J37"/>
  <c r="J36"/>
  <c i="1" r="AY57"/>
  <c i="4" r="J35"/>
  <c i="1" r="AX57"/>
  <c i="4" r="BI314"/>
  <c r="BH314"/>
  <c r="BG314"/>
  <c r="BF314"/>
  <c r="T314"/>
  <c r="R314"/>
  <c r="P314"/>
  <c r="BI312"/>
  <c r="BH312"/>
  <c r="BG312"/>
  <c r="BF312"/>
  <c r="T312"/>
  <c r="R312"/>
  <c r="P312"/>
  <c r="BI310"/>
  <c r="BH310"/>
  <c r="BG310"/>
  <c r="BF310"/>
  <c r="T310"/>
  <c r="R310"/>
  <c r="P310"/>
  <c r="BI306"/>
  <c r="BH306"/>
  <c r="BG306"/>
  <c r="BF306"/>
  <c r="T306"/>
  <c r="R306"/>
  <c r="P306"/>
  <c r="BI302"/>
  <c r="BH302"/>
  <c r="BG302"/>
  <c r="BF302"/>
  <c r="T302"/>
  <c r="R302"/>
  <c r="P302"/>
  <c r="BI295"/>
  <c r="BH295"/>
  <c r="BG295"/>
  <c r="BF295"/>
  <c r="T295"/>
  <c r="R295"/>
  <c r="P295"/>
  <c r="BI290"/>
  <c r="BH290"/>
  <c r="BG290"/>
  <c r="BF290"/>
  <c r="T290"/>
  <c r="T289"/>
  <c r="R290"/>
  <c r="R289"/>
  <c r="P290"/>
  <c r="P289"/>
  <c r="BI286"/>
  <c r="BH286"/>
  <c r="BG286"/>
  <c r="BF286"/>
  <c r="T286"/>
  <c r="R286"/>
  <c r="P286"/>
  <c r="BI283"/>
  <c r="BH283"/>
  <c r="BG283"/>
  <c r="BF283"/>
  <c r="T283"/>
  <c r="R283"/>
  <c r="P283"/>
  <c r="BI278"/>
  <c r="BH278"/>
  <c r="BG278"/>
  <c r="BF278"/>
  <c r="T278"/>
  <c r="R278"/>
  <c r="P278"/>
  <c r="BI275"/>
  <c r="BH275"/>
  <c r="BG275"/>
  <c r="BF275"/>
  <c r="T275"/>
  <c r="R275"/>
  <c r="P275"/>
  <c r="BI269"/>
  <c r="BH269"/>
  <c r="BG269"/>
  <c r="BF269"/>
  <c r="T269"/>
  <c r="R269"/>
  <c r="P269"/>
  <c r="BI266"/>
  <c r="BH266"/>
  <c r="BG266"/>
  <c r="BF266"/>
  <c r="T266"/>
  <c r="R266"/>
  <c r="P266"/>
  <c r="BI263"/>
  <c r="BH263"/>
  <c r="BG263"/>
  <c r="BF263"/>
  <c r="T263"/>
  <c r="R263"/>
  <c r="P263"/>
  <c r="BI259"/>
  <c r="BH259"/>
  <c r="BG259"/>
  <c r="BF259"/>
  <c r="T259"/>
  <c r="R259"/>
  <c r="P259"/>
  <c r="BI256"/>
  <c r="BH256"/>
  <c r="BG256"/>
  <c r="BF256"/>
  <c r="T256"/>
  <c r="R256"/>
  <c r="P256"/>
  <c r="BI252"/>
  <c r="BH252"/>
  <c r="BG252"/>
  <c r="BF252"/>
  <c r="T252"/>
  <c r="R252"/>
  <c r="P252"/>
  <c r="BI248"/>
  <c r="BH248"/>
  <c r="BG248"/>
  <c r="BF248"/>
  <c r="T248"/>
  <c r="R248"/>
  <c r="P248"/>
  <c r="BI244"/>
  <c r="BH244"/>
  <c r="BG244"/>
  <c r="BF244"/>
  <c r="T244"/>
  <c r="R244"/>
  <c r="P244"/>
  <c r="BI239"/>
  <c r="BH239"/>
  <c r="BG239"/>
  <c r="BF239"/>
  <c r="T239"/>
  <c r="R239"/>
  <c r="P239"/>
  <c r="BI237"/>
  <c r="BH237"/>
  <c r="BG237"/>
  <c r="BF237"/>
  <c r="T237"/>
  <c r="R237"/>
  <c r="P237"/>
  <c r="BI235"/>
  <c r="BH235"/>
  <c r="BG235"/>
  <c r="BF235"/>
  <c r="T235"/>
  <c r="R235"/>
  <c r="P235"/>
  <c r="BI233"/>
  <c r="BH233"/>
  <c r="BG233"/>
  <c r="BF233"/>
  <c r="T233"/>
  <c r="R233"/>
  <c r="P233"/>
  <c r="BI231"/>
  <c r="BH231"/>
  <c r="BG231"/>
  <c r="BF231"/>
  <c r="T231"/>
  <c r="R231"/>
  <c r="P231"/>
  <c r="BI229"/>
  <c r="BH229"/>
  <c r="BG229"/>
  <c r="BF229"/>
  <c r="T229"/>
  <c r="R229"/>
  <c r="P229"/>
  <c r="BI227"/>
  <c r="BH227"/>
  <c r="BG227"/>
  <c r="BF227"/>
  <c r="T227"/>
  <c r="R227"/>
  <c r="P227"/>
  <c r="BI224"/>
  <c r="BH224"/>
  <c r="BG224"/>
  <c r="BF224"/>
  <c r="T224"/>
  <c r="R224"/>
  <c r="P224"/>
  <c r="BI222"/>
  <c r="BH222"/>
  <c r="BG222"/>
  <c r="BF222"/>
  <c r="T222"/>
  <c r="R222"/>
  <c r="P222"/>
  <c r="BI219"/>
  <c r="BH219"/>
  <c r="BG219"/>
  <c r="BF219"/>
  <c r="T219"/>
  <c r="R219"/>
  <c r="P219"/>
  <c r="BI216"/>
  <c r="BH216"/>
  <c r="BG216"/>
  <c r="BF216"/>
  <c r="T216"/>
  <c r="R216"/>
  <c r="P216"/>
  <c r="BI214"/>
  <c r="BH214"/>
  <c r="BG214"/>
  <c r="BF214"/>
  <c r="T214"/>
  <c r="R214"/>
  <c r="P214"/>
  <c r="BI212"/>
  <c r="BH212"/>
  <c r="BG212"/>
  <c r="BF212"/>
  <c r="T212"/>
  <c r="R212"/>
  <c r="P212"/>
  <c r="BI205"/>
  <c r="BH205"/>
  <c r="BG205"/>
  <c r="BF205"/>
  <c r="T205"/>
  <c r="R205"/>
  <c r="P205"/>
  <c r="BI203"/>
  <c r="BH203"/>
  <c r="BG203"/>
  <c r="BF203"/>
  <c r="T203"/>
  <c r="R203"/>
  <c r="P203"/>
  <c r="BI198"/>
  <c r="BH198"/>
  <c r="BG198"/>
  <c r="BF198"/>
  <c r="T198"/>
  <c r="R198"/>
  <c r="P198"/>
  <c r="BI193"/>
  <c r="BH193"/>
  <c r="BG193"/>
  <c r="BF193"/>
  <c r="T193"/>
  <c r="R193"/>
  <c r="P193"/>
  <c r="BI188"/>
  <c r="BH188"/>
  <c r="BG188"/>
  <c r="BF188"/>
  <c r="T188"/>
  <c r="R188"/>
  <c r="P188"/>
  <c r="BI177"/>
  <c r="BH177"/>
  <c r="BG177"/>
  <c r="BF177"/>
  <c r="T177"/>
  <c r="R177"/>
  <c r="P177"/>
  <c r="BI170"/>
  <c r="BH170"/>
  <c r="BG170"/>
  <c r="BF170"/>
  <c r="T170"/>
  <c r="R170"/>
  <c r="P170"/>
  <c r="BI161"/>
  <c r="BH161"/>
  <c r="BG161"/>
  <c r="BF161"/>
  <c r="T161"/>
  <c r="R161"/>
  <c r="P161"/>
  <c r="BI156"/>
  <c r="BH156"/>
  <c r="BG156"/>
  <c r="BF156"/>
  <c r="T156"/>
  <c r="R156"/>
  <c r="P156"/>
  <c r="BI152"/>
  <c r="BH152"/>
  <c r="BG152"/>
  <c r="BF152"/>
  <c r="T152"/>
  <c r="R152"/>
  <c r="P152"/>
  <c r="BI147"/>
  <c r="BH147"/>
  <c r="BG147"/>
  <c r="BF147"/>
  <c r="T147"/>
  <c r="R147"/>
  <c r="P147"/>
  <c r="BI143"/>
  <c r="BH143"/>
  <c r="BG143"/>
  <c r="BF143"/>
  <c r="T143"/>
  <c r="R143"/>
  <c r="P143"/>
  <c r="BI138"/>
  <c r="BH138"/>
  <c r="BG138"/>
  <c r="BF138"/>
  <c r="T138"/>
  <c r="R138"/>
  <c r="P138"/>
  <c r="BI133"/>
  <c r="BH133"/>
  <c r="BG133"/>
  <c r="BF133"/>
  <c r="T133"/>
  <c r="R133"/>
  <c r="P133"/>
  <c r="BI130"/>
  <c r="BH130"/>
  <c r="BG130"/>
  <c r="BF130"/>
  <c r="T130"/>
  <c r="R130"/>
  <c r="P130"/>
  <c r="BI125"/>
  <c r="BH125"/>
  <c r="BG125"/>
  <c r="BF125"/>
  <c r="T125"/>
  <c r="R125"/>
  <c r="P125"/>
  <c r="BI115"/>
  <c r="BH115"/>
  <c r="BG115"/>
  <c r="BF115"/>
  <c r="T115"/>
  <c r="R115"/>
  <c r="P115"/>
  <c r="BI112"/>
  <c r="BH112"/>
  <c r="BG112"/>
  <c r="BF112"/>
  <c r="T112"/>
  <c r="R112"/>
  <c r="P112"/>
  <c r="BI107"/>
  <c r="BH107"/>
  <c r="BG107"/>
  <c r="BF107"/>
  <c r="T107"/>
  <c r="R107"/>
  <c r="P107"/>
  <c r="BI104"/>
  <c r="BH104"/>
  <c r="BG104"/>
  <c r="BF104"/>
  <c r="T104"/>
  <c r="R104"/>
  <c r="P104"/>
  <c r="BI99"/>
  <c r="BH99"/>
  <c r="BG99"/>
  <c r="BF99"/>
  <c r="T99"/>
  <c r="R99"/>
  <c r="P99"/>
  <c r="BI94"/>
  <c r="BH94"/>
  <c r="BG94"/>
  <c r="BF94"/>
  <c r="T94"/>
  <c r="R94"/>
  <c r="P94"/>
  <c r="BI91"/>
  <c r="BH91"/>
  <c r="BG91"/>
  <c r="BF91"/>
  <c r="T91"/>
  <c r="R91"/>
  <c r="P91"/>
  <c r="J85"/>
  <c r="J84"/>
  <c r="F84"/>
  <c r="F82"/>
  <c r="E80"/>
  <c r="J55"/>
  <c r="J54"/>
  <c r="F54"/>
  <c r="F52"/>
  <c r="E50"/>
  <c r="J18"/>
  <c r="E18"/>
  <c r="F85"/>
  <c r="J17"/>
  <c r="J12"/>
  <c r="J52"/>
  <c r="E7"/>
  <c r="E78"/>
  <c i="3" r="J37"/>
  <c r="J36"/>
  <c i="1" r="AY56"/>
  <c i="3" r="J35"/>
  <c i="1" r="AX56"/>
  <c i="3" r="BI154"/>
  <c r="BH154"/>
  <c r="BG154"/>
  <c r="BF154"/>
  <c r="T154"/>
  <c r="T153"/>
  <c r="R154"/>
  <c r="R153"/>
  <c r="P154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8"/>
  <c r="BH118"/>
  <c r="BG118"/>
  <c r="BF118"/>
  <c r="T118"/>
  <c r="R118"/>
  <c r="P118"/>
  <c r="BI115"/>
  <c r="BH115"/>
  <c r="BG115"/>
  <c r="BF115"/>
  <c r="T115"/>
  <c r="R115"/>
  <c r="P115"/>
  <c r="BI113"/>
  <c r="BH113"/>
  <c r="BG113"/>
  <c r="BF113"/>
  <c r="T113"/>
  <c r="R113"/>
  <c r="P113"/>
  <c r="BI111"/>
  <c r="BH111"/>
  <c r="BG111"/>
  <c r="BF111"/>
  <c r="T111"/>
  <c r="R111"/>
  <c r="P111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BI91"/>
  <c r="BH91"/>
  <c r="BG91"/>
  <c r="BF91"/>
  <c r="T91"/>
  <c r="R91"/>
  <c r="P91"/>
  <c r="BI89"/>
  <c r="BH89"/>
  <c r="BG89"/>
  <c r="BF89"/>
  <c r="T89"/>
  <c r="R89"/>
  <c r="P89"/>
  <c r="BI87"/>
  <c r="BH87"/>
  <c r="BG87"/>
  <c r="BF87"/>
  <c r="T87"/>
  <c r="R87"/>
  <c r="P87"/>
  <c r="BI85"/>
  <c r="BH85"/>
  <c r="BG85"/>
  <c r="BF85"/>
  <c r="T85"/>
  <c r="R85"/>
  <c r="P85"/>
  <c r="J80"/>
  <c r="J79"/>
  <c r="F79"/>
  <c r="F77"/>
  <c r="E75"/>
  <c r="J55"/>
  <c r="J54"/>
  <c r="F54"/>
  <c r="F52"/>
  <c r="E50"/>
  <c r="J18"/>
  <c r="E18"/>
  <c r="F55"/>
  <c r="J17"/>
  <c r="J12"/>
  <c r="J77"/>
  <c r="E7"/>
  <c r="E73"/>
  <c i="2" r="J37"/>
  <c r="J36"/>
  <c i="1" r="AY55"/>
  <c i="2" r="J35"/>
  <c i="1" r="AX55"/>
  <c i="2" r="BI160"/>
  <c r="BH160"/>
  <c r="BG160"/>
  <c r="BF160"/>
  <c r="T160"/>
  <c r="R160"/>
  <c r="P160"/>
  <c r="BI158"/>
  <c r="BH158"/>
  <c r="BG158"/>
  <c r="BF158"/>
  <c r="T158"/>
  <c r="R158"/>
  <c r="P158"/>
  <c r="BI155"/>
  <c r="BH155"/>
  <c r="BG155"/>
  <c r="BF155"/>
  <c r="T155"/>
  <c r="R155"/>
  <c r="P155"/>
  <c r="BI153"/>
  <c r="BH153"/>
  <c r="BG153"/>
  <c r="BF153"/>
  <c r="T153"/>
  <c r="R153"/>
  <c r="P153"/>
  <c r="BI150"/>
  <c r="BH150"/>
  <c r="BG150"/>
  <c r="BF150"/>
  <c r="T150"/>
  <c r="R150"/>
  <c r="P150"/>
  <c r="BI148"/>
  <c r="BH148"/>
  <c r="BG148"/>
  <c r="BF148"/>
  <c r="T148"/>
  <c r="R148"/>
  <c r="P148"/>
  <c r="BI145"/>
  <c r="BH145"/>
  <c r="BG145"/>
  <c r="BF145"/>
  <c r="T145"/>
  <c r="T144"/>
  <c r="R145"/>
  <c r="R144"/>
  <c r="P145"/>
  <c r="P144"/>
  <c r="BI142"/>
  <c r="BH142"/>
  <c r="BG142"/>
  <c r="BF142"/>
  <c r="T142"/>
  <c r="R142"/>
  <c r="P142"/>
  <c r="BI140"/>
  <c r="BH140"/>
  <c r="BG140"/>
  <c r="BF140"/>
  <c r="T140"/>
  <c r="R140"/>
  <c r="P140"/>
  <c r="BI137"/>
  <c r="BH137"/>
  <c r="BG137"/>
  <c r="BF137"/>
  <c r="T137"/>
  <c r="R137"/>
  <c r="P137"/>
  <c r="BI135"/>
  <c r="BH135"/>
  <c r="BG135"/>
  <c r="BF135"/>
  <c r="T135"/>
  <c r="R135"/>
  <c r="P135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5"/>
  <c r="BH125"/>
  <c r="BG125"/>
  <c r="BF125"/>
  <c r="T125"/>
  <c r="T124"/>
  <c r="R125"/>
  <c r="R124"/>
  <c r="P125"/>
  <c r="P124"/>
  <c r="BI122"/>
  <c r="BH122"/>
  <c r="BG122"/>
  <c r="BF122"/>
  <c r="T122"/>
  <c r="R122"/>
  <c r="P122"/>
  <c r="BI120"/>
  <c r="BH120"/>
  <c r="BG120"/>
  <c r="BF120"/>
  <c r="T120"/>
  <c r="R120"/>
  <c r="P120"/>
  <c r="BI118"/>
  <c r="BH118"/>
  <c r="BG118"/>
  <c r="BF118"/>
  <c r="T118"/>
  <c r="R118"/>
  <c r="P118"/>
  <c r="BI115"/>
  <c r="BH115"/>
  <c r="BG115"/>
  <c r="BF115"/>
  <c r="T115"/>
  <c r="R115"/>
  <c r="P115"/>
  <c r="BI113"/>
  <c r="BH113"/>
  <c r="BG113"/>
  <c r="BF113"/>
  <c r="T113"/>
  <c r="R113"/>
  <c r="P113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100"/>
  <c r="BH100"/>
  <c r="BG100"/>
  <c r="BF100"/>
  <c r="T100"/>
  <c r="R100"/>
  <c r="P100"/>
  <c r="BI98"/>
  <c r="BH98"/>
  <c r="BG98"/>
  <c r="BF98"/>
  <c r="T98"/>
  <c r="R98"/>
  <c r="P98"/>
  <c r="BI96"/>
  <c r="BH96"/>
  <c r="BG96"/>
  <c r="BF96"/>
  <c r="T96"/>
  <c r="R96"/>
  <c r="P96"/>
  <c r="BI93"/>
  <c r="BH93"/>
  <c r="BG93"/>
  <c r="BF93"/>
  <c r="T93"/>
  <c r="T92"/>
  <c r="R93"/>
  <c r="R92"/>
  <c r="P93"/>
  <c r="P92"/>
  <c r="J88"/>
  <c r="J87"/>
  <c r="F87"/>
  <c r="F85"/>
  <c r="E83"/>
  <c r="J55"/>
  <c r="J54"/>
  <c r="F54"/>
  <c r="F52"/>
  <c r="E50"/>
  <c r="J18"/>
  <c r="E18"/>
  <c r="F88"/>
  <c r="J17"/>
  <c r="J12"/>
  <c r="J85"/>
  <c r="E7"/>
  <c r="E81"/>
  <c i="1" r="L50"/>
  <c r="AM50"/>
  <c r="AM49"/>
  <c r="L49"/>
  <c r="AM47"/>
  <c r="L47"/>
  <c r="L45"/>
  <c r="L44"/>
  <c i="2" r="BK155"/>
  <c i="3" r="J138"/>
  <c i="4" r="BK229"/>
  <c r="BK138"/>
  <c i="2" r="J148"/>
  <c i="3" r="J147"/>
  <c r="BK109"/>
  <c i="4" r="BK269"/>
  <c r="J188"/>
  <c i="2" r="J108"/>
  <c i="3" r="BK118"/>
  <c i="4" r="BK216"/>
  <c r="BK310"/>
  <c r="BK214"/>
  <c i="3" r="BK130"/>
  <c i="4" r="J306"/>
  <c r="J222"/>
  <c i="2" r="J150"/>
  <c i="3" r="BK122"/>
  <c i="4" r="J239"/>
  <c r="J259"/>
  <c i="2" r="J137"/>
  <c i="3" r="J109"/>
  <c r="J128"/>
  <c i="4" r="BK283"/>
  <c r="J161"/>
  <c i="2" r="BK98"/>
  <c i="3" r="J154"/>
  <c r="J85"/>
  <c i="4" r="J252"/>
  <c r="BK266"/>
  <c i="2" r="BK113"/>
  <c i="3" r="J93"/>
  <c r="J103"/>
  <c i="4" r="J229"/>
  <c r="BK161"/>
  <c i="2" r="J98"/>
  <c i="3" r="J111"/>
  <c r="BK111"/>
  <c i="4" r="J275"/>
  <c r="BK188"/>
  <c i="2" r="J106"/>
  <c i="3" r="J101"/>
  <c i="4" r="BK233"/>
  <c r="BK231"/>
  <c r="BK198"/>
  <c i="2" r="BK104"/>
  <c r="J93"/>
  <c i="3" r="BK151"/>
  <c i="4" r="BK222"/>
  <c r="BK115"/>
  <c r="J310"/>
  <c i="2" r="BK158"/>
  <c i="3" r="J99"/>
  <c r="J122"/>
  <c i="4" r="J193"/>
  <c r="J233"/>
  <c i="2" r="J158"/>
  <c i="3" r="J149"/>
  <c i="4" r="J269"/>
  <c r="BK224"/>
  <c r="J283"/>
  <c i="2" r="J122"/>
  <c i="3" r="BK91"/>
  <c i="4" r="J290"/>
  <c r="J227"/>
  <c i="2" r="BK108"/>
  <c i="3" r="BK147"/>
  <c i="4" r="BK275"/>
  <c r="BK107"/>
  <c i="2" r="J118"/>
  <c r="BK100"/>
  <c i="3" r="J136"/>
  <c i="4" r="J198"/>
  <c r="J314"/>
  <c i="3" r="J95"/>
  <c r="J130"/>
  <c i="4" r="BK244"/>
  <c r="BK314"/>
  <c i="2" r="J135"/>
  <c i="3" r="BK85"/>
  <c i="4" r="J133"/>
  <c r="BK130"/>
  <c i="2" r="BK150"/>
  <c r="J102"/>
  <c i="3" r="J105"/>
  <c i="4" r="J244"/>
  <c i="2" r="BK153"/>
  <c r="BK135"/>
  <c i="3" r="J97"/>
  <c i="4" r="BK143"/>
  <c r="J205"/>
  <c i="3" r="BK97"/>
  <c r="BK113"/>
  <c i="4" r="J231"/>
  <c i="2" r="BK132"/>
  <c i="3" r="J124"/>
  <c i="4" r="J263"/>
  <c r="J237"/>
  <c r="BK306"/>
  <c i="2" r="J115"/>
  <c i="3" r="J151"/>
  <c i="4" r="J203"/>
  <c r="BK290"/>
  <c i="2" r="J125"/>
  <c r="J96"/>
  <c i="3" r="J140"/>
  <c r="BK103"/>
  <c i="4" r="J177"/>
  <c r="J212"/>
  <c r="J112"/>
  <c i="2" r="BK110"/>
  <c i="3" r="BK128"/>
  <c r="BK101"/>
  <c i="4" r="BK133"/>
  <c r="BK112"/>
  <c i="2" r="BK160"/>
  <c r="J142"/>
  <c i="3" r="J91"/>
  <c r="J113"/>
  <c i="4" r="J91"/>
  <c i="2" r="BK122"/>
  <c r="BK115"/>
  <c i="3" r="BK93"/>
  <c i="4" r="BK256"/>
  <c r="J152"/>
  <c r="J312"/>
  <c i="2" r="BK145"/>
  <c i="3" r="BK126"/>
  <c i="4" r="BK237"/>
  <c r="BK312"/>
  <c i="2" r="BK93"/>
  <c i="3" r="J144"/>
  <c r="BK89"/>
  <c i="4" r="BK170"/>
  <c r="J219"/>
  <c i="2" r="BK128"/>
  <c i="3" r="J87"/>
  <c i="2" r="J130"/>
  <c i="3" r="J134"/>
  <c i="4" r="BK147"/>
  <c r="J224"/>
  <c i="1" r="AS54"/>
  <c i="4" r="J115"/>
  <c r="BK248"/>
  <c r="BK252"/>
  <c i="2" r="BK140"/>
  <c i="3" r="J89"/>
  <c i="4" r="BK193"/>
  <c r="J138"/>
  <c i="2" r="BK148"/>
  <c r="J155"/>
  <c i="3" r="BK87"/>
  <c i="4" r="BK302"/>
  <c r="BK286"/>
  <c i="2" r="BK142"/>
  <c i="3" r="J107"/>
  <c i="4" r="BK205"/>
  <c r="J156"/>
  <c r="J278"/>
  <c i="3" r="J132"/>
  <c i="4" r="J302"/>
  <c r="J214"/>
  <c i="3" r="BK149"/>
  <c r="J120"/>
  <c i="4" r="J170"/>
  <c r="J107"/>
  <c r="BK125"/>
  <c i="2" r="BK96"/>
  <c i="3" r="BK120"/>
  <c i="4" r="BK235"/>
  <c r="BK94"/>
  <c i="2" r="BK125"/>
  <c i="3" r="BK115"/>
  <c i="4" r="J99"/>
  <c r="BK156"/>
  <c i="2" r="J100"/>
  <c i="3" r="J142"/>
  <c r="BK154"/>
  <c i="4" r="BK259"/>
  <c r="BK227"/>
  <c i="2" r="J120"/>
  <c i="3" r="BK99"/>
  <c i="4" r="J286"/>
  <c r="J130"/>
  <c i="2" r="BK137"/>
  <c r="J153"/>
  <c i="3" r="BK124"/>
  <c r="BK136"/>
  <c i="4" r="BK263"/>
  <c i="2" r="J128"/>
  <c r="J140"/>
  <c i="3" r="BK134"/>
  <c i="4" r="BK152"/>
  <c r="J266"/>
  <c i="2" r="J104"/>
  <c i="3" r="J118"/>
  <c i="4" r="BK295"/>
  <c r="BK239"/>
  <c i="2" r="J145"/>
  <c i="3" r="BK132"/>
  <c i="4" r="BK219"/>
  <c r="J104"/>
  <c i="2" r="BK118"/>
  <c i="3" r="BK142"/>
  <c r="BK140"/>
  <c i="4" r="BK278"/>
  <c r="BK104"/>
  <c i="2" r="J113"/>
  <c i="3" r="BK105"/>
  <c i="4" r="J248"/>
  <c r="BK99"/>
  <c r="BK91"/>
  <c i="2" r="BK120"/>
  <c i="3" r="BK138"/>
  <c r="J115"/>
  <c i="4" r="J235"/>
  <c i="2" r="J160"/>
  <c r="BK130"/>
  <c i="3" r="BK107"/>
  <c i="4" r="J256"/>
  <c r="J216"/>
  <c r="J143"/>
  <c i="2" r="BK106"/>
  <c i="3" r="BK144"/>
  <c i="4" r="J295"/>
  <c r="J94"/>
  <c r="BK203"/>
  <c i="2" r="J132"/>
  <c i="3" r="BK95"/>
  <c i="4" r="J147"/>
  <c r="J125"/>
  <c i="2" r="BK102"/>
  <c r="J110"/>
  <c i="3" r="J126"/>
  <c i="4" r="BK212"/>
  <c r="BK177"/>
  <c i="2" l="1" r="T95"/>
  <c r="T112"/>
  <c r="T134"/>
  <c r="BK147"/>
  <c r="J147"/>
  <c r="J69"/>
  <c r="BK157"/>
  <c r="J157"/>
  <c r="J71"/>
  <c i="3" r="BK117"/>
  <c r="J117"/>
  <c r="J61"/>
  <c i="4" r="BK169"/>
  <c r="J169"/>
  <c r="J62"/>
  <c i="2" r="BK95"/>
  <c r="J95"/>
  <c r="J61"/>
  <c r="T117"/>
  <c r="T127"/>
  <c r="P139"/>
  <c r="R157"/>
  <c i="3" r="T117"/>
  <c i="4" r="P218"/>
  <c i="2" r="R95"/>
  <c r="R117"/>
  <c r="R127"/>
  <c r="BK139"/>
  <c r="J139"/>
  <c r="J67"/>
  <c r="T147"/>
  <c r="T157"/>
  <c i="3" r="R84"/>
  <c r="P146"/>
  <c i="4" r="BK90"/>
  <c r="J90"/>
  <c r="J61"/>
  <c r="P169"/>
  <c r="R274"/>
  <c i="2" r="BK117"/>
  <c r="J117"/>
  <c r="J63"/>
  <c r="BK127"/>
  <c r="J127"/>
  <c r="J65"/>
  <c r="R147"/>
  <c r="T152"/>
  <c i="3" r="BK84"/>
  <c r="J84"/>
  <c r="J60"/>
  <c r="P117"/>
  <c r="T146"/>
  <c i="4" r="P90"/>
  <c r="P89"/>
  <c r="BK218"/>
  <c r="J218"/>
  <c r="J63"/>
  <c r="P274"/>
  <c r="BK294"/>
  <c r="J294"/>
  <c r="J67"/>
  <c i="2" r="P95"/>
  <c r="R112"/>
  <c r="BK134"/>
  <c r="J134"/>
  <c r="J66"/>
  <c r="T139"/>
  <c r="BK152"/>
  <c r="J152"/>
  <c r="J70"/>
  <c r="P157"/>
  <c i="3" r="T84"/>
  <c r="T83"/>
  <c i="4" r="R90"/>
  <c r="T218"/>
  <c r="P294"/>
  <c r="P293"/>
  <c i="2" r="P112"/>
  <c r="P127"/>
  <c r="R134"/>
  <c r="P152"/>
  <c i="3" r="R117"/>
  <c i="4" r="R169"/>
  <c r="BK274"/>
  <c r="J274"/>
  <c r="J64"/>
  <c r="BK309"/>
  <c r="J309"/>
  <c r="J68"/>
  <c r="P309"/>
  <c r="T169"/>
  <c r="T274"/>
  <c r="R294"/>
  <c r="R293"/>
  <c r="R309"/>
  <c i="2" r="BK112"/>
  <c r="J112"/>
  <c r="J62"/>
  <c r="P117"/>
  <c r="P134"/>
  <c r="R139"/>
  <c r="P147"/>
  <c r="R152"/>
  <c i="3" r="P84"/>
  <c r="P83"/>
  <c i="1" r="AU56"/>
  <c i="3" r="BK146"/>
  <c r="J146"/>
  <c r="J62"/>
  <c r="R146"/>
  <c i="4" r="T90"/>
  <c r="T89"/>
  <c r="T88"/>
  <c r="R218"/>
  <c r="T294"/>
  <c r="T293"/>
  <c r="T309"/>
  <c i="3" r="BK153"/>
  <c r="J153"/>
  <c r="J63"/>
  <c i="2" r="BK144"/>
  <c r="J144"/>
  <c r="J68"/>
  <c r="BK92"/>
  <c r="J92"/>
  <c r="J60"/>
  <c r="BK124"/>
  <c r="J124"/>
  <c r="J64"/>
  <c i="4" r="BK289"/>
  <c r="J289"/>
  <c r="J65"/>
  <c i="3" r="BK83"/>
  <c r="J83"/>
  <c i="4" r="BE99"/>
  <c r="BE133"/>
  <c r="BE138"/>
  <c r="BE193"/>
  <c r="BE198"/>
  <c r="BE219"/>
  <c r="BE237"/>
  <c r="BE239"/>
  <c r="BE256"/>
  <c r="BE295"/>
  <c r="BE302"/>
  <c r="BE312"/>
  <c r="BE314"/>
  <c r="F55"/>
  <c r="BE115"/>
  <c r="BE152"/>
  <c r="BE231"/>
  <c r="BE248"/>
  <c r="BE252"/>
  <c r="E48"/>
  <c r="BE170"/>
  <c r="BE205"/>
  <c r="BE212"/>
  <c r="BE229"/>
  <c r="BE275"/>
  <c r="BE286"/>
  <c r="BE306"/>
  <c r="BE283"/>
  <c r="BE290"/>
  <c r="BE107"/>
  <c r="BE188"/>
  <c r="BE222"/>
  <c r="BE224"/>
  <c r="BE233"/>
  <c r="J82"/>
  <c r="BE91"/>
  <c r="BE227"/>
  <c r="BE125"/>
  <c r="BE156"/>
  <c r="BE161"/>
  <c r="BE177"/>
  <c r="BE203"/>
  <c r="BE244"/>
  <c r="BE259"/>
  <c r="BE263"/>
  <c r="BE266"/>
  <c r="BE269"/>
  <c r="BE278"/>
  <c r="BE310"/>
  <c r="BE94"/>
  <c r="BE104"/>
  <c r="BE112"/>
  <c r="BE130"/>
  <c r="BE143"/>
  <c r="BE147"/>
  <c r="BE214"/>
  <c r="BE216"/>
  <c r="BE235"/>
  <c i="3" r="J52"/>
  <c r="BE101"/>
  <c r="BE115"/>
  <c r="BE130"/>
  <c r="BE147"/>
  <c r="BE93"/>
  <c r="BE124"/>
  <c r="BE138"/>
  <c r="BE142"/>
  <c i="2" r="BK91"/>
  <c r="J91"/>
  <c i="3" r="BE91"/>
  <c r="BE95"/>
  <c r="BE97"/>
  <c r="BE122"/>
  <c r="F80"/>
  <c r="BE99"/>
  <c r="BE126"/>
  <c r="BE128"/>
  <c r="E48"/>
  <c r="BE89"/>
  <c r="BE105"/>
  <c r="BE118"/>
  <c r="BE136"/>
  <c r="BE144"/>
  <c r="BE109"/>
  <c r="BE140"/>
  <c r="BE87"/>
  <c r="BE103"/>
  <c r="BE132"/>
  <c r="BE134"/>
  <c r="BE151"/>
  <c r="BE85"/>
  <c r="BE107"/>
  <c r="BE111"/>
  <c r="BE113"/>
  <c r="BE120"/>
  <c r="BE149"/>
  <c r="BE154"/>
  <c i="2" r="BE96"/>
  <c r="BE122"/>
  <c r="BE125"/>
  <c r="BE150"/>
  <c r="BE153"/>
  <c r="J52"/>
  <c r="BE110"/>
  <c r="BE145"/>
  <c r="BE158"/>
  <c r="F55"/>
  <c r="BE100"/>
  <c r="E48"/>
  <c r="BE102"/>
  <c r="BE128"/>
  <c r="BE140"/>
  <c r="BE148"/>
  <c r="BE93"/>
  <c r="BE113"/>
  <c r="BE142"/>
  <c r="BE155"/>
  <c r="BE160"/>
  <c r="BE115"/>
  <c r="BE118"/>
  <c r="BE120"/>
  <c r="BE130"/>
  <c r="BE132"/>
  <c r="BE135"/>
  <c r="BE137"/>
  <c r="BE98"/>
  <c r="BE104"/>
  <c r="BE106"/>
  <c r="BE108"/>
  <c i="3" r="J34"/>
  <c i="1" r="AW56"/>
  <c i="2" r="J30"/>
  <c r="F34"/>
  <c i="1" r="BA55"/>
  <c i="2" r="F35"/>
  <c i="1" r="BB55"/>
  <c i="4" r="F37"/>
  <c i="1" r="BD57"/>
  <c i="2" r="F37"/>
  <c i="1" r="BD55"/>
  <c i="2" r="F36"/>
  <c i="1" r="BC55"/>
  <c i="4" r="F34"/>
  <c i="1" r="BA57"/>
  <c i="4" r="J34"/>
  <c i="1" r="AW57"/>
  <c i="3" r="F35"/>
  <c i="1" r="BB56"/>
  <c i="3" r="F37"/>
  <c i="1" r="BD56"/>
  <c i="3" r="F36"/>
  <c i="1" r="BC56"/>
  <c i="3" r="F34"/>
  <c i="1" r="BA56"/>
  <c i="2" r="J34"/>
  <c i="1" r="AW55"/>
  <c i="3" r="J30"/>
  <c i="4" r="F36"/>
  <c i="1" r="BC57"/>
  <c i="4" r="F35"/>
  <c i="1" r="BB57"/>
  <c i="2" l="1" r="P91"/>
  <c i="1" r="AU55"/>
  <c i="3" r="R83"/>
  <c i="4" r="P88"/>
  <c i="1" r="AU57"/>
  <c i="2" r="R91"/>
  <c r="T91"/>
  <c i="4" r="R89"/>
  <c r="R88"/>
  <c r="BK293"/>
  <c r="J293"/>
  <c r="J66"/>
  <c r="BK89"/>
  <c r="J89"/>
  <c r="J60"/>
  <c i="1" r="AG56"/>
  <c i="3" r="J59"/>
  <c i="1" r="AG55"/>
  <c i="2" r="J59"/>
  <c i="3" r="J33"/>
  <c i="1" r="AV56"/>
  <c r="AT56"/>
  <c r="AN56"/>
  <c i="3" r="F33"/>
  <c i="1" r="AZ56"/>
  <c i="4" r="J33"/>
  <c i="1" r="AV57"/>
  <c r="AT57"/>
  <c i="2" r="F33"/>
  <c i="1" r="AZ55"/>
  <c i="4" r="F33"/>
  <c i="1" r="AZ57"/>
  <c r="AU54"/>
  <c r="BA54"/>
  <c r="AW54"/>
  <c r="AK30"/>
  <c r="BB54"/>
  <c r="W31"/>
  <c r="BD54"/>
  <c r="W33"/>
  <c i="2" r="J33"/>
  <c i="1" r="AV55"/>
  <c r="AT55"/>
  <c r="AN55"/>
  <c r="BC54"/>
  <c r="AY54"/>
  <c i="4" l="1" r="BK88"/>
  <c r="J88"/>
  <c i="3" r="J39"/>
  <c i="2" r="J39"/>
  <c i="1" r="W32"/>
  <c i="4" r="J30"/>
  <c i="1" r="AG57"/>
  <c r="AG54"/>
  <c r="AK26"/>
  <c r="W30"/>
  <c r="AZ54"/>
  <c r="AV54"/>
  <c r="AK29"/>
  <c r="AX54"/>
  <c i="4" l="1" r="J39"/>
  <c r="J59"/>
  <c i="1" r="AN57"/>
  <c r="AK35"/>
  <c r="W29"/>
  <c r="AT54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<sst xmlns="http://schemas.openxmlformats.org/spreadsheetml/2006/main">
  <si>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</si>
  <si>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</si>
  <si>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</si>
  <si>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</si>
  <si>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</si>
  <si>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{a29513e1-d835-4c12-902d-6510d522e14d}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</si>
  <si>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</si>
  <si>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</si>
  <si>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</si>
  <si>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</si>
  <si>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</si>
  <si>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</si>
  <si>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</si>
  <si>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</si>
  <si>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200702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</si>
  <si>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</si>
  <si>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</si>
  <si>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Obytná zóna Včelnice</t>
  </si>
  <si>
    <t>KSO:</t>
  </si>
  <si>
    <t/>
  </si>
  <si>
    <t>CC-CZ:</t>
  </si>
  <si>
    <t>Místo:</t>
  </si>
  <si>
    <t>Chodová Planá</t>
  </si>
  <si>
    <t>Datum:</t>
  </si>
  <si>
    <t>8. 3. 2023</t>
  </si>
  <si>
    <t>Zadavatel:</t>
  </si>
  <si>
    <t>IČ:</t>
  </si>
  <si>
    <t>Městys Chodová Planá</t>
  </si>
  <si>
    <t>DIČ:</t>
  </si>
  <si>
    <t>Uchazeč:</t>
  </si>
  <si>
    <t>Vyplň údaj</t>
  </si>
  <si>
    <t>Projektant:</t>
  </si>
  <si>
    <t>64825663</t>
  </si>
  <si>
    <t>S P I R A L spol. s r. o.</t>
  </si>
  <si>
    <t>CZ64825663</t>
  </si>
  <si>
    <t>True</t>
  </si>
  <si>
    <t>Zpracovatel:</t>
  </si>
  <si>
    <t>Milan Hájek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</si>
  <si>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</si>
  <si>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</si>
  <si>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</si>
  <si>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</si>
  <si>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</si>
  <si>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</si>
  <si>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</si>
  <si>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</si>
  <si>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</si>
  <si>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</si>
  <si>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</si>
  <si>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</si>
  <si>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</si>
  <si>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</si>
  <si>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</si>
  <si>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</si>
  <si>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</si>
  <si>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</si>
  <si>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</si>
  <si>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</si>
  <si>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</si>
  <si>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</si>
  <si>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</si>
  <si>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</si>
  <si>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</si>
  <si>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</si>
  <si>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</si>
  <si>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</si>
  <si>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</si>
  <si>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</si>
  <si>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</si>
  <si>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</si>
  <si>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</si>
  <si>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</si>
  <si>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</si>
  <si>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</si>
  <si>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</si>
  <si>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</si>
  <si>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</si>
  <si>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</si>
  <si>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</si>
  <si>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SO104-D.01</t>
  </si>
  <si>
    <t>dešťová kanalizace</t>
  </si>
  <si>
    <t>STA</t>
  </si>
  <si>
    <t>1</t>
  </si>
  <si>
    <t>{ed67a22f-dc66-402b-996b-faa94cbb210f}</t>
  </si>
  <si>
    <t>2</t>
  </si>
  <si>
    <t>SO104-D.05</t>
  </si>
  <si>
    <t>veřejné osvětlení</t>
  </si>
  <si>
    <t>{d6a51596-c4d9-4ec8-ab3e-fa0e33f55ac9}</t>
  </si>
  <si>
    <t>SO104-D.100</t>
  </si>
  <si>
    <t>komunikace a zpevněné plochy</t>
  </si>
  <si>
    <t>{17c05150-7e56-4be7-8a56-e4ae28723d42}</t>
  </si>
  <si>
    <t>KRYCÍ LIST SOUPISU PRACÍ</t>
  </si>
  <si>
    <t>Objekt:</t>
  </si>
  <si>
    <t>SO104-D.01 - dešťová kanalizace</t>
  </si>
  <si>
    <t>ing. Jaroslav Krystyník</t>
  </si>
  <si>
    <t>REKAPITULACE ČLENĚNÍ SOUPISU PRACÍ</t>
  </si>
  <si>
    <t>Kód dílu - Popis</t>
  </si>
  <si>
    <t>Cena celkem [CZK]</t>
  </si>
  <si>
    <t>-1</t>
  </si>
  <si>
    <t>12 - Odkopávky a prokopávky</t>
  </si>
  <si>
    <t>13 - Hloubené vykopávky</t>
  </si>
  <si>
    <t>16 - Přemístění výkopku</t>
  </si>
  <si>
    <t>17 - Konstrukce ze zemin</t>
  </si>
  <si>
    <t>171 - Násypy a skládky předepsaných tvarů</t>
  </si>
  <si>
    <t>32 - Zdi přehradní a opěrné</t>
  </si>
  <si>
    <t>45 - Podkladní a vedlejší konstrukce (inženýr. stavby kromě vozovek a železnič. svršku)</t>
  </si>
  <si>
    <t>46 - Zpevněné plochy (kromě vozovek a železničního svršku)</t>
  </si>
  <si>
    <t>87 - Potrubí z trub plastických, skleněných a čedičových</t>
  </si>
  <si>
    <t>89 - Ostatní konstrukce a práce na trubním vedení</t>
  </si>
  <si>
    <t>H27 - Vedení trubní dálková a přípojná</t>
  </si>
  <si>
    <t>D1 - Ostatní materiál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</si>
  <si>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</si>
  <si>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</si>
  <si>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</si>
  <si>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</si>
  <si>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</si>
  <si>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</si>
  <si>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</si>
  <si>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</si>
  <si>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</si>
  <si>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</si>
  <si>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</si>
  <si>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</si>
  <si>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</si>
  <si>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12</t>
  </si>
  <si>
    <t>Odkopávky a prokopávky</t>
  </si>
  <si>
    <t>ROZPOCET</t>
  </si>
  <si>
    <t>K</t>
  </si>
  <si>
    <t>121101100R00</t>
  </si>
  <si>
    <t>Sejmutí ornice, pl. do 400 m2, přemístění do 50 m</t>
  </si>
  <si>
    <t>m3</t>
  </si>
  <si>
    <t>RTS I / 2020</t>
  </si>
  <si>
    <t>4</t>
  </si>
  <si>
    <t>PP</t>
  </si>
  <si>
    <t>13</t>
  </si>
  <si>
    <t>Hloubené vykopávky</t>
  </si>
  <si>
    <t>132201211R00</t>
  </si>
  <si>
    <t>Hloubení rýh š.do 200 cm hor.3 do 100 m3,STROJNĚ</t>
  </si>
  <si>
    <t>3</t>
  </si>
  <si>
    <t>132201219R00</t>
  </si>
  <si>
    <t>Přípl.za lepivost,hloubení rýh 200cm,hor.3,STROJNĚ</t>
  </si>
  <si>
    <t>6</t>
  </si>
  <si>
    <t>132301211R00</t>
  </si>
  <si>
    <t>Hloubení rýh š.do 200 cm hor.4 do 100 m3, STROJNĚ</t>
  </si>
  <si>
    <t>8</t>
  </si>
  <si>
    <t>5</t>
  </si>
  <si>
    <t>132301219R00</t>
  </si>
  <si>
    <t>Přípl.za lepivost,hloubení rýh 200cm,hor.4,STROJNĚ</t>
  </si>
  <si>
    <t>10</t>
  </si>
  <si>
    <t>131201110R00</t>
  </si>
  <si>
    <t>Hloubení nezapaž. jam hor.3 do 50 m3, STROJNĚ</t>
  </si>
  <si>
    <t>7</t>
  </si>
  <si>
    <t>131201119R00</t>
  </si>
  <si>
    <t>Příplatek za lepivost - hloubení nezap.jam v hor.3</t>
  </si>
  <si>
    <t>14</t>
  </si>
  <si>
    <t>131301110R00</t>
  </si>
  <si>
    <t>Hloubení nezapaž. jam hor.4 do 50 m3, STROJNĚ</t>
  </si>
  <si>
    <t>16</t>
  </si>
  <si>
    <t>9</t>
  </si>
  <si>
    <t>131301119R00</t>
  </si>
  <si>
    <t>Příplatek za lepivost - hloubení nezap.jam v hor.4</t>
  </si>
  <si>
    <t>18</t>
  </si>
  <si>
    <t>Přemístění výkopku</t>
  </si>
  <si>
    <t>161101101R00</t>
  </si>
  <si>
    <t>Svislé přemístění výkopku z hor.1-4 do 2,5 m</t>
  </si>
  <si>
    <t>20</t>
  </si>
  <si>
    <t>11</t>
  </si>
  <si>
    <t>162601102R00</t>
  </si>
  <si>
    <t>Vodorovné přemístění výkopku z hor.1-4 do 5000 m</t>
  </si>
  <si>
    <t>22</t>
  </si>
  <si>
    <t>17</t>
  </si>
  <si>
    <t>Konstrukce ze zemin</t>
  </si>
  <si>
    <t>171201101R00</t>
  </si>
  <si>
    <t>Uložení sypaniny do násypů nezhutněných</t>
  </si>
  <si>
    <t>24</t>
  </si>
  <si>
    <t>174101101R00</t>
  </si>
  <si>
    <t>Zásyp jam, rýh, šachet se zhutněním</t>
  </si>
  <si>
    <t>26</t>
  </si>
  <si>
    <t>175101101RT2</t>
  </si>
  <si>
    <t>Obsyp potrubí bez prohození sypaniny s dodáním štěrkopísku frakce 0 - 22 mm</t>
  </si>
  <si>
    <t>28</t>
  </si>
  <si>
    <t>171</t>
  </si>
  <si>
    <t>Násypy a skládky předepsaných tvarů</t>
  </si>
  <si>
    <t>171SKLADKOVNEVD</t>
  </si>
  <si>
    <t>Poplatek za uložení na skládku (zemina a kamení)</t>
  </si>
  <si>
    <t>t</t>
  </si>
  <si>
    <t>30</t>
  </si>
  <si>
    <t>32</t>
  </si>
  <si>
    <t>Zdi přehradní a opěrné</t>
  </si>
  <si>
    <t>327311114RT5</t>
  </si>
  <si>
    <t>Opěrné zdi z betonu prostého vodost. C25/30</t>
  </si>
  <si>
    <t>327351010R00</t>
  </si>
  <si>
    <t>Obednění opěrných zdí ploch rovinných</t>
  </si>
  <si>
    <t>m2</t>
  </si>
  <si>
    <t>34</t>
  </si>
  <si>
    <t>327352010R00</t>
  </si>
  <si>
    <t>Odbednění opěrných zdí ploch rovinných</t>
  </si>
  <si>
    <t>36</t>
  </si>
  <si>
    <t>45</t>
  </si>
  <si>
    <t>Podkladní a vedlejší konstrukce (inženýr. stavby kromě vozovek a železnič. svršku)</t>
  </si>
  <si>
    <t>19</t>
  </si>
  <si>
    <t>451541111R00</t>
  </si>
  <si>
    <t>Lože pod potrubí ze štěrkodrtě 0 - 63 mm</t>
  </si>
  <si>
    <t>38</t>
  </si>
  <si>
    <t>451571111R00</t>
  </si>
  <si>
    <t>Lože dlažby ze štěrkopísků tl. do 10 cm</t>
  </si>
  <si>
    <t>40</t>
  </si>
  <si>
    <t>46</t>
  </si>
  <si>
    <t>Zpevněné plochy (kromě vozovek a železničního svršku)</t>
  </si>
  <si>
    <t>465511513R00</t>
  </si>
  <si>
    <t>Dlažba z lom. kam. do MC do 20 m2 vysp. MCs, 30 cm</t>
  </si>
  <si>
    <t>42</t>
  </si>
  <si>
    <t>464511111R00</t>
  </si>
  <si>
    <t>Pohoz z lom.kamene neupraveného tříděného z terénu</t>
  </si>
  <si>
    <t>44</t>
  </si>
  <si>
    <t>87</t>
  </si>
  <si>
    <t>Potrubí z trub plastických, skleněných a čedičových</t>
  </si>
  <si>
    <t>23</t>
  </si>
  <si>
    <t>871373121R00</t>
  </si>
  <si>
    <t>Montáž trub z plastu, gumový kroužek, DN 300</t>
  </si>
  <si>
    <t>m</t>
  </si>
  <si>
    <t>89</t>
  </si>
  <si>
    <t>Ostatní konstrukce a práce na trubním vedení</t>
  </si>
  <si>
    <t>892581111R00</t>
  </si>
  <si>
    <t>Zkouška těsnosti kanalizace DN do 300, vodou</t>
  </si>
  <si>
    <t>48</t>
  </si>
  <si>
    <t>25</t>
  </si>
  <si>
    <t>892583111R00</t>
  </si>
  <si>
    <t>Zabezpečení konců kanal. potrubí DN do 300, vodou</t>
  </si>
  <si>
    <t>úsek</t>
  </si>
  <si>
    <t>50</t>
  </si>
  <si>
    <t>H27</t>
  </si>
  <si>
    <t>Vedení trubní dálková a přípojná</t>
  </si>
  <si>
    <t>998276101R00</t>
  </si>
  <si>
    <t>Přesun hmot, trubní vedení plastová, otevř. výkop</t>
  </si>
  <si>
    <t>52</t>
  </si>
  <si>
    <t>27</t>
  </si>
  <si>
    <t>998276118R00</t>
  </si>
  <si>
    <t>Přesun hmot, trubní vedení plastová, příplatek 5km</t>
  </si>
  <si>
    <t>54</t>
  </si>
  <si>
    <t>D1</t>
  </si>
  <si>
    <t>Ostatní materiál</t>
  </si>
  <si>
    <t>283141494</t>
  </si>
  <si>
    <t>Fólie výstražná pro kanal. š. 300 mm šedá</t>
  </si>
  <si>
    <t>56</t>
  </si>
  <si>
    <t>29</t>
  </si>
  <si>
    <t>28614261</t>
  </si>
  <si>
    <t>Trubka kanalizační ULTRA-RIB 2 SN 10 300x5000 mm</t>
  </si>
  <si>
    <t>kus</t>
  </si>
  <si>
    <t>58</t>
  </si>
  <si>
    <t>SO104-D.05 - veřejné osvětlení</t>
  </si>
  <si>
    <t>ing. Miroslav Křístek</t>
  </si>
  <si>
    <t>D1 - MONTÁŽ</t>
  </si>
  <si>
    <t>D2 - MATERIÁL</t>
  </si>
  <si>
    <t>D3 - HZS</t>
  </si>
  <si>
    <t>D4 - DODÁVKY</t>
  </si>
  <si>
    <t>MONTÁŽ</t>
  </si>
  <si>
    <t>Pol1</t>
  </si>
  <si>
    <t>trubka ochr z PE, R=40mm</t>
  </si>
  <si>
    <t>Pol2</t>
  </si>
  <si>
    <t>stožár sadový ocelový bezpaticový do 6m</t>
  </si>
  <si>
    <t>ks</t>
  </si>
  <si>
    <t>Pol3</t>
  </si>
  <si>
    <t>výložník ocel. 1-ram. (rameno)</t>
  </si>
  <si>
    <t>Pol4</t>
  </si>
  <si>
    <t>elektrovýzbroj stožáru pro 1 okruh</t>
  </si>
  <si>
    <t>Pol5</t>
  </si>
  <si>
    <t>PHILIPS BRP102 LED55/740 II DM42-60A, 39W, 4000K</t>
  </si>
  <si>
    <t>Pol6</t>
  </si>
  <si>
    <t>uzem. v zemi FeZn 30/4mm vč. Svorek, propoj. aj.</t>
  </si>
  <si>
    <t>Pol7</t>
  </si>
  <si>
    <t>FeZn R=10mm</t>
  </si>
  <si>
    <t>Pol8</t>
  </si>
  <si>
    <t>CYKY-CYKYm 3Cx2.5 mm2 750V (PU)</t>
  </si>
  <si>
    <t>Pol9</t>
  </si>
  <si>
    <t>CYKY-CYKYm 4Bx10 mm2 750V (PU)</t>
  </si>
  <si>
    <t>Pol10</t>
  </si>
  <si>
    <t>ukonč.kabelu smršť.zákl. do 4x10mm2</t>
  </si>
  <si>
    <t>Pol11</t>
  </si>
  <si>
    <t>vytyčení trati venk.sil.vedení nn v přehledném terénu</t>
  </si>
  <si>
    <t>km</t>
  </si>
  <si>
    <t>Pol12</t>
  </si>
  <si>
    <t>kabel.rýha 35cm/šiř. 80cm/hl.zem.tř.3</t>
  </si>
  <si>
    <t>Pol13</t>
  </si>
  <si>
    <t>zřízení kabel.lože z pros.zem.písku ve sm.35cm</t>
  </si>
  <si>
    <t>Pol14</t>
  </si>
  <si>
    <t>fólie výstražná PVC šířka 33cm</t>
  </si>
  <si>
    <t>Pol15</t>
  </si>
  <si>
    <t>ruč.zához kabel.rýha 35cm/šiř. 80cm/hl.zem.tř.3</t>
  </si>
  <si>
    <t>Pol16</t>
  </si>
  <si>
    <t>pouzdrový základ pro stožár VO v trase 250x1500</t>
  </si>
  <si>
    <t>D2</t>
  </si>
  <si>
    <t>MATERIÁL</t>
  </si>
  <si>
    <t>Pol17</t>
  </si>
  <si>
    <t>Pol18</t>
  </si>
  <si>
    <t>stožár KOOPERATIVA GA 5-114/89/76 ŽZ</t>
  </si>
  <si>
    <t>Pol19</t>
  </si>
  <si>
    <t>výložník G1-1000 ŽZ</t>
  </si>
  <si>
    <t>Pol20</t>
  </si>
  <si>
    <t>Pol21</t>
  </si>
  <si>
    <t>Pol22</t>
  </si>
  <si>
    <t>FeZn 30/4mm</t>
  </si>
  <si>
    <t>Pol23</t>
  </si>
  <si>
    <t>Pol24</t>
  </si>
  <si>
    <t>propojovací svorka SS spojovací</t>
  </si>
  <si>
    <t>Pol25</t>
  </si>
  <si>
    <t>Pol26</t>
  </si>
  <si>
    <t>Pol27</t>
  </si>
  <si>
    <t>beton. Směs</t>
  </si>
  <si>
    <t>Pol28</t>
  </si>
  <si>
    <t>trubka betonová pro VO základ</t>
  </si>
  <si>
    <t>Pol29</t>
  </si>
  <si>
    <t>fólie výstražná šíře 330</t>
  </si>
  <si>
    <t>Pol30</t>
  </si>
  <si>
    <t>písek kopaný</t>
  </si>
  <si>
    <t>60</t>
  </si>
  <si>
    <t>D3</t>
  </si>
  <si>
    <t>HZS</t>
  </si>
  <si>
    <t>31</t>
  </si>
  <si>
    <t>Pol31</t>
  </si>
  <si>
    <t>vytýčení tras ostatních podzemních vedení v trase VO</t>
  </si>
  <si>
    <t>62</t>
  </si>
  <si>
    <t>Pol32</t>
  </si>
  <si>
    <t>revize elektro</t>
  </si>
  <si>
    <t>hod</t>
  </si>
  <si>
    <t>64</t>
  </si>
  <si>
    <t>33</t>
  </si>
  <si>
    <t>Pol33</t>
  </si>
  <si>
    <t>geom.zaměření nových rozvodů VO</t>
  </si>
  <si>
    <t>66</t>
  </si>
  <si>
    <t>D4</t>
  </si>
  <si>
    <t>DODÁVKY</t>
  </si>
  <si>
    <t>Pol34</t>
  </si>
  <si>
    <t>podružný materiál</t>
  </si>
  <si>
    <t>%</t>
  </si>
  <si>
    <t>68</t>
  </si>
  <si>
    <t>SO104-D.100 - komunikace a zpevněné plochy</t>
  </si>
  <si>
    <t>Bc. Michal Pašava</t>
  </si>
  <si>
    <t>HSV - Práce a dodávky HSV</t>
  </si>
  <si>
    <t xml:space="preserve">    1 - Zemní práce</t>
  </si>
  <si>
    <t xml:space="preserve">    5 - Komunikace pozemní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</si>
  <si>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</si>
  <si>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</si>
  <si>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</si>
  <si>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</si>
  <si>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</si>
  <si>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>OST - Ostatní</t>
  </si>
  <si>
    <t>HSV</t>
  </si>
  <si>
    <t>Práce a dodávky HSV</t>
  </si>
  <si>
    <t>Zemní práce</t>
  </si>
  <si>
    <t>111211101</t>
  </si>
  <si>
    <t>Odstranění křovin a stromů průměru kmene do 100 mm i s kořeny sklonu terénu do 1:5 ručně</t>
  </si>
  <si>
    <t>CS ÚRS 2022 02</t>
  </si>
  <si>
    <t>Online PSC</t>
  </si>
  <si>
    <t>https://podminky.urs.cz/item/CS_URS_2022_02/111211101</t>
  </si>
  <si>
    <t>113107162</t>
  </si>
  <si>
    <t>Odstranění podkladu z kameniva drceného tl přes 100 do 200 mm strojně pl přes 50 do 200 m2</t>
  </si>
  <si>
    <t>https://podminky.urs.cz/item/CS_URS_2022_02/113107162</t>
  </si>
  <si>
    <t>VV</t>
  </si>
  <si>
    <t>85 "štěrková cesta</t>
  </si>
  <si>
    <t>Součet</t>
  </si>
  <si>
    <t>113154113</t>
  </si>
  <si>
    <t>Frézování živičného krytu tl 50 mm pruh š 0,5 m pl do 500 m2 bez překážek v trase</t>
  </si>
  <si>
    <t>https://podminky.urs.cz/item/CS_URS_2022_02/113154113</t>
  </si>
  <si>
    <t>38 "pracovní spára</t>
  </si>
  <si>
    <t>113154114</t>
  </si>
  <si>
    <t>Frézování živičného krytu tl 100 mm pruh š 0,5 m pl do 500 m2 bez překážek v trase</t>
  </si>
  <si>
    <t>https://podminky.urs.cz/item/CS_URS_2022_02/113154114</t>
  </si>
  <si>
    <t>113201112</t>
  </si>
  <si>
    <t>Vytrhání obrub silničních ležatých</t>
  </si>
  <si>
    <t>https://podminky.urs.cz/item/CS_URS_2022_02/113201112</t>
  </si>
  <si>
    <t>2 "obruba betonová silniční</t>
  </si>
  <si>
    <t>121151113</t>
  </si>
  <si>
    <t>Sejmutí ornice plochy do 500 m2 tl vrstvy do 200 mm strojně</t>
  </si>
  <si>
    <t>https://podminky.urs.cz/item/CS_URS_2022_02/121151113</t>
  </si>
  <si>
    <t>122251105</t>
  </si>
  <si>
    <t>Odkopávky a prokopávky nezapažené v hornině třídy těžitelnosti I skupiny 3 objem do 1000 m3 strojně</t>
  </si>
  <si>
    <t>https://podminky.urs.cz/item/CS_URS_2022_02/122251105</t>
  </si>
  <si>
    <t>44*0,52 "sjezdy - bet.dlažba 8 cm</t>
  </si>
  <si>
    <t>14*0,52 "umělá vodící linie</t>
  </si>
  <si>
    <t>7*0,52 "reliéfní dlažba 8 cm</t>
  </si>
  <si>
    <t>44*0,4 "sjezdy - bet.dlažba 8 cm - sanace</t>
  </si>
  <si>
    <t>7*0,4 "reliéfní dlažba 8 cm - sanace</t>
  </si>
  <si>
    <t>14*0,4 "umělá vodící linie - sanace</t>
  </si>
  <si>
    <t>162751117</t>
  </si>
  <si>
    <t>Vodorovné přemístění přes 9 000 do 10000 m výkopku/sypaniny z horniny třídy těžitelnosti I skupiny 1 až 3</t>
  </si>
  <si>
    <t>https://podminky.urs.cz/item/CS_URS_2022_02/162751117</t>
  </si>
  <si>
    <t>59,8</t>
  </si>
  <si>
    <t>171201201</t>
  </si>
  <si>
    <t>Uložení sypaniny na skládky nebo meziskládky</t>
  </si>
  <si>
    <t>https://podminky.urs.cz/item/CS_URS_2022_02/171201201</t>
  </si>
  <si>
    <t>171201231</t>
  </si>
  <si>
    <t>Poplatek za uložení zeminy a kamení na recyklační skládce (skládkovné) kód odpadu 17 05 04</t>
  </si>
  <si>
    <t>https://podminky.urs.cz/item/CS_URS_2022_02/171201231</t>
  </si>
  <si>
    <t>59,8*2 "Přepočtené koeficientem množství</t>
  </si>
  <si>
    <t>181311103</t>
  </si>
  <si>
    <t>Rozprostření ornice tl vrstvy do 200 mm v rovině nebo ve svahu do 1:5 ručně</t>
  </si>
  <si>
    <t>https://podminky.urs.cz/item/CS_URS_2022_02/181311103</t>
  </si>
  <si>
    <t>110 "travnaté plochy</t>
  </si>
  <si>
    <t>M</t>
  </si>
  <si>
    <t>10371500</t>
  </si>
  <si>
    <t>substrát pro trávníky VL</t>
  </si>
  <si>
    <t>110*0,15 "Přepočtené koeficientem množství</t>
  </si>
  <si>
    <t>181411131</t>
  </si>
  <si>
    <t>Založení parkového trávníku výsevem pl do 1000 m2 v rovině a ve svahu do 1:5</t>
  </si>
  <si>
    <t>https://podminky.urs.cz/item/CS_URS_2022_02/181411131</t>
  </si>
  <si>
    <t>00572410</t>
  </si>
  <si>
    <t>osivo směs travní parková</t>
  </si>
  <si>
    <t>kg</t>
  </si>
  <si>
    <t>110*0,02 "Přepočtené koeficientem množství</t>
  </si>
  <si>
    <t>181951111</t>
  </si>
  <si>
    <t>Úprava pláně v hornině třídy těžitelnosti I skupiny 1 až 3 bez zhutnění strojně</t>
  </si>
  <si>
    <t>https://podminky.urs.cz/item/CS_URS_2022_02/181951111</t>
  </si>
  <si>
    <t>181951112</t>
  </si>
  <si>
    <t>Úprava pláně v hornině třídy těžitelnosti I skupiny 1 až 3 se zhutněním strojně</t>
  </si>
  <si>
    <t>https://podminky.urs.cz/item/CS_URS_2022_02/181951112</t>
  </si>
  <si>
    <t>44 "sjezdy - bet.dlažba 8 cm</t>
  </si>
  <si>
    <t>193 "chodník - bet.dlažba 6 cm</t>
  </si>
  <si>
    <t>7 "reliéfní dlažba 8 cm</t>
  </si>
  <si>
    <t>14 "umělá vodící linie</t>
  </si>
  <si>
    <t>Komunikace pozemní</t>
  </si>
  <si>
    <t>564760111</t>
  </si>
  <si>
    <t>Podklad z kameniva hrubého drceného vel. 16-32 mm tl 200 mm</t>
  </si>
  <si>
    <t>CS ÚRS 2021 02</t>
  </si>
  <si>
    <t>https://podminky.urs.cz/item/CS_URS_2021_02/564760111</t>
  </si>
  <si>
    <t>44 "sjezdy - bet.dlažba 8 cm - sanace</t>
  </si>
  <si>
    <t>7 "reliéfní dlažba 8 cm - sanace</t>
  </si>
  <si>
    <t>14 "umělá vodící linie - sanace</t>
  </si>
  <si>
    <t>564861111</t>
  </si>
  <si>
    <t>Podklad ze štěrkodrtě ŠD plochy přes 100 m2 tl 200 mm</t>
  </si>
  <si>
    <t>https://podminky.urs.cz/item/CS_URS_2022_02/564861111</t>
  </si>
  <si>
    <t>44 "sjezdy - bet.dlažba 8 cm - f 0/32</t>
  </si>
  <si>
    <t>7 "reliéfní dlažba 8 cm - f 0/32</t>
  </si>
  <si>
    <t>44 "sjezdy - bet.dlažba 8 cm - f 0/63</t>
  </si>
  <si>
    <t>7 "reliéfní dlažba 8 cm - f 0/63</t>
  </si>
  <si>
    <t>14 "umělá vodící linie - f 0/32</t>
  </si>
  <si>
    <t>14 "umělá vodící linie - f 0/63</t>
  </si>
  <si>
    <t>193 "chodník - bet.dlažba 6 cm - f 0/32</t>
  </si>
  <si>
    <t>573211112</t>
  </si>
  <si>
    <t>Postřik živičný spojovací z asfaltu v množství 0,70 kg/m2</t>
  </si>
  <si>
    <t>https://podminky.urs.cz/item/CS_URS_2022_02/573211112</t>
  </si>
  <si>
    <t>577144111</t>
  </si>
  <si>
    <t>Asfaltový beton vrstva obrusná ACO 11 (ABS) tř. I tl 50 mm š do 3 m z nemodifikovaného asfaltu</t>
  </si>
  <si>
    <t>https://podminky.urs.cz/item/CS_URS_2022_02/577144111</t>
  </si>
  <si>
    <t>596211111</t>
  </si>
  <si>
    <t>Kladení zámkové dlažby komunikací pro pěší ručně tl 60 mm skupiny A pl přes 50 do 100 m2</t>
  </si>
  <si>
    <t>https://podminky.urs.cz/item/CS_URS_2022_02/596211111</t>
  </si>
  <si>
    <t>59245018</t>
  </si>
  <si>
    <t>dlažba tvar obdélník betonová 200x100x60mm přírodní</t>
  </si>
  <si>
    <t>596212231</t>
  </si>
  <si>
    <t>Kladení zámkové dlažby pozemních komunikací ručně tl 80 mm skupiny C pl přes 50 do 100 m2</t>
  </si>
  <si>
    <t>https://podminky.urs.cz/item/CS_URS_2022_02/596212231</t>
  </si>
  <si>
    <t>59245030</t>
  </si>
  <si>
    <t>dlažba tvar čtverec betonová 200x200x80mm přírodní</t>
  </si>
  <si>
    <t>59245226</t>
  </si>
  <si>
    <t>dlažba tvar obdélník betonová pro nevidomé 200x100x80mm barevná</t>
  </si>
  <si>
    <t>592-1</t>
  </si>
  <si>
    <t>Vodící linie přírodní 200x200x80</t>
  </si>
  <si>
    <t>Ostatní konstrukce a práce, bourání</t>
  </si>
  <si>
    <t>914111111</t>
  </si>
  <si>
    <t>Montáž svislé dopravní značky do velikosti 1 m2 objímkami na sloupek nebo konzolu</t>
  </si>
  <si>
    <t>https://podminky.urs.cz/item/CS_URS_2022_02/914111111</t>
  </si>
  <si>
    <t>40445608</t>
  </si>
  <si>
    <t>značky upravující přednost P1, P4 700mm</t>
  </si>
  <si>
    <t>914511112</t>
  </si>
  <si>
    <t>Montáž sloupku dopravních značek délky do 3,5 m s betonovým základem a patkou D 60 mm</t>
  </si>
  <si>
    <t>https://podminky.urs.cz/item/CS_URS_2022_02/914511112</t>
  </si>
  <si>
    <t>404452250</t>
  </si>
  <si>
    <t>sloupek pro dopravní značku Zn D 60mm v 3,5m</t>
  </si>
  <si>
    <t>404452400</t>
  </si>
  <si>
    <t>patka pro sloupek Al D 60mm</t>
  </si>
  <si>
    <t>404452530</t>
  </si>
  <si>
    <t>víčko plastové na sloupek D 60mm</t>
  </si>
  <si>
    <t>404452560</t>
  </si>
  <si>
    <t>svorka upínací na sloupek dopravní značky D 60mm</t>
  </si>
  <si>
    <t>915-2</t>
  </si>
  <si>
    <t>Demontáž sloupku pro SDZ</t>
  </si>
  <si>
    <t>35</t>
  </si>
  <si>
    <t>915-3</t>
  </si>
  <si>
    <t>Demontáž SDZ</t>
  </si>
  <si>
    <t>70</t>
  </si>
  <si>
    <t>916131213</t>
  </si>
  <si>
    <t>Osazení silničního obrubníku betonového stojatého s boční opěrou do lože z betonu prostého</t>
  </si>
  <si>
    <t>72</t>
  </si>
  <si>
    <t>https://podminky.urs.cz/item/CS_URS_2022_02/916131213</t>
  </si>
  <si>
    <t>105+14+2</t>
  </si>
  <si>
    <t>37</t>
  </si>
  <si>
    <t>59217029</t>
  </si>
  <si>
    <t>obrubník betonový silniční nájezdový 1000x150x150mm</t>
  </si>
  <si>
    <t>74</t>
  </si>
  <si>
    <t>14*1,02 "Přepočtené koeficientem množství</t>
  </si>
  <si>
    <t>59217030</t>
  </si>
  <si>
    <t>obrubník betonový silniční přechodový 1000x150x150-250mm</t>
  </si>
  <si>
    <t>76</t>
  </si>
  <si>
    <t>2*1,02 "Přepočtené koeficientem množství</t>
  </si>
  <si>
    <t>39</t>
  </si>
  <si>
    <t>59217031</t>
  </si>
  <si>
    <t>obrubník betonový silniční 1000x150x250mm</t>
  </si>
  <si>
    <t>78</t>
  </si>
  <si>
    <t>105*1,02 "Přepočtené koeficientem množství</t>
  </si>
  <si>
    <t>916331112</t>
  </si>
  <si>
    <t>Osazení zahradního obrubníku betonového do lože z betonu s boční opěrou</t>
  </si>
  <si>
    <t>80</t>
  </si>
  <si>
    <t>https://podminky.urs.cz/item/CS_URS_2022_02/916331112</t>
  </si>
  <si>
    <t>41</t>
  </si>
  <si>
    <t>59217012</t>
  </si>
  <si>
    <t>obrubník betonový zahradní 500x80x250mm</t>
  </si>
  <si>
    <t>82</t>
  </si>
  <si>
    <t>113*1,02 "Přepočtené koeficientem množství</t>
  </si>
  <si>
    <t>919121111</t>
  </si>
  <si>
    <t>Těsnění spár zálivkou za studena pro komůrky š 10 mm hl 20 mm s těsnicím profilem</t>
  </si>
  <si>
    <t>84</t>
  </si>
  <si>
    <t>https://podminky.urs.cz/item/CS_URS_2022_02/919121111</t>
  </si>
  <si>
    <t>43</t>
  </si>
  <si>
    <t>919735112</t>
  </si>
  <si>
    <t>Řezání stávajícího živičného krytu hl přes 50 do 100 mm</t>
  </si>
  <si>
    <t>86</t>
  </si>
  <si>
    <t>https://podminky.urs.cz/item/CS_URS_2022_02/919735112</t>
  </si>
  <si>
    <t>965042241</t>
  </si>
  <si>
    <t>Bourání podkladů pod dlažby nebo mazanin betonových nebo z litého asfaltu tl přes 100 mm pl přes 4 m2</t>
  </si>
  <si>
    <t>88</t>
  </si>
  <si>
    <t>https://podminky.urs.cz/item/CS_URS_2022_02/965042241</t>
  </si>
  <si>
    <t>3*0,2 "bourání betonů, žlabovky</t>
  </si>
  <si>
    <t>997</t>
  </si>
  <si>
    <t>Přesun sutě</t>
  </si>
  <si>
    <t>997221551</t>
  </si>
  <si>
    <t>Vodorovná doprava suti ze sypkých materiálů do 1 km</t>
  </si>
  <si>
    <t>90</t>
  </si>
  <si>
    <t>https://podminky.urs.cz/item/CS_URS_2022_02/997221551</t>
  </si>
  <si>
    <t>997221559</t>
  </si>
  <si>
    <t>Příplatek ZKD 1 km u vodorovné dopravy suti ze sypkých materiálů</t>
  </si>
  <si>
    <t>92</t>
  </si>
  <si>
    <t>https://podminky.urs.cz/item/CS_URS_2022_02/997221559</t>
  </si>
  <si>
    <t>46,79*19 "Přepočtené koeficientem množství</t>
  </si>
  <si>
    <t>47</t>
  </si>
  <si>
    <t>997221861</t>
  </si>
  <si>
    <t>Poplatek za uložení stavebního odpadu na recyklační skládce (skládkovné) z prostého betonu pod kódem 17 01 01</t>
  </si>
  <si>
    <t>94</t>
  </si>
  <si>
    <t>https://podminky.urs.cz/item/CS_URS_2022_02/997221861</t>
  </si>
  <si>
    <t>997221875</t>
  </si>
  <si>
    <t>Poplatek za uložení stavebního odpadu na recyklační skládce (skládkovné) asfaltového bez obsahu dehtu zatříděného do Katalogu odpadů pod kódem 17 03 02</t>
  </si>
  <si>
    <t>96</t>
  </si>
  <si>
    <t>https://podminky.urs.cz/item/CS_URS_2022_02/997221875</t>
  </si>
  <si>
    <t>998</t>
  </si>
  <si>
    <t>Přesun hmot</t>
  </si>
  <si>
    <t>49</t>
  </si>
  <si>
    <t>998225111</t>
  </si>
  <si>
    <t>Přesun hmot pro pozemní komunikace s krytem z kamene, monolitickým betonovým nebo živičným</t>
  </si>
  <si>
    <t>98</t>
  </si>
  <si>
    <t>https://podminky.urs.cz/item/CS_URS_2022_02/998225111</t>
  </si>
  <si>
    <t>PSV</t>
  </si>
  <si>
    <t>Práce a dodávky PSV</t>
  </si>
  <si>
    <t>711</t>
  </si>
  <si>
    <t>Izolace proti vodě, vlhkosti a plynům</t>
  </si>
  <si>
    <t>711131101</t>
  </si>
  <si>
    <t>Provedení izolace proti zemní vlhkosti pásy na sucho vodorovné AIP nebo tkaninou</t>
  </si>
  <si>
    <t>100</t>
  </si>
  <si>
    <t>https://podminky.urs.cz/item/CS_URS_2022_02/711131101</t>
  </si>
  <si>
    <t>51</t>
  </si>
  <si>
    <t>69311175</t>
  </si>
  <si>
    <t>geotextilie PP s ÚV stabilizací 500g/m2</t>
  </si>
  <si>
    <t>102</t>
  </si>
  <si>
    <t>65*1,15 "Přepočtené koeficientem množství</t>
  </si>
  <si>
    <t>998711201</t>
  </si>
  <si>
    <t>Přesun hmot procentní pro izolace proti vodě, vlhkosti a plynům v objektech v do 6 m</t>
  </si>
  <si>
    <t>104</t>
  </si>
  <si>
    <t>https://podminky.urs.cz/item/CS_URS_2022_02/998711201</t>
  </si>
  <si>
    <t>OST</t>
  </si>
  <si>
    <t>Ostatní</t>
  </si>
  <si>
    <t>53</t>
  </si>
  <si>
    <t>999-VRN-1</t>
  </si>
  <si>
    <t>Práce geotechnika</t>
  </si>
  <si>
    <t>---</t>
  </si>
  <si>
    <t>262144</t>
  </si>
  <si>
    <t>106</t>
  </si>
  <si>
    <t>999-VRN-2</t>
  </si>
  <si>
    <t>Zkoušky únosnosti pláně</t>
  </si>
  <si>
    <t>108</t>
  </si>
  <si>
    <t>55</t>
  </si>
  <si>
    <t>999-VRN-3</t>
  </si>
  <si>
    <t>Přechodné dopravní značení</t>
  </si>
  <si>
    <t>110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</si>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</sst>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10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8" fillId="0" borderId="0" applyNumberFormat="0" applyFill="0" applyBorder="0" applyAlignment="0" applyProtection="0"/>
  </cellStyleXfs>
  <cellXfs count="34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7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0" fillId="0" borderId="15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0" fillId="0" borderId="15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1" fillId="4" borderId="8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right" vertical="center"/>
    </xf>
    <xf numFmtId="0" fontId="21" fillId="4" borderId="9" xfId="0" applyFont="1" applyFill="1" applyBorder="1" applyAlignment="1" applyProtection="1">
      <alignment horizontal="center" vertical="center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22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9" fillId="0" borderId="15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8" fillId="0" borderId="15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166" fontId="28" fillId="0" borderId="21" xfId="0" applyNumberFormat="1" applyFont="1" applyBorder="1" applyAlignment="1" applyProtection="1">
      <alignment vertical="center"/>
    </xf>
    <xf numFmtId="4" fontId="28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1" fillId="0" borderId="13" xfId="0" applyNumberFormat="1" applyFont="1" applyBorder="1" applyAlignment="1" applyProtection="1"/>
    <xf numFmtId="166" fontId="31" fillId="0" borderId="14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7" fillId="0" borderId="4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7" fillId="0" borderId="4" xfId="0" applyFont="1" applyBorder="1" applyAlignment="1"/>
    <xf numFmtId="0" fontId="7" fillId="0" borderId="15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6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21" fillId="0" borderId="23" xfId="0" applyFont="1" applyBorder="1" applyAlignment="1" applyProtection="1">
      <alignment horizontal="center" vertical="center"/>
    </xf>
    <xf numFmtId="49" fontId="21" fillId="0" borderId="23" xfId="0" applyNumberFormat="1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center" vertical="center" wrapText="1"/>
    </xf>
    <xf numFmtId="167" fontId="21" fillId="0" borderId="23" xfId="0" applyNumberFormat="1" applyFont="1" applyBorder="1" applyAlignment="1" applyProtection="1">
      <alignment vertical="center"/>
    </xf>
    <xf numFmtId="4" fontId="21" fillId="2" borderId="23" xfId="0" applyNumberFormat="1" applyFont="1" applyFill="1" applyBorder="1" applyAlignment="1" applyProtection="1">
      <alignment vertical="center"/>
      <protection locked="0"/>
    </xf>
    <xf numFmtId="4" fontId="21" fillId="0" borderId="23" xfId="0" applyNumberFormat="1" applyFont="1" applyBorder="1" applyAlignment="1" applyProtection="1">
      <alignment vertical="center"/>
    </xf>
    <xf numFmtId="0" fontId="22" fillId="2" borderId="15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6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0" xfId="0" applyFont="1" applyAlignment="1" applyProtection="1">
      <alignment horizontal="left" vertical="center"/>
    </xf>
    <xf numFmtId="0" fontId="34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167" fontId="21" fillId="2" borderId="23" xfId="0" applyNumberFormat="1" applyFont="1" applyFill="1" applyBorder="1" applyAlignment="1" applyProtection="1">
      <alignment vertical="center"/>
      <protection locked="0"/>
    </xf>
    <xf numFmtId="0" fontId="8" fillId="0" borderId="4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8" fillId="0" borderId="21" xfId="0" applyFont="1" applyBorder="1" applyAlignment="1" applyProtection="1">
      <alignment horizontal="left" vertical="center"/>
    </xf>
    <xf numFmtId="0" fontId="8" fillId="0" borderId="21" xfId="0" applyFont="1" applyBorder="1" applyAlignment="1" applyProtection="1">
      <alignment vertical="center"/>
    </xf>
    <xf numFmtId="4" fontId="8" fillId="0" borderId="21" xfId="0" applyNumberFormat="1" applyFont="1" applyBorder="1" applyAlignment="1" applyProtection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Alignment="1" applyProtection="1">
      <alignment horizontal="left"/>
    </xf>
    <xf numFmtId="4" fontId="8" fillId="0" borderId="0" xfId="0" applyNumberFormat="1" applyFont="1" applyAlignment="1" applyProtection="1"/>
    <xf numFmtId="0" fontId="35" fillId="0" borderId="0" xfId="0" applyFont="1" applyAlignment="1" applyProtection="1">
      <alignment horizontal="left" vertical="center"/>
    </xf>
    <xf numFmtId="0" fontId="36" fillId="0" borderId="0" xfId="1" applyFont="1" applyAlignment="1" applyProtection="1">
      <alignment vertical="center" wrapText="1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7" fillId="0" borderId="23" xfId="0" applyFont="1" applyBorder="1" applyAlignment="1" applyProtection="1">
      <alignment horizontal="center" vertical="center"/>
    </xf>
    <xf numFmtId="49" fontId="37" fillId="0" borderId="23" xfId="0" applyNumberFormat="1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center" vertical="center" wrapText="1"/>
    </xf>
    <xf numFmtId="167" fontId="37" fillId="0" borderId="23" xfId="0" applyNumberFormat="1" applyFont="1" applyBorder="1" applyAlignment="1" applyProtection="1">
      <alignment vertical="center"/>
    </xf>
    <xf numFmtId="4" fontId="37" fillId="2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Border="1" applyAlignment="1" applyProtection="1">
      <alignment vertical="center"/>
    </xf>
    <xf numFmtId="0" fontId="38" fillId="0" borderId="4" xfId="0" applyFont="1" applyBorder="1" applyAlignment="1">
      <alignment vertical="center"/>
    </xf>
    <xf numFmtId="0" fontId="37" fillId="2" borderId="15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0" fillId="0" borderId="0" xfId="0" applyAlignment="1">
      <alignment vertical="top"/>
    </xf>
    <xf numFmtId="0" fontId="39" fillId="0" borderId="24" xfId="0" applyFont="1" applyBorder="1" applyAlignment="1">
      <alignment vertical="center" wrapText="1"/>
    </xf>
    <xf numFmtId="0" fontId="39" fillId="0" borderId="25" xfId="0" applyFont="1" applyBorder="1" applyAlignment="1">
      <alignment vertical="center" wrapText="1"/>
    </xf>
    <xf numFmtId="0" fontId="39" fillId="0" borderId="26" xfId="0" applyFont="1" applyBorder="1" applyAlignment="1">
      <alignment vertical="center" wrapText="1"/>
    </xf>
    <xf numFmtId="0" fontId="39" fillId="0" borderId="27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39" fillId="0" borderId="28" xfId="0" applyFont="1" applyBorder="1" applyAlignment="1">
      <alignment horizontal="center" vertical="center" wrapText="1"/>
    </xf>
    <xf numFmtId="0" fontId="39" fillId="0" borderId="27" xfId="0" applyFont="1" applyBorder="1" applyAlignment="1">
      <alignment vertical="center" wrapText="1"/>
    </xf>
    <xf numFmtId="0" fontId="41" fillId="0" borderId="29" xfId="0" applyFont="1" applyBorder="1" applyAlignment="1">
      <alignment horizontal="left" wrapText="1"/>
    </xf>
    <xf numFmtId="0" fontId="39" fillId="0" borderId="28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27" xfId="0" applyFont="1" applyBorder="1" applyAlignment="1">
      <alignment vertical="center" wrapText="1"/>
    </xf>
    <xf numFmtId="0" fontId="42" fillId="0" borderId="1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vertical="center"/>
    </xf>
    <xf numFmtId="49" fontId="42" fillId="0" borderId="1" xfId="0" applyNumberFormat="1" applyFont="1" applyBorder="1" applyAlignment="1">
      <alignment horizontal="left" vertical="center" wrapText="1"/>
    </xf>
    <xf numFmtId="49" fontId="42" fillId="0" borderId="1" xfId="0" applyNumberFormat="1" applyFont="1" applyBorder="1" applyAlignment="1">
      <alignment vertical="center" wrapText="1"/>
    </xf>
    <xf numFmtId="0" fontId="39" fillId="0" borderId="30" xfId="0" applyFont="1" applyBorder="1" applyAlignment="1">
      <alignment vertical="center" wrapText="1"/>
    </xf>
    <xf numFmtId="0" fontId="44" fillId="0" borderId="29" xfId="0" applyFont="1" applyBorder="1" applyAlignment="1">
      <alignment vertical="center" wrapText="1"/>
    </xf>
    <xf numFmtId="0" fontId="39" fillId="0" borderId="31" xfId="0" applyFont="1" applyBorder="1" applyAlignment="1">
      <alignment vertical="center" wrapText="1"/>
    </xf>
    <xf numFmtId="0" fontId="39" fillId="0" borderId="1" xfId="0" applyFont="1" applyBorder="1" applyAlignment="1">
      <alignment vertical="top"/>
    </xf>
    <xf numFmtId="0" fontId="39" fillId="0" borderId="0" xfId="0" applyFont="1" applyAlignment="1">
      <alignment vertical="top"/>
    </xf>
    <xf numFmtId="0" fontId="39" fillId="0" borderId="24" xfId="0" applyFont="1" applyBorder="1" applyAlignment="1">
      <alignment horizontal="left" vertical="center"/>
    </xf>
    <xf numFmtId="0" fontId="39" fillId="0" borderId="25" xfId="0" applyFont="1" applyBorder="1" applyAlignment="1">
      <alignment horizontal="left" vertical="center"/>
    </xf>
    <xf numFmtId="0" fontId="39" fillId="0" borderId="26" xfId="0" applyFont="1" applyBorder="1" applyAlignment="1">
      <alignment horizontal="left" vertical="center"/>
    </xf>
    <xf numFmtId="0" fontId="39" fillId="0" borderId="27" xfId="0" applyFont="1" applyBorder="1" applyAlignment="1">
      <alignment horizontal="left" vertical="center"/>
    </xf>
    <xf numFmtId="0" fontId="40" fillId="0" borderId="1" xfId="0" applyFont="1" applyBorder="1" applyAlignment="1">
      <alignment horizontal="center" vertical="center"/>
    </xf>
    <xf numFmtId="0" fontId="39" fillId="0" borderId="28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41" fillId="0" borderId="29" xfId="0" applyFont="1" applyBorder="1" applyAlignment="1">
      <alignment horizontal="center" vertical="center"/>
    </xf>
    <xf numFmtId="0" fontId="45" fillId="0" borderId="29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2" fillId="0" borderId="0" xfId="0" applyFont="1" applyAlignment="1">
      <alignment horizontal="left" vertical="center"/>
    </xf>
    <xf numFmtId="0" fontId="43" fillId="0" borderId="27" xfId="0" applyFont="1" applyBorder="1" applyAlignment="1">
      <alignment horizontal="left" vertical="center"/>
    </xf>
    <xf numFmtId="0" fontId="42" fillId="0" borderId="1" xfId="0" applyFont="1" applyFill="1" applyBorder="1" applyAlignment="1">
      <alignment horizontal="left" vertical="center"/>
    </xf>
    <xf numFmtId="0" fontId="42" fillId="0" borderId="1" xfId="0" applyFont="1" applyFill="1" applyBorder="1" applyAlignment="1">
      <alignment horizontal="center" vertical="center"/>
    </xf>
    <xf numFmtId="0" fontId="39" fillId="0" borderId="30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39" fillId="0" borderId="31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center" vertical="center" wrapText="1"/>
    </xf>
    <xf numFmtId="0" fontId="39" fillId="0" borderId="24" xfId="0" applyFont="1" applyBorder="1" applyAlignment="1">
      <alignment horizontal="left" vertical="center" wrapText="1"/>
    </xf>
    <xf numFmtId="0" fontId="39" fillId="0" borderId="25" xfId="0" applyFont="1" applyBorder="1" applyAlignment="1">
      <alignment horizontal="left" vertical="center" wrapText="1"/>
    </xf>
    <xf numFmtId="0" fontId="39" fillId="0" borderId="26" xfId="0" applyFont="1" applyBorder="1" applyAlignment="1">
      <alignment horizontal="left" vertical="center" wrapText="1"/>
    </xf>
    <xf numFmtId="0" fontId="39" fillId="0" borderId="27" xfId="0" applyFont="1" applyBorder="1" applyAlignment="1">
      <alignment horizontal="left" vertical="center" wrapText="1"/>
    </xf>
    <xf numFmtId="0" fontId="39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/>
    </xf>
    <xf numFmtId="0" fontId="43" fillId="0" borderId="28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/>
    </xf>
    <xf numFmtId="0" fontId="43" fillId="0" borderId="30" xfId="0" applyFont="1" applyBorder="1" applyAlignment="1">
      <alignment horizontal="left" vertical="center" wrapText="1"/>
    </xf>
    <xf numFmtId="0" fontId="43" fillId="0" borderId="29" xfId="0" applyFont="1" applyBorder="1" applyAlignment="1">
      <alignment horizontal="left" vertical="center" wrapText="1"/>
    </xf>
    <xf numFmtId="0" fontId="43" fillId="0" borderId="3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top"/>
    </xf>
    <xf numFmtId="0" fontId="42" fillId="0" borderId="1" xfId="0" applyFont="1" applyBorder="1" applyAlignment="1">
      <alignment horizontal="center" vertical="top"/>
    </xf>
    <xf numFmtId="0" fontId="43" fillId="0" borderId="30" xfId="0" applyFont="1" applyBorder="1" applyAlignment="1">
      <alignment horizontal="left" vertical="center"/>
    </xf>
    <xf numFmtId="0" fontId="43" fillId="0" borderId="3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41" fillId="0" borderId="1" xfId="0" applyFont="1" applyBorder="1" applyAlignment="1">
      <alignment vertical="center"/>
    </xf>
    <xf numFmtId="0" fontId="45" fillId="0" borderId="29" xfId="0" applyFont="1" applyBorder="1" applyAlignment="1">
      <alignment vertical="center"/>
    </xf>
    <xf numFmtId="0" fontId="41" fillId="0" borderId="29" xfId="0" applyFont="1" applyBorder="1" applyAlignment="1">
      <alignment vertical="center"/>
    </xf>
    <xf numFmtId="0" fontId="42" fillId="0" borderId="1" xfId="0" applyFont="1" applyBorder="1" applyAlignment="1">
      <alignment vertical="top"/>
    </xf>
    <xf numFmtId="49" fontId="42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1" fillId="0" borderId="29" xfId="0" applyFont="1" applyBorder="1" applyAlignment="1">
      <alignment horizontal="left"/>
    </xf>
    <xf numFmtId="0" fontId="45" fillId="0" borderId="29" xfId="0" applyFont="1" applyBorder="1" applyAlignment="1"/>
    <xf numFmtId="0" fontId="39" fillId="0" borderId="27" xfId="0" applyFont="1" applyBorder="1" applyAlignment="1">
      <alignment vertical="top"/>
    </xf>
    <xf numFmtId="0" fontId="39" fillId="0" borderId="28" xfId="0" applyFont="1" applyBorder="1" applyAlignment="1">
      <alignment vertical="top"/>
    </xf>
    <xf numFmtId="0" fontId="39" fillId="0" borderId="30" xfId="0" applyFont="1" applyBorder="1" applyAlignment="1">
      <alignment vertical="top"/>
    </xf>
    <xf numFmtId="0" fontId="39" fillId="0" borderId="29" xfId="0" applyFont="1" applyBorder="1" applyAlignment="1">
      <alignment vertical="top"/>
    </xf>
    <xf numFmtId="0" fontId="39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calcChain" Target="calcChain.xml" /><Relationship Id="rId9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2_02/111211101" TargetMode="External" /><Relationship Id="rId2" Type="http://schemas.openxmlformats.org/officeDocument/2006/relationships/hyperlink" Target="https://podminky.urs.cz/item/CS_URS_2022_02/113107162" TargetMode="External" /><Relationship Id="rId3" Type="http://schemas.openxmlformats.org/officeDocument/2006/relationships/hyperlink" Target="https://podminky.urs.cz/item/CS_URS_2022_02/113154113" TargetMode="External" /><Relationship Id="rId4" Type="http://schemas.openxmlformats.org/officeDocument/2006/relationships/hyperlink" Target="https://podminky.urs.cz/item/CS_URS_2022_02/113154114" TargetMode="External" /><Relationship Id="rId5" Type="http://schemas.openxmlformats.org/officeDocument/2006/relationships/hyperlink" Target="https://podminky.urs.cz/item/CS_URS_2022_02/113201112" TargetMode="External" /><Relationship Id="rId6" Type="http://schemas.openxmlformats.org/officeDocument/2006/relationships/hyperlink" Target="https://podminky.urs.cz/item/CS_URS_2022_02/121151113" TargetMode="External" /><Relationship Id="rId7" Type="http://schemas.openxmlformats.org/officeDocument/2006/relationships/hyperlink" Target="https://podminky.urs.cz/item/CS_URS_2022_02/122251105" TargetMode="External" /><Relationship Id="rId8" Type="http://schemas.openxmlformats.org/officeDocument/2006/relationships/hyperlink" Target="https://podminky.urs.cz/item/CS_URS_2022_02/162751117" TargetMode="External" /><Relationship Id="rId9" Type="http://schemas.openxmlformats.org/officeDocument/2006/relationships/hyperlink" Target="https://podminky.urs.cz/item/CS_URS_2022_02/171201201" TargetMode="External" /><Relationship Id="rId10" Type="http://schemas.openxmlformats.org/officeDocument/2006/relationships/hyperlink" Target="https://podminky.urs.cz/item/CS_URS_2022_02/171201231" TargetMode="External" /><Relationship Id="rId11" Type="http://schemas.openxmlformats.org/officeDocument/2006/relationships/hyperlink" Target="https://podminky.urs.cz/item/CS_URS_2022_02/181311103" TargetMode="External" /><Relationship Id="rId12" Type="http://schemas.openxmlformats.org/officeDocument/2006/relationships/hyperlink" Target="https://podminky.urs.cz/item/CS_URS_2022_02/181411131" TargetMode="External" /><Relationship Id="rId13" Type="http://schemas.openxmlformats.org/officeDocument/2006/relationships/hyperlink" Target="https://podminky.urs.cz/item/CS_URS_2022_02/181951111" TargetMode="External" /><Relationship Id="rId14" Type="http://schemas.openxmlformats.org/officeDocument/2006/relationships/hyperlink" Target="https://podminky.urs.cz/item/CS_URS_2022_02/181951112" TargetMode="External" /><Relationship Id="rId15" Type="http://schemas.openxmlformats.org/officeDocument/2006/relationships/hyperlink" Target="https://podminky.urs.cz/item/CS_URS_2021_02/564760111" TargetMode="External" /><Relationship Id="rId16" Type="http://schemas.openxmlformats.org/officeDocument/2006/relationships/hyperlink" Target="https://podminky.urs.cz/item/CS_URS_2022_02/564861111" TargetMode="External" /><Relationship Id="rId17" Type="http://schemas.openxmlformats.org/officeDocument/2006/relationships/hyperlink" Target="https://podminky.urs.cz/item/CS_URS_2022_02/573211112" TargetMode="External" /><Relationship Id="rId18" Type="http://schemas.openxmlformats.org/officeDocument/2006/relationships/hyperlink" Target="https://podminky.urs.cz/item/CS_URS_2022_02/577144111" TargetMode="External" /><Relationship Id="rId19" Type="http://schemas.openxmlformats.org/officeDocument/2006/relationships/hyperlink" Target="https://podminky.urs.cz/item/CS_URS_2022_02/596211111" TargetMode="External" /><Relationship Id="rId20" Type="http://schemas.openxmlformats.org/officeDocument/2006/relationships/hyperlink" Target="https://podminky.urs.cz/item/CS_URS_2022_02/596212231" TargetMode="External" /><Relationship Id="rId21" Type="http://schemas.openxmlformats.org/officeDocument/2006/relationships/hyperlink" Target="https://podminky.urs.cz/item/CS_URS_2022_02/914111111" TargetMode="External" /><Relationship Id="rId22" Type="http://schemas.openxmlformats.org/officeDocument/2006/relationships/hyperlink" Target="https://podminky.urs.cz/item/CS_URS_2022_02/914511112" TargetMode="External" /><Relationship Id="rId23" Type="http://schemas.openxmlformats.org/officeDocument/2006/relationships/hyperlink" Target="https://podminky.urs.cz/item/CS_URS_2022_02/916131213" TargetMode="External" /><Relationship Id="rId24" Type="http://schemas.openxmlformats.org/officeDocument/2006/relationships/hyperlink" Target="https://podminky.urs.cz/item/CS_URS_2022_02/916331112" TargetMode="External" /><Relationship Id="rId25" Type="http://schemas.openxmlformats.org/officeDocument/2006/relationships/hyperlink" Target="https://podminky.urs.cz/item/CS_URS_2022_02/919121111" TargetMode="External" /><Relationship Id="rId26" Type="http://schemas.openxmlformats.org/officeDocument/2006/relationships/hyperlink" Target="https://podminky.urs.cz/item/CS_URS_2022_02/919735112" TargetMode="External" /><Relationship Id="rId27" Type="http://schemas.openxmlformats.org/officeDocument/2006/relationships/hyperlink" Target="https://podminky.urs.cz/item/CS_URS_2022_02/965042241" TargetMode="External" /><Relationship Id="rId28" Type="http://schemas.openxmlformats.org/officeDocument/2006/relationships/hyperlink" Target="https://podminky.urs.cz/item/CS_URS_2022_02/997221551" TargetMode="External" /><Relationship Id="rId29" Type="http://schemas.openxmlformats.org/officeDocument/2006/relationships/hyperlink" Target="https://podminky.urs.cz/item/CS_URS_2022_02/997221559" TargetMode="External" /><Relationship Id="rId30" Type="http://schemas.openxmlformats.org/officeDocument/2006/relationships/hyperlink" Target="https://podminky.urs.cz/item/CS_URS_2022_02/997221861" TargetMode="External" /><Relationship Id="rId31" Type="http://schemas.openxmlformats.org/officeDocument/2006/relationships/hyperlink" Target="https://podminky.urs.cz/item/CS_URS_2022_02/997221875" TargetMode="External" /><Relationship Id="rId32" Type="http://schemas.openxmlformats.org/officeDocument/2006/relationships/hyperlink" Target="https://podminky.urs.cz/item/CS_URS_2022_02/998225111" TargetMode="External" /><Relationship Id="rId33" Type="http://schemas.openxmlformats.org/officeDocument/2006/relationships/hyperlink" Target="https://podminky.urs.cz/item/CS_URS_2022_02/711131101" TargetMode="External" /><Relationship Id="rId34" Type="http://schemas.openxmlformats.org/officeDocument/2006/relationships/hyperlink" Target="https://podminky.urs.cz/item/CS_URS_2022_02/998711201" TargetMode="External" /><Relationship Id="rId35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19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20</v>
      </c>
      <c r="AL7" s="22"/>
      <c r="AM7" s="22"/>
      <c r="AN7" s="27" t="s">
        <v>19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21</v>
      </c>
      <c r="E8" s="22"/>
      <c r="F8" s="22"/>
      <c r="G8" s="22"/>
      <c r="H8" s="22"/>
      <c r="I8" s="22"/>
      <c r="J8" s="22"/>
      <c r="K8" s="27" t="s">
        <v>22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23</v>
      </c>
      <c r="AL8" s="22"/>
      <c r="AM8" s="22"/>
      <c r="AN8" s="33" t="s">
        <v>24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25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26</v>
      </c>
      <c r="AL10" s="22"/>
      <c r="AM10" s="22"/>
      <c r="AN10" s="27" t="s">
        <v>19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27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28</v>
      </c>
      <c r="AL11" s="22"/>
      <c r="AM11" s="22"/>
      <c r="AN11" s="27" t="s">
        <v>19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29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26</v>
      </c>
      <c r="AL13" s="22"/>
      <c r="AM13" s="22"/>
      <c r="AN13" s="34" t="s">
        <v>30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30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28</v>
      </c>
      <c r="AL14" s="22"/>
      <c r="AM14" s="22"/>
      <c r="AN14" s="34" t="s">
        <v>30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31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26</v>
      </c>
      <c r="AL16" s="22"/>
      <c r="AM16" s="22"/>
      <c r="AN16" s="27" t="s">
        <v>32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33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28</v>
      </c>
      <c r="AL17" s="22"/>
      <c r="AM17" s="22"/>
      <c r="AN17" s="27" t="s">
        <v>34</v>
      </c>
      <c r="AO17" s="22"/>
      <c r="AP17" s="22"/>
      <c r="AQ17" s="22"/>
      <c r="AR17" s="20"/>
      <c r="BE17" s="31"/>
      <c r="BS17" s="17" t="s">
        <v>35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36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26</v>
      </c>
      <c r="AL19" s="22"/>
      <c r="AM19" s="22"/>
      <c r="AN19" s="27" t="s">
        <v>19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37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28</v>
      </c>
      <c r="AL20" s="22"/>
      <c r="AM20" s="22"/>
      <c r="AN20" s="27" t="s">
        <v>19</v>
      </c>
      <c r="AO20" s="22"/>
      <c r="AP20" s="22"/>
      <c r="AQ20" s="22"/>
      <c r="AR20" s="20"/>
      <c r="BE20" s="31"/>
      <c r="BS20" s="17" t="s">
        <v>35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38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47.25" customHeight="1">
      <c r="B23" s="21"/>
      <c r="C23" s="22"/>
      <c r="D23" s="22"/>
      <c r="E23" s="36" t="s">
        <v>39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40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ROUND(AG54,2)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41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42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43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44</v>
      </c>
      <c r="E29" s="47"/>
      <c r="F29" s="32" t="s">
        <v>45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ROUND(AZ54,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ROUND(AV54,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46</v>
      </c>
      <c r="G30" s="47"/>
      <c r="H30" s="47"/>
      <c r="I30" s="47"/>
      <c r="J30" s="47"/>
      <c r="K30" s="47"/>
      <c r="L30" s="48">
        <v>0.14999999999999999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ROUND(BA54,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ROUND(AW54,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47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ROUND(BB54,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48</v>
      </c>
      <c r="G32" s="47"/>
      <c r="H32" s="47"/>
      <c r="I32" s="47"/>
      <c r="J32" s="47"/>
      <c r="K32" s="47"/>
      <c r="L32" s="48">
        <v>0.14999999999999999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ROUND(BC54,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49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ROUND(BD54,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3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8"/>
    </row>
    <row r="35" s="2" customFormat="1" ht="25.92" customHeight="1">
      <c r="A35" s="38"/>
      <c r="B35" s="39"/>
      <c r="C35" s="52"/>
      <c r="D35" s="53" t="s">
        <v>50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51</v>
      </c>
      <c r="U35" s="54"/>
      <c r="V35" s="54"/>
      <c r="W35" s="54"/>
      <c r="X35" s="56" t="s">
        <v>52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6.96" customHeight="1">
      <c r="A37" s="38"/>
      <c r="B37" s="59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44"/>
      <c r="BE37" s="38"/>
    </row>
    <row r="41" s="2" customFormat="1" ht="6.96" customHeight="1">
      <c r="A41" s="38"/>
      <c r="B41" s="61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44"/>
      <c r="BE41" s="38"/>
    </row>
    <row r="42" s="2" customFormat="1" ht="24.96" customHeight="1">
      <c r="A42" s="38"/>
      <c r="B42" s="39"/>
      <c r="C42" s="23" t="s">
        <v>53</v>
      </c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4"/>
      <c r="BE42" s="38"/>
    </row>
    <row r="43" s="2" customFormat="1" ht="6.96" customHeight="1">
      <c r="A43" s="38"/>
      <c r="B43" s="39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4"/>
      <c r="BE43" s="38"/>
    </row>
    <row r="44" s="4" customFormat="1" ht="12" customHeight="1">
      <c r="A44" s="4"/>
      <c r="B44" s="63"/>
      <c r="C44" s="32" t="s">
        <v>13</v>
      </c>
      <c r="D44" s="64"/>
      <c r="E44" s="64"/>
      <c r="F44" s="64"/>
      <c r="G44" s="64"/>
      <c r="H44" s="64"/>
      <c r="I44" s="64"/>
      <c r="J44" s="64"/>
      <c r="K44" s="64"/>
      <c r="L44" s="64" t="str">
        <f>K5</f>
        <v>200702</v>
      </c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5"/>
      <c r="BE44" s="4"/>
    </row>
    <row r="45" s="5" customFormat="1" ht="36.96" customHeight="1">
      <c r="A45" s="5"/>
      <c r="B45" s="66"/>
      <c r="C45" s="67" t="s">
        <v>16</v>
      </c>
      <c r="D45" s="68"/>
      <c r="E45" s="68"/>
      <c r="F45" s="68"/>
      <c r="G45" s="68"/>
      <c r="H45" s="68"/>
      <c r="I45" s="68"/>
      <c r="J45" s="68"/>
      <c r="K45" s="68"/>
      <c r="L45" s="69" t="str">
        <f>K6</f>
        <v>Obytná zóna Včelnice</v>
      </c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70"/>
      <c r="BE45" s="5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4"/>
      <c r="BE46" s="38"/>
    </row>
    <row r="47" s="2" customFormat="1" ht="12" customHeight="1">
      <c r="A47" s="38"/>
      <c r="B47" s="39"/>
      <c r="C47" s="32" t="s">
        <v>21</v>
      </c>
      <c r="D47" s="40"/>
      <c r="E47" s="40"/>
      <c r="F47" s="40"/>
      <c r="G47" s="40"/>
      <c r="H47" s="40"/>
      <c r="I47" s="40"/>
      <c r="J47" s="40"/>
      <c r="K47" s="40"/>
      <c r="L47" s="71" t="str">
        <f>IF(K8="","",K8)</f>
        <v>Chodová Planá</v>
      </c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32" t="s">
        <v>23</v>
      </c>
      <c r="AJ47" s="40"/>
      <c r="AK47" s="40"/>
      <c r="AL47" s="40"/>
      <c r="AM47" s="72" t="str">
        <f>IF(AN8= "","",AN8)</f>
        <v>8. 3. 2023</v>
      </c>
      <c r="AN47" s="72"/>
      <c r="AO47" s="40"/>
      <c r="AP47" s="40"/>
      <c r="AQ47" s="40"/>
      <c r="AR47" s="44"/>
      <c r="B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4"/>
      <c r="BE48" s="38"/>
    </row>
    <row r="49" s="2" customFormat="1" ht="15.15" customHeight="1">
      <c r="A49" s="38"/>
      <c r="B49" s="39"/>
      <c r="C49" s="32" t="s">
        <v>25</v>
      </c>
      <c r="D49" s="40"/>
      <c r="E49" s="40"/>
      <c r="F49" s="40"/>
      <c r="G49" s="40"/>
      <c r="H49" s="40"/>
      <c r="I49" s="40"/>
      <c r="J49" s="40"/>
      <c r="K49" s="40"/>
      <c r="L49" s="64" t="str">
        <f>IF(E11= "","",E11)</f>
        <v>Městys Chodová Planá</v>
      </c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32" t="s">
        <v>31</v>
      </c>
      <c r="AJ49" s="40"/>
      <c r="AK49" s="40"/>
      <c r="AL49" s="40"/>
      <c r="AM49" s="73" t="str">
        <f>IF(E17="","",E17)</f>
        <v>S P I R A L spol. s r. o.</v>
      </c>
      <c r="AN49" s="64"/>
      <c r="AO49" s="64"/>
      <c r="AP49" s="64"/>
      <c r="AQ49" s="40"/>
      <c r="AR49" s="44"/>
      <c r="AS49" s="74" t="s">
        <v>54</v>
      </c>
      <c r="AT49" s="75"/>
      <c r="AU49" s="76"/>
      <c r="AV49" s="76"/>
      <c r="AW49" s="76"/>
      <c r="AX49" s="76"/>
      <c r="AY49" s="76"/>
      <c r="AZ49" s="76"/>
      <c r="BA49" s="76"/>
      <c r="BB49" s="76"/>
      <c r="BC49" s="76"/>
      <c r="BD49" s="77"/>
      <c r="BE49" s="38"/>
    </row>
    <row r="50" s="2" customFormat="1" ht="15.15" customHeight="1">
      <c r="A50" s="38"/>
      <c r="B50" s="39"/>
      <c r="C50" s="32" t="s">
        <v>29</v>
      </c>
      <c r="D50" s="40"/>
      <c r="E50" s="40"/>
      <c r="F50" s="40"/>
      <c r="G50" s="40"/>
      <c r="H50" s="40"/>
      <c r="I50" s="40"/>
      <c r="J50" s="40"/>
      <c r="K50" s="40"/>
      <c r="L50" s="64" t="str">
        <f>IF(E14= "Vyplň údaj","",E14)</f>
        <v/>
      </c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32" t="s">
        <v>36</v>
      </c>
      <c r="AJ50" s="40"/>
      <c r="AK50" s="40"/>
      <c r="AL50" s="40"/>
      <c r="AM50" s="73" t="str">
        <f>IF(E20="","",E20)</f>
        <v>Milan Hájek</v>
      </c>
      <c r="AN50" s="64"/>
      <c r="AO50" s="64"/>
      <c r="AP50" s="64"/>
      <c r="AQ50" s="40"/>
      <c r="AR50" s="44"/>
      <c r="AS50" s="78"/>
      <c r="AT50" s="79"/>
      <c r="AU50" s="80"/>
      <c r="AV50" s="80"/>
      <c r="AW50" s="80"/>
      <c r="AX50" s="80"/>
      <c r="AY50" s="80"/>
      <c r="AZ50" s="80"/>
      <c r="BA50" s="80"/>
      <c r="BB50" s="80"/>
      <c r="BC50" s="80"/>
      <c r="BD50" s="81"/>
      <c r="BE50" s="38"/>
    </row>
    <row r="51" s="2" customFormat="1" ht="10.8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4"/>
      <c r="AS51" s="82"/>
      <c r="AT51" s="83"/>
      <c r="AU51" s="84"/>
      <c r="AV51" s="84"/>
      <c r="AW51" s="84"/>
      <c r="AX51" s="84"/>
      <c r="AY51" s="84"/>
      <c r="AZ51" s="84"/>
      <c r="BA51" s="84"/>
      <c r="BB51" s="84"/>
      <c r="BC51" s="84"/>
      <c r="BD51" s="85"/>
      <c r="BE51" s="38"/>
    </row>
    <row r="52" s="2" customFormat="1" ht="29.28" customHeight="1">
      <c r="A52" s="38"/>
      <c r="B52" s="39"/>
      <c r="C52" s="86" t="s">
        <v>55</v>
      </c>
      <c r="D52" s="87"/>
      <c r="E52" s="87"/>
      <c r="F52" s="87"/>
      <c r="G52" s="87"/>
      <c r="H52" s="88"/>
      <c r="I52" s="89" t="s">
        <v>56</v>
      </c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90" t="s">
        <v>57</v>
      </c>
      <c r="AH52" s="87"/>
      <c r="AI52" s="87"/>
      <c r="AJ52" s="87"/>
      <c r="AK52" s="87"/>
      <c r="AL52" s="87"/>
      <c r="AM52" s="87"/>
      <c r="AN52" s="89" t="s">
        <v>58</v>
      </c>
      <c r="AO52" s="87"/>
      <c r="AP52" s="87"/>
      <c r="AQ52" s="91" t="s">
        <v>59</v>
      </c>
      <c r="AR52" s="44"/>
      <c r="AS52" s="92" t="s">
        <v>60</v>
      </c>
      <c r="AT52" s="93" t="s">
        <v>61</v>
      </c>
      <c r="AU52" s="93" t="s">
        <v>62</v>
      </c>
      <c r="AV52" s="93" t="s">
        <v>63</v>
      </c>
      <c r="AW52" s="93" t="s">
        <v>64</v>
      </c>
      <c r="AX52" s="93" t="s">
        <v>65</v>
      </c>
      <c r="AY52" s="93" t="s">
        <v>66</v>
      </c>
      <c r="AZ52" s="93" t="s">
        <v>67</v>
      </c>
      <c r="BA52" s="93" t="s">
        <v>68</v>
      </c>
      <c r="BB52" s="93" t="s">
        <v>69</v>
      </c>
      <c r="BC52" s="93" t="s">
        <v>70</v>
      </c>
      <c r="BD52" s="94" t="s">
        <v>71</v>
      </c>
      <c r="BE52" s="38"/>
    </row>
    <row r="53" s="2" customFormat="1" ht="10.8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4"/>
      <c r="AS53" s="95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7"/>
      <c r="BE53" s="38"/>
    </row>
    <row r="54" s="6" customFormat="1" ht="32.4" customHeight="1">
      <c r="A54" s="6"/>
      <c r="B54" s="98"/>
      <c r="C54" s="99" t="s">
        <v>72</v>
      </c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1">
        <f>ROUND(SUM(AG55:AG57),2)</f>
        <v>0</v>
      </c>
      <c r="AH54" s="101"/>
      <c r="AI54" s="101"/>
      <c r="AJ54" s="101"/>
      <c r="AK54" s="101"/>
      <c r="AL54" s="101"/>
      <c r="AM54" s="101"/>
      <c r="AN54" s="102">
        <f>SUM(AG54,AT54)</f>
        <v>0</v>
      </c>
      <c r="AO54" s="102"/>
      <c r="AP54" s="102"/>
      <c r="AQ54" s="103" t="s">
        <v>19</v>
      </c>
      <c r="AR54" s="104"/>
      <c r="AS54" s="105">
        <f>ROUND(SUM(AS55:AS57),2)</f>
        <v>0</v>
      </c>
      <c r="AT54" s="106">
        <f>ROUND(SUM(AV54:AW54),2)</f>
        <v>0</v>
      </c>
      <c r="AU54" s="107">
        <f>ROUND(SUM(AU55:AU57),5)</f>
        <v>0</v>
      </c>
      <c r="AV54" s="106">
        <f>ROUND(AZ54*L29,2)</f>
        <v>0</v>
      </c>
      <c r="AW54" s="106">
        <f>ROUND(BA54*L30,2)</f>
        <v>0</v>
      </c>
      <c r="AX54" s="106">
        <f>ROUND(BB54*L29,2)</f>
        <v>0</v>
      </c>
      <c r="AY54" s="106">
        <f>ROUND(BC54*L30,2)</f>
        <v>0</v>
      </c>
      <c r="AZ54" s="106">
        <f>ROUND(SUM(AZ55:AZ57),2)</f>
        <v>0</v>
      </c>
      <c r="BA54" s="106">
        <f>ROUND(SUM(BA55:BA57),2)</f>
        <v>0</v>
      </c>
      <c r="BB54" s="106">
        <f>ROUND(SUM(BB55:BB57),2)</f>
        <v>0</v>
      </c>
      <c r="BC54" s="106">
        <f>ROUND(SUM(BC55:BC57),2)</f>
        <v>0</v>
      </c>
      <c r="BD54" s="108">
        <f>ROUND(SUM(BD55:BD57),2)</f>
        <v>0</v>
      </c>
      <c r="BE54" s="6"/>
      <c r="BS54" s="109" t="s">
        <v>73</v>
      </c>
      <c r="BT54" s="109" t="s">
        <v>74</v>
      </c>
      <c r="BU54" s="110" t="s">
        <v>75</v>
      </c>
      <c r="BV54" s="109" t="s">
        <v>76</v>
      </c>
      <c r="BW54" s="109" t="s">
        <v>5</v>
      </c>
      <c r="BX54" s="109" t="s">
        <v>77</v>
      </c>
      <c r="CL54" s="109" t="s">
        <v>19</v>
      </c>
    </row>
    <row r="55" s="7" customFormat="1" ht="24.75" customHeight="1">
      <c r="A55" s="111" t="s">
        <v>78</v>
      </c>
      <c r="B55" s="112"/>
      <c r="C55" s="113"/>
      <c r="D55" s="114" t="s">
        <v>79</v>
      </c>
      <c r="E55" s="114"/>
      <c r="F55" s="114"/>
      <c r="G55" s="114"/>
      <c r="H55" s="114"/>
      <c r="I55" s="115"/>
      <c r="J55" s="114" t="s">
        <v>80</v>
      </c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/>
      <c r="AC55" s="114"/>
      <c r="AD55" s="114"/>
      <c r="AE55" s="114"/>
      <c r="AF55" s="114"/>
      <c r="AG55" s="116">
        <f>'SO104-D.01 - dešťová kana...'!J30</f>
        <v>0</v>
      </c>
      <c r="AH55" s="115"/>
      <c r="AI55" s="115"/>
      <c r="AJ55" s="115"/>
      <c r="AK55" s="115"/>
      <c r="AL55" s="115"/>
      <c r="AM55" s="115"/>
      <c r="AN55" s="116">
        <f>SUM(AG55,AT55)</f>
        <v>0</v>
      </c>
      <c r="AO55" s="115"/>
      <c r="AP55" s="115"/>
      <c r="AQ55" s="117" t="s">
        <v>81</v>
      </c>
      <c r="AR55" s="118"/>
      <c r="AS55" s="119">
        <v>0</v>
      </c>
      <c r="AT55" s="120">
        <f>ROUND(SUM(AV55:AW55),2)</f>
        <v>0</v>
      </c>
      <c r="AU55" s="121">
        <f>'SO104-D.01 - dešťová kana...'!P91</f>
        <v>0</v>
      </c>
      <c r="AV55" s="120">
        <f>'SO104-D.01 - dešťová kana...'!J33</f>
        <v>0</v>
      </c>
      <c r="AW55" s="120">
        <f>'SO104-D.01 - dešťová kana...'!J34</f>
        <v>0</v>
      </c>
      <c r="AX55" s="120">
        <f>'SO104-D.01 - dešťová kana...'!J35</f>
        <v>0</v>
      </c>
      <c r="AY55" s="120">
        <f>'SO104-D.01 - dešťová kana...'!J36</f>
        <v>0</v>
      </c>
      <c r="AZ55" s="120">
        <f>'SO104-D.01 - dešťová kana...'!F33</f>
        <v>0</v>
      </c>
      <c r="BA55" s="120">
        <f>'SO104-D.01 - dešťová kana...'!F34</f>
        <v>0</v>
      </c>
      <c r="BB55" s="120">
        <f>'SO104-D.01 - dešťová kana...'!F35</f>
        <v>0</v>
      </c>
      <c r="BC55" s="120">
        <f>'SO104-D.01 - dešťová kana...'!F36</f>
        <v>0</v>
      </c>
      <c r="BD55" s="122">
        <f>'SO104-D.01 - dešťová kana...'!F37</f>
        <v>0</v>
      </c>
      <c r="BE55" s="7"/>
      <c r="BT55" s="123" t="s">
        <v>82</v>
      </c>
      <c r="BV55" s="123" t="s">
        <v>76</v>
      </c>
      <c r="BW55" s="123" t="s">
        <v>83</v>
      </c>
      <c r="BX55" s="123" t="s">
        <v>5</v>
      </c>
      <c r="CL55" s="123" t="s">
        <v>19</v>
      </c>
      <c r="CM55" s="123" t="s">
        <v>84</v>
      </c>
    </row>
    <row r="56" s="7" customFormat="1" ht="24.75" customHeight="1">
      <c r="A56" s="111" t="s">
        <v>78</v>
      </c>
      <c r="B56" s="112"/>
      <c r="C56" s="113"/>
      <c r="D56" s="114" t="s">
        <v>85</v>
      </c>
      <c r="E56" s="114"/>
      <c r="F56" s="114"/>
      <c r="G56" s="114"/>
      <c r="H56" s="114"/>
      <c r="I56" s="115"/>
      <c r="J56" s="114" t="s">
        <v>86</v>
      </c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4"/>
      <c r="AB56" s="114"/>
      <c r="AC56" s="114"/>
      <c r="AD56" s="114"/>
      <c r="AE56" s="114"/>
      <c r="AF56" s="114"/>
      <c r="AG56" s="116">
        <f>'SO104-D.05 - veřejné osvě...'!J30</f>
        <v>0</v>
      </c>
      <c r="AH56" s="115"/>
      <c r="AI56" s="115"/>
      <c r="AJ56" s="115"/>
      <c r="AK56" s="115"/>
      <c r="AL56" s="115"/>
      <c r="AM56" s="115"/>
      <c r="AN56" s="116">
        <f>SUM(AG56,AT56)</f>
        <v>0</v>
      </c>
      <c r="AO56" s="115"/>
      <c r="AP56" s="115"/>
      <c r="AQ56" s="117" t="s">
        <v>81</v>
      </c>
      <c r="AR56" s="118"/>
      <c r="AS56" s="119">
        <v>0</v>
      </c>
      <c r="AT56" s="120">
        <f>ROUND(SUM(AV56:AW56),2)</f>
        <v>0</v>
      </c>
      <c r="AU56" s="121">
        <f>'SO104-D.05 - veřejné osvě...'!P83</f>
        <v>0</v>
      </c>
      <c r="AV56" s="120">
        <f>'SO104-D.05 - veřejné osvě...'!J33</f>
        <v>0</v>
      </c>
      <c r="AW56" s="120">
        <f>'SO104-D.05 - veřejné osvě...'!J34</f>
        <v>0</v>
      </c>
      <c r="AX56" s="120">
        <f>'SO104-D.05 - veřejné osvě...'!J35</f>
        <v>0</v>
      </c>
      <c r="AY56" s="120">
        <f>'SO104-D.05 - veřejné osvě...'!J36</f>
        <v>0</v>
      </c>
      <c r="AZ56" s="120">
        <f>'SO104-D.05 - veřejné osvě...'!F33</f>
        <v>0</v>
      </c>
      <c r="BA56" s="120">
        <f>'SO104-D.05 - veřejné osvě...'!F34</f>
        <v>0</v>
      </c>
      <c r="BB56" s="120">
        <f>'SO104-D.05 - veřejné osvě...'!F35</f>
        <v>0</v>
      </c>
      <c r="BC56" s="120">
        <f>'SO104-D.05 - veřejné osvě...'!F36</f>
        <v>0</v>
      </c>
      <c r="BD56" s="122">
        <f>'SO104-D.05 - veřejné osvě...'!F37</f>
        <v>0</v>
      </c>
      <c r="BE56" s="7"/>
      <c r="BT56" s="123" t="s">
        <v>82</v>
      </c>
      <c r="BV56" s="123" t="s">
        <v>76</v>
      </c>
      <c r="BW56" s="123" t="s">
        <v>87</v>
      </c>
      <c r="BX56" s="123" t="s">
        <v>5</v>
      </c>
      <c r="CL56" s="123" t="s">
        <v>19</v>
      </c>
      <c r="CM56" s="123" t="s">
        <v>84</v>
      </c>
    </row>
    <row r="57" s="7" customFormat="1" ht="24.75" customHeight="1">
      <c r="A57" s="111" t="s">
        <v>78</v>
      </c>
      <c r="B57" s="112"/>
      <c r="C57" s="113"/>
      <c r="D57" s="114" t="s">
        <v>88</v>
      </c>
      <c r="E57" s="114"/>
      <c r="F57" s="114"/>
      <c r="G57" s="114"/>
      <c r="H57" s="114"/>
      <c r="I57" s="115"/>
      <c r="J57" s="114" t="s">
        <v>89</v>
      </c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6">
        <f>'SO104-D.100 - komunikace ...'!J30</f>
        <v>0</v>
      </c>
      <c r="AH57" s="115"/>
      <c r="AI57" s="115"/>
      <c r="AJ57" s="115"/>
      <c r="AK57" s="115"/>
      <c r="AL57" s="115"/>
      <c r="AM57" s="115"/>
      <c r="AN57" s="116">
        <f>SUM(AG57,AT57)</f>
        <v>0</v>
      </c>
      <c r="AO57" s="115"/>
      <c r="AP57" s="115"/>
      <c r="AQ57" s="117" t="s">
        <v>81</v>
      </c>
      <c r="AR57" s="118"/>
      <c r="AS57" s="124">
        <v>0</v>
      </c>
      <c r="AT57" s="125">
        <f>ROUND(SUM(AV57:AW57),2)</f>
        <v>0</v>
      </c>
      <c r="AU57" s="126">
        <f>'SO104-D.100 - komunikace ...'!P88</f>
        <v>0</v>
      </c>
      <c r="AV57" s="125">
        <f>'SO104-D.100 - komunikace ...'!J33</f>
        <v>0</v>
      </c>
      <c r="AW57" s="125">
        <f>'SO104-D.100 - komunikace ...'!J34</f>
        <v>0</v>
      </c>
      <c r="AX57" s="125">
        <f>'SO104-D.100 - komunikace ...'!J35</f>
        <v>0</v>
      </c>
      <c r="AY57" s="125">
        <f>'SO104-D.100 - komunikace ...'!J36</f>
        <v>0</v>
      </c>
      <c r="AZ57" s="125">
        <f>'SO104-D.100 - komunikace ...'!F33</f>
        <v>0</v>
      </c>
      <c r="BA57" s="125">
        <f>'SO104-D.100 - komunikace ...'!F34</f>
        <v>0</v>
      </c>
      <c r="BB57" s="125">
        <f>'SO104-D.100 - komunikace ...'!F35</f>
        <v>0</v>
      </c>
      <c r="BC57" s="125">
        <f>'SO104-D.100 - komunikace ...'!F36</f>
        <v>0</v>
      </c>
      <c r="BD57" s="127">
        <f>'SO104-D.100 - komunikace ...'!F37</f>
        <v>0</v>
      </c>
      <c r="BE57" s="7"/>
      <c r="BT57" s="123" t="s">
        <v>82</v>
      </c>
      <c r="BV57" s="123" t="s">
        <v>76</v>
      </c>
      <c r="BW57" s="123" t="s">
        <v>90</v>
      </c>
      <c r="BX57" s="123" t="s">
        <v>5</v>
      </c>
      <c r="CL57" s="123" t="s">
        <v>19</v>
      </c>
      <c r="CM57" s="123" t="s">
        <v>84</v>
      </c>
    </row>
    <row r="58" s="2" customFormat="1" ht="30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40"/>
      <c r="AL58" s="40"/>
      <c r="AM58" s="40"/>
      <c r="AN58" s="40"/>
      <c r="AO58" s="40"/>
      <c r="AP58" s="40"/>
      <c r="AQ58" s="40"/>
      <c r="AR58" s="44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</row>
    <row r="59" s="2" customFormat="1" ht="6.96" customHeight="1">
      <c r="A59" s="38"/>
      <c r="B59" s="59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60"/>
      <c r="AR59" s="44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</row>
  </sheetData>
  <sheetProtection sheet="1" formatColumns="0" formatRows="0" objects="1" scenarios="1" spinCount="100000" saltValue="LDBsVSOLBke40PkJZ6lTOAvuAcLOOyOdZHDvsxZbNm6cJGShGCaZQToFYLCqq06vXwIPuQeicOz4kdAktVZQLQ==" hashValue="ZB5qOWKR+B2IKqQhJhGB4DccmsAr3am9fPRb8kmpDOHUMLfDXDIoyyI7GbXTlhW9Wi/gBmnCBTmmHETcaPI7RA==" algorithmName="SHA-512" password="CC35"/>
  <mergeCells count="50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N56:AP56"/>
    <mergeCell ref="AG56:AM56"/>
    <mergeCell ref="D56:H56"/>
    <mergeCell ref="J56:AF56"/>
    <mergeCell ref="AN57:AP57"/>
    <mergeCell ref="AG57:AM57"/>
    <mergeCell ref="D57:H57"/>
    <mergeCell ref="J57:AF57"/>
    <mergeCell ref="AG54:AM54"/>
    <mergeCell ref="AN54:AP54"/>
    <mergeCell ref="AR2:BE2"/>
  </mergeCells>
  <hyperlinks>
    <hyperlink ref="A55" location="'SO104-D.01 - dešťová kana...'!C2" display="/"/>
    <hyperlink ref="A56" location="'SO104-D.05 - veřejné osvě...'!C2" display="/"/>
    <hyperlink ref="A57" location="'SO104-D.100 - komunikace 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83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84</v>
      </c>
    </row>
    <row r="4" s="1" customFormat="1" ht="24.96" customHeight="1">
      <c r="B4" s="20"/>
      <c r="D4" s="130" t="s">
        <v>91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6.5" customHeight="1">
      <c r="B7" s="20"/>
      <c r="E7" s="133" t="str">
        <f>'Rekapitulace stavby'!K6</f>
        <v>Obytná zóna Včelnice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92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93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8. 3. 2023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">
        <v>19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27</v>
      </c>
      <c r="F15" s="38"/>
      <c r="G15" s="38"/>
      <c r="H15" s="38"/>
      <c r="I15" s="132" t="s">
        <v>28</v>
      </c>
      <c r="J15" s="136" t="s">
        <v>19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31</v>
      </c>
      <c r="E20" s="38"/>
      <c r="F20" s="38"/>
      <c r="G20" s="38"/>
      <c r="H20" s="38"/>
      <c r="I20" s="132" t="s">
        <v>26</v>
      </c>
      <c r="J20" s="136" t="s">
        <v>19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94</v>
      </c>
      <c r="F21" s="38"/>
      <c r="G21" s="38"/>
      <c r="H21" s="38"/>
      <c r="I21" s="132" t="s">
        <v>28</v>
      </c>
      <c r="J21" s="136" t="s">
        <v>19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36</v>
      </c>
      <c r="E23" s="38"/>
      <c r="F23" s="38"/>
      <c r="G23" s="38"/>
      <c r="H23" s="38"/>
      <c r="I23" s="132" t="s">
        <v>26</v>
      </c>
      <c r="J23" s="136" t="s">
        <v>19</v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">
        <v>94</v>
      </c>
      <c r="F24" s="38"/>
      <c r="G24" s="38"/>
      <c r="H24" s="38"/>
      <c r="I24" s="132" t="s">
        <v>28</v>
      </c>
      <c r="J24" s="136" t="s">
        <v>19</v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38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40</v>
      </c>
      <c r="E30" s="38"/>
      <c r="F30" s="38"/>
      <c r="G30" s="38"/>
      <c r="H30" s="38"/>
      <c r="I30" s="38"/>
      <c r="J30" s="144">
        <f>ROUND(J91,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42</v>
      </c>
      <c r="G32" s="38"/>
      <c r="H32" s="38"/>
      <c r="I32" s="145" t="s">
        <v>41</v>
      </c>
      <c r="J32" s="145" t="s">
        <v>43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44</v>
      </c>
      <c r="E33" s="132" t="s">
        <v>45</v>
      </c>
      <c r="F33" s="147">
        <f>ROUND((SUM(BE91:BE161)),  2)</f>
        <v>0</v>
      </c>
      <c r="G33" s="38"/>
      <c r="H33" s="38"/>
      <c r="I33" s="148">
        <v>0.20999999999999999</v>
      </c>
      <c r="J33" s="147">
        <f>ROUND(((SUM(BE91:BE161))*I33),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46</v>
      </c>
      <c r="F34" s="147">
        <f>ROUND((SUM(BF91:BF161)),  2)</f>
        <v>0</v>
      </c>
      <c r="G34" s="38"/>
      <c r="H34" s="38"/>
      <c r="I34" s="148">
        <v>0.14999999999999999</v>
      </c>
      <c r="J34" s="147">
        <f>ROUND(((SUM(BF91:BF161))*I34),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47</v>
      </c>
      <c r="F35" s="147">
        <f>ROUND((SUM(BG91:BG161)),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48</v>
      </c>
      <c r="F36" s="147">
        <f>ROUND((SUM(BH91:BH161)),  2)</f>
        <v>0</v>
      </c>
      <c r="G36" s="38"/>
      <c r="H36" s="38"/>
      <c r="I36" s="148">
        <v>0.14999999999999999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49</v>
      </c>
      <c r="F37" s="147">
        <f>ROUND((SUM(BI91:BI161)),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50</v>
      </c>
      <c r="E39" s="151"/>
      <c r="F39" s="151"/>
      <c r="G39" s="152" t="s">
        <v>51</v>
      </c>
      <c r="H39" s="153" t="s">
        <v>52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95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6.5" customHeight="1">
      <c r="A48" s="38"/>
      <c r="B48" s="39"/>
      <c r="C48" s="40"/>
      <c r="D48" s="40"/>
      <c r="E48" s="160" t="str">
        <f>E7</f>
        <v>Obytná zóna Včelnice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92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69" t="str">
        <f>E9</f>
        <v>SO104-D.01 - dešťová kanalizace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>Chodová Planá</v>
      </c>
      <c r="G52" s="40"/>
      <c r="H52" s="40"/>
      <c r="I52" s="32" t="s">
        <v>23</v>
      </c>
      <c r="J52" s="72" t="str">
        <f>IF(J12="","",J12)</f>
        <v>8. 3. 2023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25.65" customHeight="1">
      <c r="A54" s="38"/>
      <c r="B54" s="39"/>
      <c r="C54" s="32" t="s">
        <v>25</v>
      </c>
      <c r="D54" s="40"/>
      <c r="E54" s="40"/>
      <c r="F54" s="27" t="str">
        <f>E15</f>
        <v>Městys Chodová Planá</v>
      </c>
      <c r="G54" s="40"/>
      <c r="H54" s="40"/>
      <c r="I54" s="32" t="s">
        <v>31</v>
      </c>
      <c r="J54" s="36" t="str">
        <f>E21</f>
        <v>ing. Jaroslav Krystyník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25.65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36</v>
      </c>
      <c r="J55" s="36" t="str">
        <f>E24</f>
        <v>ing. Jaroslav Krystyník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96</v>
      </c>
      <c r="D57" s="162"/>
      <c r="E57" s="162"/>
      <c r="F57" s="162"/>
      <c r="G57" s="162"/>
      <c r="H57" s="162"/>
      <c r="I57" s="162"/>
      <c r="J57" s="163" t="s">
        <v>97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72</v>
      </c>
      <c r="D59" s="40"/>
      <c r="E59" s="40"/>
      <c r="F59" s="40"/>
      <c r="G59" s="40"/>
      <c r="H59" s="40"/>
      <c r="I59" s="40"/>
      <c r="J59" s="102">
        <f>J91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98</v>
      </c>
    </row>
    <row r="60" s="9" customFormat="1" ht="24.96" customHeight="1">
      <c r="A60" s="9"/>
      <c r="B60" s="165"/>
      <c r="C60" s="166"/>
      <c r="D60" s="167" t="s">
        <v>99</v>
      </c>
      <c r="E60" s="168"/>
      <c r="F60" s="168"/>
      <c r="G60" s="168"/>
      <c r="H60" s="168"/>
      <c r="I60" s="168"/>
      <c r="J60" s="169">
        <f>J92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5"/>
      <c r="C61" s="166"/>
      <c r="D61" s="167" t="s">
        <v>100</v>
      </c>
      <c r="E61" s="168"/>
      <c r="F61" s="168"/>
      <c r="G61" s="168"/>
      <c r="H61" s="168"/>
      <c r="I61" s="168"/>
      <c r="J61" s="169">
        <f>J95</f>
        <v>0</v>
      </c>
      <c r="K61" s="166"/>
      <c r="L61" s="170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5"/>
      <c r="C62" s="166"/>
      <c r="D62" s="167" t="s">
        <v>101</v>
      </c>
      <c r="E62" s="168"/>
      <c r="F62" s="168"/>
      <c r="G62" s="168"/>
      <c r="H62" s="168"/>
      <c r="I62" s="168"/>
      <c r="J62" s="169">
        <f>J112</f>
        <v>0</v>
      </c>
      <c r="K62" s="166"/>
      <c r="L62" s="170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5"/>
      <c r="C63" s="166"/>
      <c r="D63" s="167" t="s">
        <v>102</v>
      </c>
      <c r="E63" s="168"/>
      <c r="F63" s="168"/>
      <c r="G63" s="168"/>
      <c r="H63" s="168"/>
      <c r="I63" s="168"/>
      <c r="J63" s="169">
        <f>J117</f>
        <v>0</v>
      </c>
      <c r="K63" s="166"/>
      <c r="L63" s="170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9" customFormat="1" ht="24.96" customHeight="1">
      <c r="A64" s="9"/>
      <c r="B64" s="165"/>
      <c r="C64" s="166"/>
      <c r="D64" s="167" t="s">
        <v>103</v>
      </c>
      <c r="E64" s="168"/>
      <c r="F64" s="168"/>
      <c r="G64" s="168"/>
      <c r="H64" s="168"/>
      <c r="I64" s="168"/>
      <c r="J64" s="169">
        <f>J124</f>
        <v>0</v>
      </c>
      <c r="K64" s="166"/>
      <c r="L64" s="17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65"/>
      <c r="C65" s="166"/>
      <c r="D65" s="167" t="s">
        <v>104</v>
      </c>
      <c r="E65" s="168"/>
      <c r="F65" s="168"/>
      <c r="G65" s="168"/>
      <c r="H65" s="168"/>
      <c r="I65" s="168"/>
      <c r="J65" s="169">
        <f>J127</f>
        <v>0</v>
      </c>
      <c r="K65" s="166"/>
      <c r="L65" s="17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65"/>
      <c r="C66" s="166"/>
      <c r="D66" s="167" t="s">
        <v>105</v>
      </c>
      <c r="E66" s="168"/>
      <c r="F66" s="168"/>
      <c r="G66" s="168"/>
      <c r="H66" s="168"/>
      <c r="I66" s="168"/>
      <c r="J66" s="169">
        <f>J134</f>
        <v>0</v>
      </c>
      <c r="K66" s="166"/>
      <c r="L66" s="17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65"/>
      <c r="C67" s="166"/>
      <c r="D67" s="167" t="s">
        <v>106</v>
      </c>
      <c r="E67" s="168"/>
      <c r="F67" s="168"/>
      <c r="G67" s="168"/>
      <c r="H67" s="168"/>
      <c r="I67" s="168"/>
      <c r="J67" s="169">
        <f>J139</f>
        <v>0</v>
      </c>
      <c r="K67" s="166"/>
      <c r="L67" s="170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65"/>
      <c r="C68" s="166"/>
      <c r="D68" s="167" t="s">
        <v>107</v>
      </c>
      <c r="E68" s="168"/>
      <c r="F68" s="168"/>
      <c r="G68" s="168"/>
      <c r="H68" s="168"/>
      <c r="I68" s="168"/>
      <c r="J68" s="169">
        <f>J144</f>
        <v>0</v>
      </c>
      <c r="K68" s="166"/>
      <c r="L68" s="170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65"/>
      <c r="C69" s="166"/>
      <c r="D69" s="167" t="s">
        <v>108</v>
      </c>
      <c r="E69" s="168"/>
      <c r="F69" s="168"/>
      <c r="G69" s="168"/>
      <c r="H69" s="168"/>
      <c r="I69" s="168"/>
      <c r="J69" s="169">
        <f>J147</f>
        <v>0</v>
      </c>
      <c r="K69" s="166"/>
      <c r="L69" s="170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65"/>
      <c r="C70" s="166"/>
      <c r="D70" s="167" t="s">
        <v>109</v>
      </c>
      <c r="E70" s="168"/>
      <c r="F70" s="168"/>
      <c r="G70" s="168"/>
      <c r="H70" s="168"/>
      <c r="I70" s="168"/>
      <c r="J70" s="169">
        <f>J152</f>
        <v>0</v>
      </c>
      <c r="K70" s="166"/>
      <c r="L70" s="170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9" customFormat="1" ht="24.96" customHeight="1">
      <c r="A71" s="9"/>
      <c r="B71" s="165"/>
      <c r="C71" s="166"/>
      <c r="D71" s="167" t="s">
        <v>110</v>
      </c>
      <c r="E71" s="168"/>
      <c r="F71" s="168"/>
      <c r="G71" s="168"/>
      <c r="H71" s="168"/>
      <c r="I71" s="168"/>
      <c r="J71" s="169">
        <f>J157</f>
        <v>0</v>
      </c>
      <c r="K71" s="166"/>
      <c r="L71" s="170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2" customFormat="1" ht="21.84" customHeight="1">
      <c r="A72" s="38"/>
      <c r="B72" s="39"/>
      <c r="C72" s="40"/>
      <c r="D72" s="40"/>
      <c r="E72" s="40"/>
      <c r="F72" s="40"/>
      <c r="G72" s="40"/>
      <c r="H72" s="40"/>
      <c r="I72" s="40"/>
      <c r="J72" s="40"/>
      <c r="K72" s="40"/>
      <c r="L72" s="134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6.96" customHeight="1">
      <c r="A73" s="38"/>
      <c r="B73" s="59"/>
      <c r="C73" s="60"/>
      <c r="D73" s="60"/>
      <c r="E73" s="60"/>
      <c r="F73" s="60"/>
      <c r="G73" s="60"/>
      <c r="H73" s="60"/>
      <c r="I73" s="60"/>
      <c r="J73" s="60"/>
      <c r="K73" s="60"/>
      <c r="L73" s="134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7" s="2" customFormat="1" ht="6.96" customHeight="1">
      <c r="A77" s="38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134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24.96" customHeight="1">
      <c r="A78" s="38"/>
      <c r="B78" s="39"/>
      <c r="C78" s="23" t="s">
        <v>111</v>
      </c>
      <c r="D78" s="40"/>
      <c r="E78" s="40"/>
      <c r="F78" s="40"/>
      <c r="G78" s="40"/>
      <c r="H78" s="40"/>
      <c r="I78" s="40"/>
      <c r="J78" s="40"/>
      <c r="K78" s="40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6.96" customHeight="1">
      <c r="A79" s="38"/>
      <c r="B79" s="39"/>
      <c r="C79" s="40"/>
      <c r="D79" s="40"/>
      <c r="E79" s="40"/>
      <c r="F79" s="40"/>
      <c r="G79" s="40"/>
      <c r="H79" s="40"/>
      <c r="I79" s="40"/>
      <c r="J79" s="40"/>
      <c r="K79" s="40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2" customHeight="1">
      <c r="A80" s="38"/>
      <c r="B80" s="39"/>
      <c r="C80" s="32" t="s">
        <v>16</v>
      </c>
      <c r="D80" s="40"/>
      <c r="E80" s="40"/>
      <c r="F80" s="40"/>
      <c r="G80" s="40"/>
      <c r="H80" s="40"/>
      <c r="I80" s="40"/>
      <c r="J80" s="40"/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6.5" customHeight="1">
      <c r="A81" s="38"/>
      <c r="B81" s="39"/>
      <c r="C81" s="40"/>
      <c r="D81" s="40"/>
      <c r="E81" s="160" t="str">
        <f>E7</f>
        <v>Obytná zóna Včelnice</v>
      </c>
      <c r="F81" s="32"/>
      <c r="G81" s="32"/>
      <c r="H81" s="32"/>
      <c r="I81" s="40"/>
      <c r="J81" s="40"/>
      <c r="K81" s="40"/>
      <c r="L81" s="13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2" customHeight="1">
      <c r="A82" s="38"/>
      <c r="B82" s="39"/>
      <c r="C82" s="32" t="s">
        <v>92</v>
      </c>
      <c r="D82" s="40"/>
      <c r="E82" s="40"/>
      <c r="F82" s="40"/>
      <c r="G82" s="40"/>
      <c r="H82" s="40"/>
      <c r="I82" s="40"/>
      <c r="J82" s="40"/>
      <c r="K82" s="40"/>
      <c r="L82" s="13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6.5" customHeight="1">
      <c r="A83" s="38"/>
      <c r="B83" s="39"/>
      <c r="C83" s="40"/>
      <c r="D83" s="40"/>
      <c r="E83" s="69" t="str">
        <f>E9</f>
        <v>SO104-D.01 - dešťová kanalizace</v>
      </c>
      <c r="F83" s="40"/>
      <c r="G83" s="40"/>
      <c r="H83" s="40"/>
      <c r="I83" s="40"/>
      <c r="J83" s="40"/>
      <c r="K83" s="40"/>
      <c r="L83" s="134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6.96" customHeight="1">
      <c r="A84" s="38"/>
      <c r="B84" s="39"/>
      <c r="C84" s="40"/>
      <c r="D84" s="40"/>
      <c r="E84" s="40"/>
      <c r="F84" s="40"/>
      <c r="G84" s="40"/>
      <c r="H84" s="40"/>
      <c r="I84" s="40"/>
      <c r="J84" s="40"/>
      <c r="K84" s="40"/>
      <c r="L84" s="134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2" customHeight="1">
      <c r="A85" s="38"/>
      <c r="B85" s="39"/>
      <c r="C85" s="32" t="s">
        <v>21</v>
      </c>
      <c r="D85" s="40"/>
      <c r="E85" s="40"/>
      <c r="F85" s="27" t="str">
        <f>F12</f>
        <v>Chodová Planá</v>
      </c>
      <c r="G85" s="40"/>
      <c r="H85" s="40"/>
      <c r="I85" s="32" t="s">
        <v>23</v>
      </c>
      <c r="J85" s="72" t="str">
        <f>IF(J12="","",J12)</f>
        <v>8. 3. 2023</v>
      </c>
      <c r="K85" s="40"/>
      <c r="L85" s="134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134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25.65" customHeight="1">
      <c r="A87" s="38"/>
      <c r="B87" s="39"/>
      <c r="C87" s="32" t="s">
        <v>25</v>
      </c>
      <c r="D87" s="40"/>
      <c r="E87" s="40"/>
      <c r="F87" s="27" t="str">
        <f>E15</f>
        <v>Městys Chodová Planá</v>
      </c>
      <c r="G87" s="40"/>
      <c r="H87" s="40"/>
      <c r="I87" s="32" t="s">
        <v>31</v>
      </c>
      <c r="J87" s="36" t="str">
        <f>E21</f>
        <v>ing. Jaroslav Krystyník</v>
      </c>
      <c r="K87" s="40"/>
      <c r="L87" s="134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25.65" customHeight="1">
      <c r="A88" s="38"/>
      <c r="B88" s="39"/>
      <c r="C88" s="32" t="s">
        <v>29</v>
      </c>
      <c r="D88" s="40"/>
      <c r="E88" s="40"/>
      <c r="F88" s="27" t="str">
        <f>IF(E18="","",E18)</f>
        <v>Vyplň údaj</v>
      </c>
      <c r="G88" s="40"/>
      <c r="H88" s="40"/>
      <c r="I88" s="32" t="s">
        <v>36</v>
      </c>
      <c r="J88" s="36" t="str">
        <f>E24</f>
        <v>ing. Jaroslav Krystyník</v>
      </c>
      <c r="K88" s="40"/>
      <c r="L88" s="134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0.32" customHeight="1">
      <c r="A89" s="38"/>
      <c r="B89" s="39"/>
      <c r="C89" s="40"/>
      <c r="D89" s="40"/>
      <c r="E89" s="40"/>
      <c r="F89" s="40"/>
      <c r="G89" s="40"/>
      <c r="H89" s="40"/>
      <c r="I89" s="40"/>
      <c r="J89" s="40"/>
      <c r="K89" s="40"/>
      <c r="L89" s="134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10" customFormat="1" ht="29.28" customHeight="1">
      <c r="A90" s="171"/>
      <c r="B90" s="172"/>
      <c r="C90" s="173" t="s">
        <v>112</v>
      </c>
      <c r="D90" s="174" t="s">
        <v>59</v>
      </c>
      <c r="E90" s="174" t="s">
        <v>55</v>
      </c>
      <c r="F90" s="174" t="s">
        <v>56</v>
      </c>
      <c r="G90" s="174" t="s">
        <v>113</v>
      </c>
      <c r="H90" s="174" t="s">
        <v>114</v>
      </c>
      <c r="I90" s="174" t="s">
        <v>115</v>
      </c>
      <c r="J90" s="174" t="s">
        <v>97</v>
      </c>
      <c r="K90" s="175" t="s">
        <v>116</v>
      </c>
      <c r="L90" s="176"/>
      <c r="M90" s="92" t="s">
        <v>19</v>
      </c>
      <c r="N90" s="93" t="s">
        <v>44</v>
      </c>
      <c r="O90" s="93" t="s">
        <v>117</v>
      </c>
      <c r="P90" s="93" t="s">
        <v>118</v>
      </c>
      <c r="Q90" s="93" t="s">
        <v>119</v>
      </c>
      <c r="R90" s="93" t="s">
        <v>120</v>
      </c>
      <c r="S90" s="93" t="s">
        <v>121</v>
      </c>
      <c r="T90" s="94" t="s">
        <v>122</v>
      </c>
      <c r="U90" s="171"/>
      <c r="V90" s="171"/>
      <c r="W90" s="171"/>
      <c r="X90" s="171"/>
      <c r="Y90" s="171"/>
      <c r="Z90" s="171"/>
      <c r="AA90" s="171"/>
      <c r="AB90" s="171"/>
      <c r="AC90" s="171"/>
      <c r="AD90" s="171"/>
      <c r="AE90" s="171"/>
    </row>
    <row r="91" s="2" customFormat="1" ht="22.8" customHeight="1">
      <c r="A91" s="38"/>
      <c r="B91" s="39"/>
      <c r="C91" s="99" t="s">
        <v>123</v>
      </c>
      <c r="D91" s="40"/>
      <c r="E91" s="40"/>
      <c r="F91" s="40"/>
      <c r="G91" s="40"/>
      <c r="H91" s="40"/>
      <c r="I91" s="40"/>
      <c r="J91" s="177">
        <f>BK91</f>
        <v>0</v>
      </c>
      <c r="K91" s="40"/>
      <c r="L91" s="44"/>
      <c r="M91" s="95"/>
      <c r="N91" s="178"/>
      <c r="O91" s="96"/>
      <c r="P91" s="179">
        <f>P92+P95+P112+P117+P124+P127+P134+P139+P144+P147+P152+P157</f>
        <v>0</v>
      </c>
      <c r="Q91" s="96"/>
      <c r="R91" s="179">
        <f>R92+R95+R112+R117+R124+R127+R134+R139+R144+R147+R152+R157</f>
        <v>65.003901499999984</v>
      </c>
      <c r="S91" s="96"/>
      <c r="T91" s="180">
        <f>T92+T95+T112+T117+T124+T127+T134+T139+T144+T147+T152+T157</f>
        <v>0</v>
      </c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T91" s="17" t="s">
        <v>73</v>
      </c>
      <c r="AU91" s="17" t="s">
        <v>98</v>
      </c>
      <c r="BK91" s="181">
        <f>BK92+BK95+BK112+BK117+BK124+BK127+BK134+BK139+BK144+BK147+BK152+BK157</f>
        <v>0</v>
      </c>
    </row>
    <row r="92" s="11" customFormat="1" ht="25.92" customHeight="1">
      <c r="A92" s="11"/>
      <c r="B92" s="182"/>
      <c r="C92" s="183"/>
      <c r="D92" s="184" t="s">
        <v>73</v>
      </c>
      <c r="E92" s="185" t="s">
        <v>124</v>
      </c>
      <c r="F92" s="185" t="s">
        <v>125</v>
      </c>
      <c r="G92" s="183"/>
      <c r="H92" s="183"/>
      <c r="I92" s="186"/>
      <c r="J92" s="187">
        <f>BK92</f>
        <v>0</v>
      </c>
      <c r="K92" s="183"/>
      <c r="L92" s="188"/>
      <c r="M92" s="189"/>
      <c r="N92" s="190"/>
      <c r="O92" s="190"/>
      <c r="P92" s="191">
        <f>SUM(P93:P94)</f>
        <v>0</v>
      </c>
      <c r="Q92" s="190"/>
      <c r="R92" s="191">
        <f>SUM(R93:R94)</f>
        <v>0</v>
      </c>
      <c r="S92" s="190"/>
      <c r="T92" s="192">
        <f>SUM(T93:T94)</f>
        <v>0</v>
      </c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R92" s="193" t="s">
        <v>82</v>
      </c>
      <c r="AT92" s="194" t="s">
        <v>73</v>
      </c>
      <c r="AU92" s="194" t="s">
        <v>74</v>
      </c>
      <c r="AY92" s="193" t="s">
        <v>126</v>
      </c>
      <c r="BK92" s="195">
        <f>SUM(BK93:BK94)</f>
        <v>0</v>
      </c>
    </row>
    <row r="93" s="2" customFormat="1" ht="16.5" customHeight="1">
      <c r="A93" s="38"/>
      <c r="B93" s="39"/>
      <c r="C93" s="196" t="s">
        <v>82</v>
      </c>
      <c r="D93" s="196" t="s">
        <v>127</v>
      </c>
      <c r="E93" s="197" t="s">
        <v>128</v>
      </c>
      <c r="F93" s="198" t="s">
        <v>129</v>
      </c>
      <c r="G93" s="199" t="s">
        <v>130</v>
      </c>
      <c r="H93" s="200">
        <v>2</v>
      </c>
      <c r="I93" s="201"/>
      <c r="J93" s="202">
        <f>ROUND(I93*H93,2)</f>
        <v>0</v>
      </c>
      <c r="K93" s="198" t="s">
        <v>131</v>
      </c>
      <c r="L93" s="44"/>
      <c r="M93" s="203" t="s">
        <v>19</v>
      </c>
      <c r="N93" s="204" t="s">
        <v>45</v>
      </c>
      <c r="O93" s="84"/>
      <c r="P93" s="205">
        <f>O93*H93</f>
        <v>0</v>
      </c>
      <c r="Q93" s="205">
        <v>0</v>
      </c>
      <c r="R93" s="205">
        <f>Q93*H93</f>
        <v>0</v>
      </c>
      <c r="S93" s="205">
        <v>0</v>
      </c>
      <c r="T93" s="206">
        <f>S93*H93</f>
        <v>0</v>
      </c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R93" s="207" t="s">
        <v>132</v>
      </c>
      <c r="AT93" s="207" t="s">
        <v>127</v>
      </c>
      <c r="AU93" s="207" t="s">
        <v>82</v>
      </c>
      <c r="AY93" s="17" t="s">
        <v>126</v>
      </c>
      <c r="BE93" s="208">
        <f>IF(N93="základní",J93,0)</f>
        <v>0</v>
      </c>
      <c r="BF93" s="208">
        <f>IF(N93="snížená",J93,0)</f>
        <v>0</v>
      </c>
      <c r="BG93" s="208">
        <f>IF(N93="zákl. přenesená",J93,0)</f>
        <v>0</v>
      </c>
      <c r="BH93" s="208">
        <f>IF(N93="sníž. přenesená",J93,0)</f>
        <v>0</v>
      </c>
      <c r="BI93" s="208">
        <f>IF(N93="nulová",J93,0)</f>
        <v>0</v>
      </c>
      <c r="BJ93" s="17" t="s">
        <v>82</v>
      </c>
      <c r="BK93" s="208">
        <f>ROUND(I93*H93,2)</f>
        <v>0</v>
      </c>
      <c r="BL93" s="17" t="s">
        <v>132</v>
      </c>
      <c r="BM93" s="207" t="s">
        <v>84</v>
      </c>
    </row>
    <row r="94" s="2" customFormat="1">
      <c r="A94" s="38"/>
      <c r="B94" s="39"/>
      <c r="C94" s="40"/>
      <c r="D94" s="209" t="s">
        <v>133</v>
      </c>
      <c r="E94" s="40"/>
      <c r="F94" s="210" t="s">
        <v>129</v>
      </c>
      <c r="G94" s="40"/>
      <c r="H94" s="40"/>
      <c r="I94" s="211"/>
      <c r="J94" s="40"/>
      <c r="K94" s="40"/>
      <c r="L94" s="44"/>
      <c r="M94" s="212"/>
      <c r="N94" s="213"/>
      <c r="O94" s="84"/>
      <c r="P94" s="84"/>
      <c r="Q94" s="84"/>
      <c r="R94" s="84"/>
      <c r="S94" s="84"/>
      <c r="T94" s="85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T94" s="17" t="s">
        <v>133</v>
      </c>
      <c r="AU94" s="17" t="s">
        <v>82</v>
      </c>
    </row>
    <row r="95" s="11" customFormat="1" ht="25.92" customHeight="1">
      <c r="A95" s="11"/>
      <c r="B95" s="182"/>
      <c r="C95" s="183"/>
      <c r="D95" s="184" t="s">
        <v>73</v>
      </c>
      <c r="E95" s="185" t="s">
        <v>134</v>
      </c>
      <c r="F95" s="185" t="s">
        <v>135</v>
      </c>
      <c r="G95" s="183"/>
      <c r="H95" s="183"/>
      <c r="I95" s="186"/>
      <c r="J95" s="187">
        <f>BK95</f>
        <v>0</v>
      </c>
      <c r="K95" s="183"/>
      <c r="L95" s="188"/>
      <c r="M95" s="189"/>
      <c r="N95" s="190"/>
      <c r="O95" s="190"/>
      <c r="P95" s="191">
        <f>SUM(P96:P111)</f>
        <v>0</v>
      </c>
      <c r="Q95" s="190"/>
      <c r="R95" s="191">
        <f>SUM(R96:R111)</f>
        <v>0</v>
      </c>
      <c r="S95" s="190"/>
      <c r="T95" s="192">
        <f>SUM(T96:T111)</f>
        <v>0</v>
      </c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R95" s="193" t="s">
        <v>82</v>
      </c>
      <c r="AT95" s="194" t="s">
        <v>73</v>
      </c>
      <c r="AU95" s="194" t="s">
        <v>74</v>
      </c>
      <c r="AY95" s="193" t="s">
        <v>126</v>
      </c>
      <c r="BK95" s="195">
        <f>SUM(BK96:BK111)</f>
        <v>0</v>
      </c>
    </row>
    <row r="96" s="2" customFormat="1" ht="16.5" customHeight="1">
      <c r="A96" s="38"/>
      <c r="B96" s="39"/>
      <c r="C96" s="196" t="s">
        <v>84</v>
      </c>
      <c r="D96" s="196" t="s">
        <v>127</v>
      </c>
      <c r="E96" s="197" t="s">
        <v>136</v>
      </c>
      <c r="F96" s="198" t="s">
        <v>137</v>
      </c>
      <c r="G96" s="199" t="s">
        <v>130</v>
      </c>
      <c r="H96" s="200">
        <v>18</v>
      </c>
      <c r="I96" s="201"/>
      <c r="J96" s="202">
        <f>ROUND(I96*H96,2)</f>
        <v>0</v>
      </c>
      <c r="K96" s="198" t="s">
        <v>131</v>
      </c>
      <c r="L96" s="44"/>
      <c r="M96" s="203" t="s">
        <v>19</v>
      </c>
      <c r="N96" s="204" t="s">
        <v>45</v>
      </c>
      <c r="O96" s="84"/>
      <c r="P96" s="205">
        <f>O96*H96</f>
        <v>0</v>
      </c>
      <c r="Q96" s="205">
        <v>0</v>
      </c>
      <c r="R96" s="205">
        <f>Q96*H96</f>
        <v>0</v>
      </c>
      <c r="S96" s="205">
        <v>0</v>
      </c>
      <c r="T96" s="206">
        <f>S96*H96</f>
        <v>0</v>
      </c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R96" s="207" t="s">
        <v>132</v>
      </c>
      <c r="AT96" s="207" t="s">
        <v>127</v>
      </c>
      <c r="AU96" s="207" t="s">
        <v>82</v>
      </c>
      <c r="AY96" s="17" t="s">
        <v>126</v>
      </c>
      <c r="BE96" s="208">
        <f>IF(N96="základní",J96,0)</f>
        <v>0</v>
      </c>
      <c r="BF96" s="208">
        <f>IF(N96="snížená",J96,0)</f>
        <v>0</v>
      </c>
      <c r="BG96" s="208">
        <f>IF(N96="zákl. přenesená",J96,0)</f>
        <v>0</v>
      </c>
      <c r="BH96" s="208">
        <f>IF(N96="sníž. přenesená",J96,0)</f>
        <v>0</v>
      </c>
      <c r="BI96" s="208">
        <f>IF(N96="nulová",J96,0)</f>
        <v>0</v>
      </c>
      <c r="BJ96" s="17" t="s">
        <v>82</v>
      </c>
      <c r="BK96" s="208">
        <f>ROUND(I96*H96,2)</f>
        <v>0</v>
      </c>
      <c r="BL96" s="17" t="s">
        <v>132</v>
      </c>
      <c r="BM96" s="207" t="s">
        <v>132</v>
      </c>
    </row>
    <row r="97" s="2" customFormat="1">
      <c r="A97" s="38"/>
      <c r="B97" s="39"/>
      <c r="C97" s="40"/>
      <c r="D97" s="209" t="s">
        <v>133</v>
      </c>
      <c r="E97" s="40"/>
      <c r="F97" s="210" t="s">
        <v>137</v>
      </c>
      <c r="G97" s="40"/>
      <c r="H97" s="40"/>
      <c r="I97" s="211"/>
      <c r="J97" s="40"/>
      <c r="K97" s="40"/>
      <c r="L97" s="44"/>
      <c r="M97" s="212"/>
      <c r="N97" s="213"/>
      <c r="O97" s="84"/>
      <c r="P97" s="84"/>
      <c r="Q97" s="84"/>
      <c r="R97" s="84"/>
      <c r="S97" s="84"/>
      <c r="T97" s="85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T97" s="17" t="s">
        <v>133</v>
      </c>
      <c r="AU97" s="17" t="s">
        <v>82</v>
      </c>
    </row>
    <row r="98" s="2" customFormat="1" ht="16.5" customHeight="1">
      <c r="A98" s="38"/>
      <c r="B98" s="39"/>
      <c r="C98" s="196" t="s">
        <v>138</v>
      </c>
      <c r="D98" s="196" t="s">
        <v>127</v>
      </c>
      <c r="E98" s="197" t="s">
        <v>139</v>
      </c>
      <c r="F98" s="198" t="s">
        <v>140</v>
      </c>
      <c r="G98" s="199" t="s">
        <v>130</v>
      </c>
      <c r="H98" s="200">
        <v>9</v>
      </c>
      <c r="I98" s="201"/>
      <c r="J98" s="202">
        <f>ROUND(I98*H98,2)</f>
        <v>0</v>
      </c>
      <c r="K98" s="198" t="s">
        <v>131</v>
      </c>
      <c r="L98" s="44"/>
      <c r="M98" s="203" t="s">
        <v>19</v>
      </c>
      <c r="N98" s="204" t="s">
        <v>45</v>
      </c>
      <c r="O98" s="84"/>
      <c r="P98" s="205">
        <f>O98*H98</f>
        <v>0</v>
      </c>
      <c r="Q98" s="205">
        <v>0</v>
      </c>
      <c r="R98" s="205">
        <f>Q98*H98</f>
        <v>0</v>
      </c>
      <c r="S98" s="205">
        <v>0</v>
      </c>
      <c r="T98" s="206">
        <f>S98*H98</f>
        <v>0</v>
      </c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R98" s="207" t="s">
        <v>132</v>
      </c>
      <c r="AT98" s="207" t="s">
        <v>127</v>
      </c>
      <c r="AU98" s="207" t="s">
        <v>82</v>
      </c>
      <c r="AY98" s="17" t="s">
        <v>126</v>
      </c>
      <c r="BE98" s="208">
        <f>IF(N98="základní",J98,0)</f>
        <v>0</v>
      </c>
      <c r="BF98" s="208">
        <f>IF(N98="snížená",J98,0)</f>
        <v>0</v>
      </c>
      <c r="BG98" s="208">
        <f>IF(N98="zákl. přenesená",J98,0)</f>
        <v>0</v>
      </c>
      <c r="BH98" s="208">
        <f>IF(N98="sníž. přenesená",J98,0)</f>
        <v>0</v>
      </c>
      <c r="BI98" s="208">
        <f>IF(N98="nulová",J98,0)</f>
        <v>0</v>
      </c>
      <c r="BJ98" s="17" t="s">
        <v>82</v>
      </c>
      <c r="BK98" s="208">
        <f>ROUND(I98*H98,2)</f>
        <v>0</v>
      </c>
      <c r="BL98" s="17" t="s">
        <v>132</v>
      </c>
      <c r="BM98" s="207" t="s">
        <v>141</v>
      </c>
    </row>
    <row r="99" s="2" customFormat="1">
      <c r="A99" s="38"/>
      <c r="B99" s="39"/>
      <c r="C99" s="40"/>
      <c r="D99" s="209" t="s">
        <v>133</v>
      </c>
      <c r="E99" s="40"/>
      <c r="F99" s="210" t="s">
        <v>140</v>
      </c>
      <c r="G99" s="40"/>
      <c r="H99" s="40"/>
      <c r="I99" s="211"/>
      <c r="J99" s="40"/>
      <c r="K99" s="40"/>
      <c r="L99" s="44"/>
      <c r="M99" s="212"/>
      <c r="N99" s="213"/>
      <c r="O99" s="84"/>
      <c r="P99" s="84"/>
      <c r="Q99" s="84"/>
      <c r="R99" s="84"/>
      <c r="S99" s="84"/>
      <c r="T99" s="85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T99" s="17" t="s">
        <v>133</v>
      </c>
      <c r="AU99" s="17" t="s">
        <v>82</v>
      </c>
    </row>
    <row r="100" s="2" customFormat="1" ht="16.5" customHeight="1">
      <c r="A100" s="38"/>
      <c r="B100" s="39"/>
      <c r="C100" s="196" t="s">
        <v>132</v>
      </c>
      <c r="D100" s="196" t="s">
        <v>127</v>
      </c>
      <c r="E100" s="197" t="s">
        <v>142</v>
      </c>
      <c r="F100" s="198" t="s">
        <v>143</v>
      </c>
      <c r="G100" s="199" t="s">
        <v>130</v>
      </c>
      <c r="H100" s="200">
        <v>18</v>
      </c>
      <c r="I100" s="201"/>
      <c r="J100" s="202">
        <f>ROUND(I100*H100,2)</f>
        <v>0</v>
      </c>
      <c r="K100" s="198" t="s">
        <v>131</v>
      </c>
      <c r="L100" s="44"/>
      <c r="M100" s="203" t="s">
        <v>19</v>
      </c>
      <c r="N100" s="204" t="s">
        <v>45</v>
      </c>
      <c r="O100" s="84"/>
      <c r="P100" s="205">
        <f>O100*H100</f>
        <v>0</v>
      </c>
      <c r="Q100" s="205">
        <v>0</v>
      </c>
      <c r="R100" s="205">
        <f>Q100*H100</f>
        <v>0</v>
      </c>
      <c r="S100" s="205">
        <v>0</v>
      </c>
      <c r="T100" s="206">
        <f>S100*H100</f>
        <v>0</v>
      </c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R100" s="207" t="s">
        <v>132</v>
      </c>
      <c r="AT100" s="207" t="s">
        <v>127</v>
      </c>
      <c r="AU100" s="207" t="s">
        <v>82</v>
      </c>
      <c r="AY100" s="17" t="s">
        <v>126</v>
      </c>
      <c r="BE100" s="208">
        <f>IF(N100="základní",J100,0)</f>
        <v>0</v>
      </c>
      <c r="BF100" s="208">
        <f>IF(N100="snížená",J100,0)</f>
        <v>0</v>
      </c>
      <c r="BG100" s="208">
        <f>IF(N100="zákl. přenesená",J100,0)</f>
        <v>0</v>
      </c>
      <c r="BH100" s="208">
        <f>IF(N100="sníž. přenesená",J100,0)</f>
        <v>0</v>
      </c>
      <c r="BI100" s="208">
        <f>IF(N100="nulová",J100,0)</f>
        <v>0</v>
      </c>
      <c r="BJ100" s="17" t="s">
        <v>82</v>
      </c>
      <c r="BK100" s="208">
        <f>ROUND(I100*H100,2)</f>
        <v>0</v>
      </c>
      <c r="BL100" s="17" t="s">
        <v>132</v>
      </c>
      <c r="BM100" s="207" t="s">
        <v>144</v>
      </c>
    </row>
    <row r="101" s="2" customFormat="1">
      <c r="A101" s="38"/>
      <c r="B101" s="39"/>
      <c r="C101" s="40"/>
      <c r="D101" s="209" t="s">
        <v>133</v>
      </c>
      <c r="E101" s="40"/>
      <c r="F101" s="210" t="s">
        <v>143</v>
      </c>
      <c r="G101" s="40"/>
      <c r="H101" s="40"/>
      <c r="I101" s="211"/>
      <c r="J101" s="40"/>
      <c r="K101" s="40"/>
      <c r="L101" s="44"/>
      <c r="M101" s="212"/>
      <c r="N101" s="213"/>
      <c r="O101" s="84"/>
      <c r="P101" s="84"/>
      <c r="Q101" s="84"/>
      <c r="R101" s="84"/>
      <c r="S101" s="84"/>
      <c r="T101" s="85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T101" s="17" t="s">
        <v>133</v>
      </c>
      <c r="AU101" s="17" t="s">
        <v>82</v>
      </c>
    </row>
    <row r="102" s="2" customFormat="1" ht="16.5" customHeight="1">
      <c r="A102" s="38"/>
      <c r="B102" s="39"/>
      <c r="C102" s="196" t="s">
        <v>145</v>
      </c>
      <c r="D102" s="196" t="s">
        <v>127</v>
      </c>
      <c r="E102" s="197" t="s">
        <v>146</v>
      </c>
      <c r="F102" s="198" t="s">
        <v>147</v>
      </c>
      <c r="G102" s="199" t="s">
        <v>130</v>
      </c>
      <c r="H102" s="200">
        <v>9</v>
      </c>
      <c r="I102" s="201"/>
      <c r="J102" s="202">
        <f>ROUND(I102*H102,2)</f>
        <v>0</v>
      </c>
      <c r="K102" s="198" t="s">
        <v>131</v>
      </c>
      <c r="L102" s="44"/>
      <c r="M102" s="203" t="s">
        <v>19</v>
      </c>
      <c r="N102" s="204" t="s">
        <v>45</v>
      </c>
      <c r="O102" s="84"/>
      <c r="P102" s="205">
        <f>O102*H102</f>
        <v>0</v>
      </c>
      <c r="Q102" s="205">
        <v>0</v>
      </c>
      <c r="R102" s="205">
        <f>Q102*H102</f>
        <v>0</v>
      </c>
      <c r="S102" s="205">
        <v>0</v>
      </c>
      <c r="T102" s="206">
        <f>S102*H102</f>
        <v>0</v>
      </c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R102" s="207" t="s">
        <v>132</v>
      </c>
      <c r="AT102" s="207" t="s">
        <v>127</v>
      </c>
      <c r="AU102" s="207" t="s">
        <v>82</v>
      </c>
      <c r="AY102" s="17" t="s">
        <v>126</v>
      </c>
      <c r="BE102" s="208">
        <f>IF(N102="základní",J102,0)</f>
        <v>0</v>
      </c>
      <c r="BF102" s="208">
        <f>IF(N102="snížená",J102,0)</f>
        <v>0</v>
      </c>
      <c r="BG102" s="208">
        <f>IF(N102="zákl. přenesená",J102,0)</f>
        <v>0</v>
      </c>
      <c r="BH102" s="208">
        <f>IF(N102="sníž. přenesená",J102,0)</f>
        <v>0</v>
      </c>
      <c r="BI102" s="208">
        <f>IF(N102="nulová",J102,0)</f>
        <v>0</v>
      </c>
      <c r="BJ102" s="17" t="s">
        <v>82</v>
      </c>
      <c r="BK102" s="208">
        <f>ROUND(I102*H102,2)</f>
        <v>0</v>
      </c>
      <c r="BL102" s="17" t="s">
        <v>132</v>
      </c>
      <c r="BM102" s="207" t="s">
        <v>148</v>
      </c>
    </row>
    <row r="103" s="2" customFormat="1">
      <c r="A103" s="38"/>
      <c r="B103" s="39"/>
      <c r="C103" s="40"/>
      <c r="D103" s="209" t="s">
        <v>133</v>
      </c>
      <c r="E103" s="40"/>
      <c r="F103" s="210" t="s">
        <v>147</v>
      </c>
      <c r="G103" s="40"/>
      <c r="H103" s="40"/>
      <c r="I103" s="211"/>
      <c r="J103" s="40"/>
      <c r="K103" s="40"/>
      <c r="L103" s="44"/>
      <c r="M103" s="212"/>
      <c r="N103" s="213"/>
      <c r="O103" s="84"/>
      <c r="P103" s="84"/>
      <c r="Q103" s="84"/>
      <c r="R103" s="84"/>
      <c r="S103" s="84"/>
      <c r="T103" s="85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T103" s="17" t="s">
        <v>133</v>
      </c>
      <c r="AU103" s="17" t="s">
        <v>82</v>
      </c>
    </row>
    <row r="104" s="2" customFormat="1" ht="16.5" customHeight="1">
      <c r="A104" s="38"/>
      <c r="B104" s="39"/>
      <c r="C104" s="196" t="s">
        <v>141</v>
      </c>
      <c r="D104" s="196" t="s">
        <v>127</v>
      </c>
      <c r="E104" s="197" t="s">
        <v>149</v>
      </c>
      <c r="F104" s="198" t="s">
        <v>150</v>
      </c>
      <c r="G104" s="199" t="s">
        <v>130</v>
      </c>
      <c r="H104" s="200">
        <v>3.7000000000000002</v>
      </c>
      <c r="I104" s="201"/>
      <c r="J104" s="202">
        <f>ROUND(I104*H104,2)</f>
        <v>0</v>
      </c>
      <c r="K104" s="198" t="s">
        <v>131</v>
      </c>
      <c r="L104" s="44"/>
      <c r="M104" s="203" t="s">
        <v>19</v>
      </c>
      <c r="N104" s="204" t="s">
        <v>45</v>
      </c>
      <c r="O104" s="84"/>
      <c r="P104" s="205">
        <f>O104*H104</f>
        <v>0</v>
      </c>
      <c r="Q104" s="205">
        <v>0</v>
      </c>
      <c r="R104" s="205">
        <f>Q104*H104</f>
        <v>0</v>
      </c>
      <c r="S104" s="205">
        <v>0</v>
      </c>
      <c r="T104" s="206">
        <f>S104*H104</f>
        <v>0</v>
      </c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R104" s="207" t="s">
        <v>132</v>
      </c>
      <c r="AT104" s="207" t="s">
        <v>127</v>
      </c>
      <c r="AU104" s="207" t="s">
        <v>82</v>
      </c>
      <c r="AY104" s="17" t="s">
        <v>126</v>
      </c>
      <c r="BE104" s="208">
        <f>IF(N104="základní",J104,0)</f>
        <v>0</v>
      </c>
      <c r="BF104" s="208">
        <f>IF(N104="snížená",J104,0)</f>
        <v>0</v>
      </c>
      <c r="BG104" s="208">
        <f>IF(N104="zákl. přenesená",J104,0)</f>
        <v>0</v>
      </c>
      <c r="BH104" s="208">
        <f>IF(N104="sníž. přenesená",J104,0)</f>
        <v>0</v>
      </c>
      <c r="BI104" s="208">
        <f>IF(N104="nulová",J104,0)</f>
        <v>0</v>
      </c>
      <c r="BJ104" s="17" t="s">
        <v>82</v>
      </c>
      <c r="BK104" s="208">
        <f>ROUND(I104*H104,2)</f>
        <v>0</v>
      </c>
      <c r="BL104" s="17" t="s">
        <v>132</v>
      </c>
      <c r="BM104" s="207" t="s">
        <v>124</v>
      </c>
    </row>
    <row r="105" s="2" customFormat="1">
      <c r="A105" s="38"/>
      <c r="B105" s="39"/>
      <c r="C105" s="40"/>
      <c r="D105" s="209" t="s">
        <v>133</v>
      </c>
      <c r="E105" s="40"/>
      <c r="F105" s="210" t="s">
        <v>150</v>
      </c>
      <c r="G105" s="40"/>
      <c r="H105" s="40"/>
      <c r="I105" s="211"/>
      <c r="J105" s="40"/>
      <c r="K105" s="40"/>
      <c r="L105" s="44"/>
      <c r="M105" s="212"/>
      <c r="N105" s="213"/>
      <c r="O105" s="84"/>
      <c r="P105" s="84"/>
      <c r="Q105" s="84"/>
      <c r="R105" s="84"/>
      <c r="S105" s="84"/>
      <c r="T105" s="85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T105" s="17" t="s">
        <v>133</v>
      </c>
      <c r="AU105" s="17" t="s">
        <v>82</v>
      </c>
    </row>
    <row r="106" s="2" customFormat="1" ht="16.5" customHeight="1">
      <c r="A106" s="38"/>
      <c r="B106" s="39"/>
      <c r="C106" s="196" t="s">
        <v>151</v>
      </c>
      <c r="D106" s="196" t="s">
        <v>127</v>
      </c>
      <c r="E106" s="197" t="s">
        <v>152</v>
      </c>
      <c r="F106" s="198" t="s">
        <v>153</v>
      </c>
      <c r="G106" s="199" t="s">
        <v>130</v>
      </c>
      <c r="H106" s="200">
        <v>1.8999999999999999</v>
      </c>
      <c r="I106" s="201"/>
      <c r="J106" s="202">
        <f>ROUND(I106*H106,2)</f>
        <v>0</v>
      </c>
      <c r="K106" s="198" t="s">
        <v>131</v>
      </c>
      <c r="L106" s="44"/>
      <c r="M106" s="203" t="s">
        <v>19</v>
      </c>
      <c r="N106" s="204" t="s">
        <v>45</v>
      </c>
      <c r="O106" s="84"/>
      <c r="P106" s="205">
        <f>O106*H106</f>
        <v>0</v>
      </c>
      <c r="Q106" s="205">
        <v>0</v>
      </c>
      <c r="R106" s="205">
        <f>Q106*H106</f>
        <v>0</v>
      </c>
      <c r="S106" s="205">
        <v>0</v>
      </c>
      <c r="T106" s="206">
        <f>S106*H106</f>
        <v>0</v>
      </c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R106" s="207" t="s">
        <v>132</v>
      </c>
      <c r="AT106" s="207" t="s">
        <v>127</v>
      </c>
      <c r="AU106" s="207" t="s">
        <v>82</v>
      </c>
      <c r="AY106" s="17" t="s">
        <v>126</v>
      </c>
      <c r="BE106" s="208">
        <f>IF(N106="základní",J106,0)</f>
        <v>0</v>
      </c>
      <c r="BF106" s="208">
        <f>IF(N106="snížená",J106,0)</f>
        <v>0</v>
      </c>
      <c r="BG106" s="208">
        <f>IF(N106="zákl. přenesená",J106,0)</f>
        <v>0</v>
      </c>
      <c r="BH106" s="208">
        <f>IF(N106="sníž. přenesená",J106,0)</f>
        <v>0</v>
      </c>
      <c r="BI106" s="208">
        <f>IF(N106="nulová",J106,0)</f>
        <v>0</v>
      </c>
      <c r="BJ106" s="17" t="s">
        <v>82</v>
      </c>
      <c r="BK106" s="208">
        <f>ROUND(I106*H106,2)</f>
        <v>0</v>
      </c>
      <c r="BL106" s="17" t="s">
        <v>132</v>
      </c>
      <c r="BM106" s="207" t="s">
        <v>154</v>
      </c>
    </row>
    <row r="107" s="2" customFormat="1">
      <c r="A107" s="38"/>
      <c r="B107" s="39"/>
      <c r="C107" s="40"/>
      <c r="D107" s="209" t="s">
        <v>133</v>
      </c>
      <c r="E107" s="40"/>
      <c r="F107" s="210" t="s">
        <v>153</v>
      </c>
      <c r="G107" s="40"/>
      <c r="H107" s="40"/>
      <c r="I107" s="211"/>
      <c r="J107" s="40"/>
      <c r="K107" s="40"/>
      <c r="L107" s="44"/>
      <c r="M107" s="212"/>
      <c r="N107" s="213"/>
      <c r="O107" s="84"/>
      <c r="P107" s="84"/>
      <c r="Q107" s="84"/>
      <c r="R107" s="84"/>
      <c r="S107" s="84"/>
      <c r="T107" s="85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T107" s="17" t="s">
        <v>133</v>
      </c>
      <c r="AU107" s="17" t="s">
        <v>82</v>
      </c>
    </row>
    <row r="108" s="2" customFormat="1" ht="16.5" customHeight="1">
      <c r="A108" s="38"/>
      <c r="B108" s="39"/>
      <c r="C108" s="196" t="s">
        <v>144</v>
      </c>
      <c r="D108" s="196" t="s">
        <v>127</v>
      </c>
      <c r="E108" s="197" t="s">
        <v>155</v>
      </c>
      <c r="F108" s="198" t="s">
        <v>156</v>
      </c>
      <c r="G108" s="199" t="s">
        <v>130</v>
      </c>
      <c r="H108" s="200">
        <v>3.7000000000000002</v>
      </c>
      <c r="I108" s="201"/>
      <c r="J108" s="202">
        <f>ROUND(I108*H108,2)</f>
        <v>0</v>
      </c>
      <c r="K108" s="198" t="s">
        <v>131</v>
      </c>
      <c r="L108" s="44"/>
      <c r="M108" s="203" t="s">
        <v>19</v>
      </c>
      <c r="N108" s="204" t="s">
        <v>45</v>
      </c>
      <c r="O108" s="84"/>
      <c r="P108" s="205">
        <f>O108*H108</f>
        <v>0</v>
      </c>
      <c r="Q108" s="205">
        <v>0</v>
      </c>
      <c r="R108" s="205">
        <f>Q108*H108</f>
        <v>0</v>
      </c>
      <c r="S108" s="205">
        <v>0</v>
      </c>
      <c r="T108" s="206">
        <f>S108*H108</f>
        <v>0</v>
      </c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R108" s="207" t="s">
        <v>132</v>
      </c>
      <c r="AT108" s="207" t="s">
        <v>127</v>
      </c>
      <c r="AU108" s="207" t="s">
        <v>82</v>
      </c>
      <c r="AY108" s="17" t="s">
        <v>126</v>
      </c>
      <c r="BE108" s="208">
        <f>IF(N108="základní",J108,0)</f>
        <v>0</v>
      </c>
      <c r="BF108" s="208">
        <f>IF(N108="snížená",J108,0)</f>
        <v>0</v>
      </c>
      <c r="BG108" s="208">
        <f>IF(N108="zákl. přenesená",J108,0)</f>
        <v>0</v>
      </c>
      <c r="BH108" s="208">
        <f>IF(N108="sníž. přenesená",J108,0)</f>
        <v>0</v>
      </c>
      <c r="BI108" s="208">
        <f>IF(N108="nulová",J108,0)</f>
        <v>0</v>
      </c>
      <c r="BJ108" s="17" t="s">
        <v>82</v>
      </c>
      <c r="BK108" s="208">
        <f>ROUND(I108*H108,2)</f>
        <v>0</v>
      </c>
      <c r="BL108" s="17" t="s">
        <v>132</v>
      </c>
      <c r="BM108" s="207" t="s">
        <v>157</v>
      </c>
    </row>
    <row r="109" s="2" customFormat="1">
      <c r="A109" s="38"/>
      <c r="B109" s="39"/>
      <c r="C109" s="40"/>
      <c r="D109" s="209" t="s">
        <v>133</v>
      </c>
      <c r="E109" s="40"/>
      <c r="F109" s="210" t="s">
        <v>156</v>
      </c>
      <c r="G109" s="40"/>
      <c r="H109" s="40"/>
      <c r="I109" s="211"/>
      <c r="J109" s="40"/>
      <c r="K109" s="40"/>
      <c r="L109" s="44"/>
      <c r="M109" s="212"/>
      <c r="N109" s="213"/>
      <c r="O109" s="84"/>
      <c r="P109" s="84"/>
      <c r="Q109" s="84"/>
      <c r="R109" s="84"/>
      <c r="S109" s="84"/>
      <c r="T109" s="85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T109" s="17" t="s">
        <v>133</v>
      </c>
      <c r="AU109" s="17" t="s">
        <v>82</v>
      </c>
    </row>
    <row r="110" s="2" customFormat="1" ht="16.5" customHeight="1">
      <c r="A110" s="38"/>
      <c r="B110" s="39"/>
      <c r="C110" s="196" t="s">
        <v>158</v>
      </c>
      <c r="D110" s="196" t="s">
        <v>127</v>
      </c>
      <c r="E110" s="197" t="s">
        <v>159</v>
      </c>
      <c r="F110" s="198" t="s">
        <v>160</v>
      </c>
      <c r="G110" s="199" t="s">
        <v>130</v>
      </c>
      <c r="H110" s="200">
        <v>1.8999999999999999</v>
      </c>
      <c r="I110" s="201"/>
      <c r="J110" s="202">
        <f>ROUND(I110*H110,2)</f>
        <v>0</v>
      </c>
      <c r="K110" s="198" t="s">
        <v>131</v>
      </c>
      <c r="L110" s="44"/>
      <c r="M110" s="203" t="s">
        <v>19</v>
      </c>
      <c r="N110" s="204" t="s">
        <v>45</v>
      </c>
      <c r="O110" s="84"/>
      <c r="P110" s="205">
        <f>O110*H110</f>
        <v>0</v>
      </c>
      <c r="Q110" s="205">
        <v>0</v>
      </c>
      <c r="R110" s="205">
        <f>Q110*H110</f>
        <v>0</v>
      </c>
      <c r="S110" s="205">
        <v>0</v>
      </c>
      <c r="T110" s="206">
        <f>S110*H110</f>
        <v>0</v>
      </c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R110" s="207" t="s">
        <v>132</v>
      </c>
      <c r="AT110" s="207" t="s">
        <v>127</v>
      </c>
      <c r="AU110" s="207" t="s">
        <v>82</v>
      </c>
      <c r="AY110" s="17" t="s">
        <v>126</v>
      </c>
      <c r="BE110" s="208">
        <f>IF(N110="základní",J110,0)</f>
        <v>0</v>
      </c>
      <c r="BF110" s="208">
        <f>IF(N110="snížená",J110,0)</f>
        <v>0</v>
      </c>
      <c r="BG110" s="208">
        <f>IF(N110="zákl. přenesená",J110,0)</f>
        <v>0</v>
      </c>
      <c r="BH110" s="208">
        <f>IF(N110="sníž. přenesená",J110,0)</f>
        <v>0</v>
      </c>
      <c r="BI110" s="208">
        <f>IF(N110="nulová",J110,0)</f>
        <v>0</v>
      </c>
      <c r="BJ110" s="17" t="s">
        <v>82</v>
      </c>
      <c r="BK110" s="208">
        <f>ROUND(I110*H110,2)</f>
        <v>0</v>
      </c>
      <c r="BL110" s="17" t="s">
        <v>132</v>
      </c>
      <c r="BM110" s="207" t="s">
        <v>161</v>
      </c>
    </row>
    <row r="111" s="2" customFormat="1">
      <c r="A111" s="38"/>
      <c r="B111" s="39"/>
      <c r="C111" s="40"/>
      <c r="D111" s="209" t="s">
        <v>133</v>
      </c>
      <c r="E111" s="40"/>
      <c r="F111" s="210" t="s">
        <v>160</v>
      </c>
      <c r="G111" s="40"/>
      <c r="H111" s="40"/>
      <c r="I111" s="211"/>
      <c r="J111" s="40"/>
      <c r="K111" s="40"/>
      <c r="L111" s="44"/>
      <c r="M111" s="212"/>
      <c r="N111" s="213"/>
      <c r="O111" s="84"/>
      <c r="P111" s="84"/>
      <c r="Q111" s="84"/>
      <c r="R111" s="84"/>
      <c r="S111" s="84"/>
      <c r="T111" s="85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T111" s="17" t="s">
        <v>133</v>
      </c>
      <c r="AU111" s="17" t="s">
        <v>82</v>
      </c>
    </row>
    <row r="112" s="11" customFormat="1" ht="25.92" customHeight="1">
      <c r="A112" s="11"/>
      <c r="B112" s="182"/>
      <c r="C112" s="183"/>
      <c r="D112" s="184" t="s">
        <v>73</v>
      </c>
      <c r="E112" s="185" t="s">
        <v>157</v>
      </c>
      <c r="F112" s="185" t="s">
        <v>162</v>
      </c>
      <c r="G112" s="183"/>
      <c r="H112" s="183"/>
      <c r="I112" s="186"/>
      <c r="J112" s="187">
        <f>BK112</f>
        <v>0</v>
      </c>
      <c r="K112" s="183"/>
      <c r="L112" s="188"/>
      <c r="M112" s="189"/>
      <c r="N112" s="190"/>
      <c r="O112" s="190"/>
      <c r="P112" s="191">
        <f>SUM(P113:P116)</f>
        <v>0</v>
      </c>
      <c r="Q112" s="190"/>
      <c r="R112" s="191">
        <f>SUM(R113:R116)</f>
        <v>0</v>
      </c>
      <c r="S112" s="190"/>
      <c r="T112" s="192">
        <f>SUM(T113:T116)</f>
        <v>0</v>
      </c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R112" s="193" t="s">
        <v>82</v>
      </c>
      <c r="AT112" s="194" t="s">
        <v>73</v>
      </c>
      <c r="AU112" s="194" t="s">
        <v>74</v>
      </c>
      <c r="AY112" s="193" t="s">
        <v>126</v>
      </c>
      <c r="BK112" s="195">
        <f>SUM(BK113:BK116)</f>
        <v>0</v>
      </c>
    </row>
    <row r="113" s="2" customFormat="1" ht="16.5" customHeight="1">
      <c r="A113" s="38"/>
      <c r="B113" s="39"/>
      <c r="C113" s="196" t="s">
        <v>148</v>
      </c>
      <c r="D113" s="196" t="s">
        <v>127</v>
      </c>
      <c r="E113" s="197" t="s">
        <v>163</v>
      </c>
      <c r="F113" s="198" t="s">
        <v>164</v>
      </c>
      <c r="G113" s="199" t="s">
        <v>130</v>
      </c>
      <c r="H113" s="200">
        <v>43.200000000000003</v>
      </c>
      <c r="I113" s="201"/>
      <c r="J113" s="202">
        <f>ROUND(I113*H113,2)</f>
        <v>0</v>
      </c>
      <c r="K113" s="198" t="s">
        <v>131</v>
      </c>
      <c r="L113" s="44"/>
      <c r="M113" s="203" t="s">
        <v>19</v>
      </c>
      <c r="N113" s="204" t="s">
        <v>45</v>
      </c>
      <c r="O113" s="84"/>
      <c r="P113" s="205">
        <f>O113*H113</f>
        <v>0</v>
      </c>
      <c r="Q113" s="205">
        <v>0</v>
      </c>
      <c r="R113" s="205">
        <f>Q113*H113</f>
        <v>0</v>
      </c>
      <c r="S113" s="205">
        <v>0</v>
      </c>
      <c r="T113" s="206">
        <f>S113*H113</f>
        <v>0</v>
      </c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R113" s="207" t="s">
        <v>132</v>
      </c>
      <c r="AT113" s="207" t="s">
        <v>127</v>
      </c>
      <c r="AU113" s="207" t="s">
        <v>82</v>
      </c>
      <c r="AY113" s="17" t="s">
        <v>126</v>
      </c>
      <c r="BE113" s="208">
        <f>IF(N113="základní",J113,0)</f>
        <v>0</v>
      </c>
      <c r="BF113" s="208">
        <f>IF(N113="snížená",J113,0)</f>
        <v>0</v>
      </c>
      <c r="BG113" s="208">
        <f>IF(N113="zákl. přenesená",J113,0)</f>
        <v>0</v>
      </c>
      <c r="BH113" s="208">
        <f>IF(N113="sníž. přenesená",J113,0)</f>
        <v>0</v>
      </c>
      <c r="BI113" s="208">
        <f>IF(N113="nulová",J113,0)</f>
        <v>0</v>
      </c>
      <c r="BJ113" s="17" t="s">
        <v>82</v>
      </c>
      <c r="BK113" s="208">
        <f>ROUND(I113*H113,2)</f>
        <v>0</v>
      </c>
      <c r="BL113" s="17" t="s">
        <v>132</v>
      </c>
      <c r="BM113" s="207" t="s">
        <v>165</v>
      </c>
    </row>
    <row r="114" s="2" customFormat="1">
      <c r="A114" s="38"/>
      <c r="B114" s="39"/>
      <c r="C114" s="40"/>
      <c r="D114" s="209" t="s">
        <v>133</v>
      </c>
      <c r="E114" s="40"/>
      <c r="F114" s="210" t="s">
        <v>164</v>
      </c>
      <c r="G114" s="40"/>
      <c r="H114" s="40"/>
      <c r="I114" s="211"/>
      <c r="J114" s="40"/>
      <c r="K114" s="40"/>
      <c r="L114" s="44"/>
      <c r="M114" s="212"/>
      <c r="N114" s="213"/>
      <c r="O114" s="84"/>
      <c r="P114" s="84"/>
      <c r="Q114" s="84"/>
      <c r="R114" s="84"/>
      <c r="S114" s="84"/>
      <c r="T114" s="85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T114" s="17" t="s">
        <v>133</v>
      </c>
      <c r="AU114" s="17" t="s">
        <v>82</v>
      </c>
    </row>
    <row r="115" s="2" customFormat="1" ht="16.5" customHeight="1">
      <c r="A115" s="38"/>
      <c r="B115" s="39"/>
      <c r="C115" s="196" t="s">
        <v>166</v>
      </c>
      <c r="D115" s="196" t="s">
        <v>127</v>
      </c>
      <c r="E115" s="197" t="s">
        <v>167</v>
      </c>
      <c r="F115" s="198" t="s">
        <v>168</v>
      </c>
      <c r="G115" s="199" t="s">
        <v>130</v>
      </c>
      <c r="H115" s="200">
        <v>39.200000000000003</v>
      </c>
      <c r="I115" s="201"/>
      <c r="J115" s="202">
        <f>ROUND(I115*H115,2)</f>
        <v>0</v>
      </c>
      <c r="K115" s="198" t="s">
        <v>131</v>
      </c>
      <c r="L115" s="44"/>
      <c r="M115" s="203" t="s">
        <v>19</v>
      </c>
      <c r="N115" s="204" t="s">
        <v>45</v>
      </c>
      <c r="O115" s="84"/>
      <c r="P115" s="205">
        <f>O115*H115</f>
        <v>0</v>
      </c>
      <c r="Q115" s="205">
        <v>0</v>
      </c>
      <c r="R115" s="205">
        <f>Q115*H115</f>
        <v>0</v>
      </c>
      <c r="S115" s="205">
        <v>0</v>
      </c>
      <c r="T115" s="206">
        <f>S115*H115</f>
        <v>0</v>
      </c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R115" s="207" t="s">
        <v>132</v>
      </c>
      <c r="AT115" s="207" t="s">
        <v>127</v>
      </c>
      <c r="AU115" s="207" t="s">
        <v>82</v>
      </c>
      <c r="AY115" s="17" t="s">
        <v>126</v>
      </c>
      <c r="BE115" s="208">
        <f>IF(N115="základní",J115,0)</f>
        <v>0</v>
      </c>
      <c r="BF115" s="208">
        <f>IF(N115="snížená",J115,0)</f>
        <v>0</v>
      </c>
      <c r="BG115" s="208">
        <f>IF(N115="zákl. přenesená",J115,0)</f>
        <v>0</v>
      </c>
      <c r="BH115" s="208">
        <f>IF(N115="sníž. přenesená",J115,0)</f>
        <v>0</v>
      </c>
      <c r="BI115" s="208">
        <f>IF(N115="nulová",J115,0)</f>
        <v>0</v>
      </c>
      <c r="BJ115" s="17" t="s">
        <v>82</v>
      </c>
      <c r="BK115" s="208">
        <f>ROUND(I115*H115,2)</f>
        <v>0</v>
      </c>
      <c r="BL115" s="17" t="s">
        <v>132</v>
      </c>
      <c r="BM115" s="207" t="s">
        <v>169</v>
      </c>
    </row>
    <row r="116" s="2" customFormat="1">
      <c r="A116" s="38"/>
      <c r="B116" s="39"/>
      <c r="C116" s="40"/>
      <c r="D116" s="209" t="s">
        <v>133</v>
      </c>
      <c r="E116" s="40"/>
      <c r="F116" s="210" t="s">
        <v>168</v>
      </c>
      <c r="G116" s="40"/>
      <c r="H116" s="40"/>
      <c r="I116" s="211"/>
      <c r="J116" s="40"/>
      <c r="K116" s="40"/>
      <c r="L116" s="44"/>
      <c r="M116" s="212"/>
      <c r="N116" s="213"/>
      <c r="O116" s="84"/>
      <c r="P116" s="84"/>
      <c r="Q116" s="84"/>
      <c r="R116" s="84"/>
      <c r="S116" s="84"/>
      <c r="T116" s="85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T116" s="17" t="s">
        <v>133</v>
      </c>
      <c r="AU116" s="17" t="s">
        <v>82</v>
      </c>
    </row>
    <row r="117" s="11" customFormat="1" ht="25.92" customHeight="1">
      <c r="A117" s="11"/>
      <c r="B117" s="182"/>
      <c r="C117" s="183"/>
      <c r="D117" s="184" t="s">
        <v>73</v>
      </c>
      <c r="E117" s="185" t="s">
        <v>170</v>
      </c>
      <c r="F117" s="185" t="s">
        <v>171</v>
      </c>
      <c r="G117" s="183"/>
      <c r="H117" s="183"/>
      <c r="I117" s="186"/>
      <c r="J117" s="187">
        <f>BK117</f>
        <v>0</v>
      </c>
      <c r="K117" s="183"/>
      <c r="L117" s="188"/>
      <c r="M117" s="189"/>
      <c r="N117" s="190"/>
      <c r="O117" s="190"/>
      <c r="P117" s="191">
        <f>SUM(P118:P123)</f>
        <v>0</v>
      </c>
      <c r="Q117" s="190"/>
      <c r="R117" s="191">
        <f>SUM(R118:R123)</f>
        <v>39.779999999999994</v>
      </c>
      <c r="S117" s="190"/>
      <c r="T117" s="192">
        <f>SUM(T118:T123)</f>
        <v>0</v>
      </c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R117" s="193" t="s">
        <v>82</v>
      </c>
      <c r="AT117" s="194" t="s">
        <v>73</v>
      </c>
      <c r="AU117" s="194" t="s">
        <v>74</v>
      </c>
      <c r="AY117" s="193" t="s">
        <v>126</v>
      </c>
      <c r="BK117" s="195">
        <f>SUM(BK118:BK123)</f>
        <v>0</v>
      </c>
    </row>
    <row r="118" s="2" customFormat="1" ht="16.5" customHeight="1">
      <c r="A118" s="38"/>
      <c r="B118" s="39"/>
      <c r="C118" s="196" t="s">
        <v>124</v>
      </c>
      <c r="D118" s="196" t="s">
        <v>127</v>
      </c>
      <c r="E118" s="197" t="s">
        <v>172</v>
      </c>
      <c r="F118" s="198" t="s">
        <v>173</v>
      </c>
      <c r="G118" s="199" t="s">
        <v>130</v>
      </c>
      <c r="H118" s="200">
        <v>39.200000000000003</v>
      </c>
      <c r="I118" s="201"/>
      <c r="J118" s="202">
        <f>ROUND(I118*H118,2)</f>
        <v>0</v>
      </c>
      <c r="K118" s="198" t="s">
        <v>131</v>
      </c>
      <c r="L118" s="44"/>
      <c r="M118" s="203" t="s">
        <v>19</v>
      </c>
      <c r="N118" s="204" t="s">
        <v>45</v>
      </c>
      <c r="O118" s="84"/>
      <c r="P118" s="205">
        <f>O118*H118</f>
        <v>0</v>
      </c>
      <c r="Q118" s="205">
        <v>0</v>
      </c>
      <c r="R118" s="205">
        <f>Q118*H118</f>
        <v>0</v>
      </c>
      <c r="S118" s="205">
        <v>0</v>
      </c>
      <c r="T118" s="206">
        <f>S118*H118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R118" s="207" t="s">
        <v>132</v>
      </c>
      <c r="AT118" s="207" t="s">
        <v>127</v>
      </c>
      <c r="AU118" s="207" t="s">
        <v>82</v>
      </c>
      <c r="AY118" s="17" t="s">
        <v>126</v>
      </c>
      <c r="BE118" s="208">
        <f>IF(N118="základní",J118,0)</f>
        <v>0</v>
      </c>
      <c r="BF118" s="208">
        <f>IF(N118="snížená",J118,0)</f>
        <v>0</v>
      </c>
      <c r="BG118" s="208">
        <f>IF(N118="zákl. přenesená",J118,0)</f>
        <v>0</v>
      </c>
      <c r="BH118" s="208">
        <f>IF(N118="sníž. přenesená",J118,0)</f>
        <v>0</v>
      </c>
      <c r="BI118" s="208">
        <f>IF(N118="nulová",J118,0)</f>
        <v>0</v>
      </c>
      <c r="BJ118" s="17" t="s">
        <v>82</v>
      </c>
      <c r="BK118" s="208">
        <f>ROUND(I118*H118,2)</f>
        <v>0</v>
      </c>
      <c r="BL118" s="17" t="s">
        <v>132</v>
      </c>
      <c r="BM118" s="207" t="s">
        <v>174</v>
      </c>
    </row>
    <row r="119" s="2" customFormat="1">
      <c r="A119" s="38"/>
      <c r="B119" s="39"/>
      <c r="C119" s="40"/>
      <c r="D119" s="209" t="s">
        <v>133</v>
      </c>
      <c r="E119" s="40"/>
      <c r="F119" s="210" t="s">
        <v>173</v>
      </c>
      <c r="G119" s="40"/>
      <c r="H119" s="40"/>
      <c r="I119" s="211"/>
      <c r="J119" s="40"/>
      <c r="K119" s="40"/>
      <c r="L119" s="44"/>
      <c r="M119" s="212"/>
      <c r="N119" s="213"/>
      <c r="O119" s="84"/>
      <c r="P119" s="84"/>
      <c r="Q119" s="84"/>
      <c r="R119" s="84"/>
      <c r="S119" s="84"/>
      <c r="T119" s="85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T119" s="17" t="s">
        <v>133</v>
      </c>
      <c r="AU119" s="17" t="s">
        <v>82</v>
      </c>
    </row>
    <row r="120" s="2" customFormat="1" ht="16.5" customHeight="1">
      <c r="A120" s="38"/>
      <c r="B120" s="39"/>
      <c r="C120" s="196" t="s">
        <v>134</v>
      </c>
      <c r="D120" s="196" t="s">
        <v>127</v>
      </c>
      <c r="E120" s="197" t="s">
        <v>175</v>
      </c>
      <c r="F120" s="198" t="s">
        <v>176</v>
      </c>
      <c r="G120" s="199" t="s">
        <v>130</v>
      </c>
      <c r="H120" s="200">
        <v>4</v>
      </c>
      <c r="I120" s="201"/>
      <c r="J120" s="202">
        <f>ROUND(I120*H120,2)</f>
        <v>0</v>
      </c>
      <c r="K120" s="198" t="s">
        <v>131</v>
      </c>
      <c r="L120" s="44"/>
      <c r="M120" s="203" t="s">
        <v>19</v>
      </c>
      <c r="N120" s="204" t="s">
        <v>45</v>
      </c>
      <c r="O120" s="84"/>
      <c r="P120" s="205">
        <f>O120*H120</f>
        <v>0</v>
      </c>
      <c r="Q120" s="205">
        <v>0</v>
      </c>
      <c r="R120" s="205">
        <f>Q120*H120</f>
        <v>0</v>
      </c>
      <c r="S120" s="205">
        <v>0</v>
      </c>
      <c r="T120" s="206">
        <f>S120*H120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R120" s="207" t="s">
        <v>132</v>
      </c>
      <c r="AT120" s="207" t="s">
        <v>127</v>
      </c>
      <c r="AU120" s="207" t="s">
        <v>82</v>
      </c>
      <c r="AY120" s="17" t="s">
        <v>126</v>
      </c>
      <c r="BE120" s="208">
        <f>IF(N120="základní",J120,0)</f>
        <v>0</v>
      </c>
      <c r="BF120" s="208">
        <f>IF(N120="snížená",J120,0)</f>
        <v>0</v>
      </c>
      <c r="BG120" s="208">
        <f>IF(N120="zákl. přenesená",J120,0)</f>
        <v>0</v>
      </c>
      <c r="BH120" s="208">
        <f>IF(N120="sníž. přenesená",J120,0)</f>
        <v>0</v>
      </c>
      <c r="BI120" s="208">
        <f>IF(N120="nulová",J120,0)</f>
        <v>0</v>
      </c>
      <c r="BJ120" s="17" t="s">
        <v>82</v>
      </c>
      <c r="BK120" s="208">
        <f>ROUND(I120*H120,2)</f>
        <v>0</v>
      </c>
      <c r="BL120" s="17" t="s">
        <v>132</v>
      </c>
      <c r="BM120" s="207" t="s">
        <v>177</v>
      </c>
    </row>
    <row r="121" s="2" customFormat="1">
      <c r="A121" s="38"/>
      <c r="B121" s="39"/>
      <c r="C121" s="40"/>
      <c r="D121" s="209" t="s">
        <v>133</v>
      </c>
      <c r="E121" s="40"/>
      <c r="F121" s="210" t="s">
        <v>176</v>
      </c>
      <c r="G121" s="40"/>
      <c r="H121" s="40"/>
      <c r="I121" s="211"/>
      <c r="J121" s="40"/>
      <c r="K121" s="40"/>
      <c r="L121" s="44"/>
      <c r="M121" s="212"/>
      <c r="N121" s="213"/>
      <c r="O121" s="84"/>
      <c r="P121" s="84"/>
      <c r="Q121" s="84"/>
      <c r="R121" s="84"/>
      <c r="S121" s="84"/>
      <c r="T121" s="85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7" t="s">
        <v>133</v>
      </c>
      <c r="AU121" s="17" t="s">
        <v>82</v>
      </c>
    </row>
    <row r="122" s="2" customFormat="1" ht="16.5" customHeight="1">
      <c r="A122" s="38"/>
      <c r="B122" s="39"/>
      <c r="C122" s="196" t="s">
        <v>154</v>
      </c>
      <c r="D122" s="196" t="s">
        <v>127</v>
      </c>
      <c r="E122" s="197" t="s">
        <v>178</v>
      </c>
      <c r="F122" s="198" t="s">
        <v>179</v>
      </c>
      <c r="G122" s="199" t="s">
        <v>130</v>
      </c>
      <c r="H122" s="200">
        <v>23.399999999999999</v>
      </c>
      <c r="I122" s="201"/>
      <c r="J122" s="202">
        <f>ROUND(I122*H122,2)</f>
        <v>0</v>
      </c>
      <c r="K122" s="198" t="s">
        <v>131</v>
      </c>
      <c r="L122" s="44"/>
      <c r="M122" s="203" t="s">
        <v>19</v>
      </c>
      <c r="N122" s="204" t="s">
        <v>45</v>
      </c>
      <c r="O122" s="84"/>
      <c r="P122" s="205">
        <f>O122*H122</f>
        <v>0</v>
      </c>
      <c r="Q122" s="205">
        <v>1.7</v>
      </c>
      <c r="R122" s="205">
        <f>Q122*H122</f>
        <v>39.779999999999994</v>
      </c>
      <c r="S122" s="205">
        <v>0</v>
      </c>
      <c r="T122" s="206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07" t="s">
        <v>132</v>
      </c>
      <c r="AT122" s="207" t="s">
        <v>127</v>
      </c>
      <c r="AU122" s="207" t="s">
        <v>82</v>
      </c>
      <c r="AY122" s="17" t="s">
        <v>126</v>
      </c>
      <c r="BE122" s="208">
        <f>IF(N122="základní",J122,0)</f>
        <v>0</v>
      </c>
      <c r="BF122" s="208">
        <f>IF(N122="snížená",J122,0)</f>
        <v>0</v>
      </c>
      <c r="BG122" s="208">
        <f>IF(N122="zákl. přenesená",J122,0)</f>
        <v>0</v>
      </c>
      <c r="BH122" s="208">
        <f>IF(N122="sníž. přenesená",J122,0)</f>
        <v>0</v>
      </c>
      <c r="BI122" s="208">
        <f>IF(N122="nulová",J122,0)</f>
        <v>0</v>
      </c>
      <c r="BJ122" s="17" t="s">
        <v>82</v>
      </c>
      <c r="BK122" s="208">
        <f>ROUND(I122*H122,2)</f>
        <v>0</v>
      </c>
      <c r="BL122" s="17" t="s">
        <v>132</v>
      </c>
      <c r="BM122" s="207" t="s">
        <v>180</v>
      </c>
    </row>
    <row r="123" s="2" customFormat="1">
      <c r="A123" s="38"/>
      <c r="B123" s="39"/>
      <c r="C123" s="40"/>
      <c r="D123" s="209" t="s">
        <v>133</v>
      </c>
      <c r="E123" s="40"/>
      <c r="F123" s="210" t="s">
        <v>179</v>
      </c>
      <c r="G123" s="40"/>
      <c r="H123" s="40"/>
      <c r="I123" s="211"/>
      <c r="J123" s="40"/>
      <c r="K123" s="40"/>
      <c r="L123" s="44"/>
      <c r="M123" s="212"/>
      <c r="N123" s="213"/>
      <c r="O123" s="84"/>
      <c r="P123" s="84"/>
      <c r="Q123" s="84"/>
      <c r="R123" s="84"/>
      <c r="S123" s="84"/>
      <c r="T123" s="85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T123" s="17" t="s">
        <v>133</v>
      </c>
      <c r="AU123" s="17" t="s">
        <v>82</v>
      </c>
    </row>
    <row r="124" s="11" customFormat="1" ht="25.92" customHeight="1">
      <c r="A124" s="11"/>
      <c r="B124" s="182"/>
      <c r="C124" s="183"/>
      <c r="D124" s="184" t="s">
        <v>73</v>
      </c>
      <c r="E124" s="185" t="s">
        <v>181</v>
      </c>
      <c r="F124" s="185" t="s">
        <v>182</v>
      </c>
      <c r="G124" s="183"/>
      <c r="H124" s="183"/>
      <c r="I124" s="186"/>
      <c r="J124" s="187">
        <f>BK124</f>
        <v>0</v>
      </c>
      <c r="K124" s="183"/>
      <c r="L124" s="188"/>
      <c r="M124" s="189"/>
      <c r="N124" s="190"/>
      <c r="O124" s="190"/>
      <c r="P124" s="191">
        <f>SUM(P125:P126)</f>
        <v>0</v>
      </c>
      <c r="Q124" s="190"/>
      <c r="R124" s="191">
        <f>SUM(R125:R126)</f>
        <v>0</v>
      </c>
      <c r="S124" s="190"/>
      <c r="T124" s="192">
        <f>SUM(T125:T126)</f>
        <v>0</v>
      </c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R124" s="193" t="s">
        <v>82</v>
      </c>
      <c r="AT124" s="194" t="s">
        <v>73</v>
      </c>
      <c r="AU124" s="194" t="s">
        <v>74</v>
      </c>
      <c r="AY124" s="193" t="s">
        <v>126</v>
      </c>
      <c r="BK124" s="195">
        <f>SUM(BK125:BK126)</f>
        <v>0</v>
      </c>
    </row>
    <row r="125" s="2" customFormat="1" ht="24.15" customHeight="1">
      <c r="A125" s="38"/>
      <c r="B125" s="39"/>
      <c r="C125" s="196" t="s">
        <v>8</v>
      </c>
      <c r="D125" s="196" t="s">
        <v>127</v>
      </c>
      <c r="E125" s="197" t="s">
        <v>183</v>
      </c>
      <c r="F125" s="198" t="s">
        <v>184</v>
      </c>
      <c r="G125" s="199" t="s">
        <v>185</v>
      </c>
      <c r="H125" s="200">
        <v>65.099999999999994</v>
      </c>
      <c r="I125" s="201"/>
      <c r="J125" s="202">
        <f>ROUND(I125*H125,2)</f>
        <v>0</v>
      </c>
      <c r="K125" s="198" t="s">
        <v>19</v>
      </c>
      <c r="L125" s="44"/>
      <c r="M125" s="203" t="s">
        <v>19</v>
      </c>
      <c r="N125" s="204" t="s">
        <v>45</v>
      </c>
      <c r="O125" s="84"/>
      <c r="P125" s="205">
        <f>O125*H125</f>
        <v>0</v>
      </c>
      <c r="Q125" s="205">
        <v>0</v>
      </c>
      <c r="R125" s="205">
        <f>Q125*H125</f>
        <v>0</v>
      </c>
      <c r="S125" s="205">
        <v>0</v>
      </c>
      <c r="T125" s="206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07" t="s">
        <v>132</v>
      </c>
      <c r="AT125" s="207" t="s">
        <v>127</v>
      </c>
      <c r="AU125" s="207" t="s">
        <v>82</v>
      </c>
      <c r="AY125" s="17" t="s">
        <v>126</v>
      </c>
      <c r="BE125" s="208">
        <f>IF(N125="základní",J125,0)</f>
        <v>0</v>
      </c>
      <c r="BF125" s="208">
        <f>IF(N125="snížená",J125,0)</f>
        <v>0</v>
      </c>
      <c r="BG125" s="208">
        <f>IF(N125="zákl. přenesená",J125,0)</f>
        <v>0</v>
      </c>
      <c r="BH125" s="208">
        <f>IF(N125="sníž. přenesená",J125,0)</f>
        <v>0</v>
      </c>
      <c r="BI125" s="208">
        <f>IF(N125="nulová",J125,0)</f>
        <v>0</v>
      </c>
      <c r="BJ125" s="17" t="s">
        <v>82</v>
      </c>
      <c r="BK125" s="208">
        <f>ROUND(I125*H125,2)</f>
        <v>0</v>
      </c>
      <c r="BL125" s="17" t="s">
        <v>132</v>
      </c>
      <c r="BM125" s="207" t="s">
        <v>186</v>
      </c>
    </row>
    <row r="126" s="2" customFormat="1">
      <c r="A126" s="38"/>
      <c r="B126" s="39"/>
      <c r="C126" s="40"/>
      <c r="D126" s="209" t="s">
        <v>133</v>
      </c>
      <c r="E126" s="40"/>
      <c r="F126" s="210" t="s">
        <v>184</v>
      </c>
      <c r="G126" s="40"/>
      <c r="H126" s="40"/>
      <c r="I126" s="211"/>
      <c r="J126" s="40"/>
      <c r="K126" s="40"/>
      <c r="L126" s="44"/>
      <c r="M126" s="212"/>
      <c r="N126" s="213"/>
      <c r="O126" s="84"/>
      <c r="P126" s="84"/>
      <c r="Q126" s="84"/>
      <c r="R126" s="84"/>
      <c r="S126" s="84"/>
      <c r="T126" s="85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T126" s="17" t="s">
        <v>133</v>
      </c>
      <c r="AU126" s="17" t="s">
        <v>82</v>
      </c>
    </row>
    <row r="127" s="11" customFormat="1" ht="25.92" customHeight="1">
      <c r="A127" s="11"/>
      <c r="B127" s="182"/>
      <c r="C127" s="183"/>
      <c r="D127" s="184" t="s">
        <v>73</v>
      </c>
      <c r="E127" s="185" t="s">
        <v>187</v>
      </c>
      <c r="F127" s="185" t="s">
        <v>188</v>
      </c>
      <c r="G127" s="183"/>
      <c r="H127" s="183"/>
      <c r="I127" s="186"/>
      <c r="J127" s="187">
        <f>BK127</f>
        <v>0</v>
      </c>
      <c r="K127" s="183"/>
      <c r="L127" s="188"/>
      <c r="M127" s="189"/>
      <c r="N127" s="190"/>
      <c r="O127" s="190"/>
      <c r="P127" s="191">
        <f>SUM(P128:P133)</f>
        <v>0</v>
      </c>
      <c r="Q127" s="190"/>
      <c r="R127" s="191">
        <f>SUM(R128:R133)</f>
        <v>4.4330265000000004</v>
      </c>
      <c r="S127" s="190"/>
      <c r="T127" s="192">
        <f>SUM(T128:T133)</f>
        <v>0</v>
      </c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R127" s="193" t="s">
        <v>82</v>
      </c>
      <c r="AT127" s="194" t="s">
        <v>73</v>
      </c>
      <c r="AU127" s="194" t="s">
        <v>74</v>
      </c>
      <c r="AY127" s="193" t="s">
        <v>126</v>
      </c>
      <c r="BK127" s="195">
        <f>SUM(BK128:BK133)</f>
        <v>0</v>
      </c>
    </row>
    <row r="128" s="2" customFormat="1" ht="16.5" customHeight="1">
      <c r="A128" s="38"/>
      <c r="B128" s="39"/>
      <c r="C128" s="196" t="s">
        <v>157</v>
      </c>
      <c r="D128" s="196" t="s">
        <v>127</v>
      </c>
      <c r="E128" s="197" t="s">
        <v>189</v>
      </c>
      <c r="F128" s="198" t="s">
        <v>190</v>
      </c>
      <c r="G128" s="199" t="s">
        <v>130</v>
      </c>
      <c r="H128" s="200">
        <v>1.45</v>
      </c>
      <c r="I128" s="201"/>
      <c r="J128" s="202">
        <f>ROUND(I128*H128,2)</f>
        <v>0</v>
      </c>
      <c r="K128" s="198" t="s">
        <v>131</v>
      </c>
      <c r="L128" s="44"/>
      <c r="M128" s="203" t="s">
        <v>19</v>
      </c>
      <c r="N128" s="204" t="s">
        <v>45</v>
      </c>
      <c r="O128" s="84"/>
      <c r="P128" s="205">
        <f>O128*H128</f>
        <v>0</v>
      </c>
      <c r="Q128" s="205">
        <v>2.9559700000000002</v>
      </c>
      <c r="R128" s="205">
        <f>Q128*H128</f>
        <v>4.2861565000000006</v>
      </c>
      <c r="S128" s="205">
        <v>0</v>
      </c>
      <c r="T128" s="206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07" t="s">
        <v>132</v>
      </c>
      <c r="AT128" s="207" t="s">
        <v>127</v>
      </c>
      <c r="AU128" s="207" t="s">
        <v>82</v>
      </c>
      <c r="AY128" s="17" t="s">
        <v>126</v>
      </c>
      <c r="BE128" s="208">
        <f>IF(N128="základní",J128,0)</f>
        <v>0</v>
      </c>
      <c r="BF128" s="208">
        <f>IF(N128="snížená",J128,0)</f>
        <v>0</v>
      </c>
      <c r="BG128" s="208">
        <f>IF(N128="zákl. přenesená",J128,0)</f>
        <v>0</v>
      </c>
      <c r="BH128" s="208">
        <f>IF(N128="sníž. přenesená",J128,0)</f>
        <v>0</v>
      </c>
      <c r="BI128" s="208">
        <f>IF(N128="nulová",J128,0)</f>
        <v>0</v>
      </c>
      <c r="BJ128" s="17" t="s">
        <v>82</v>
      </c>
      <c r="BK128" s="208">
        <f>ROUND(I128*H128,2)</f>
        <v>0</v>
      </c>
      <c r="BL128" s="17" t="s">
        <v>132</v>
      </c>
      <c r="BM128" s="207" t="s">
        <v>187</v>
      </c>
    </row>
    <row r="129" s="2" customFormat="1">
      <c r="A129" s="38"/>
      <c r="B129" s="39"/>
      <c r="C129" s="40"/>
      <c r="D129" s="209" t="s">
        <v>133</v>
      </c>
      <c r="E129" s="40"/>
      <c r="F129" s="210" t="s">
        <v>190</v>
      </c>
      <c r="G129" s="40"/>
      <c r="H129" s="40"/>
      <c r="I129" s="211"/>
      <c r="J129" s="40"/>
      <c r="K129" s="40"/>
      <c r="L129" s="44"/>
      <c r="M129" s="212"/>
      <c r="N129" s="213"/>
      <c r="O129" s="84"/>
      <c r="P129" s="84"/>
      <c r="Q129" s="84"/>
      <c r="R129" s="84"/>
      <c r="S129" s="84"/>
      <c r="T129" s="85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T129" s="17" t="s">
        <v>133</v>
      </c>
      <c r="AU129" s="17" t="s">
        <v>82</v>
      </c>
    </row>
    <row r="130" s="2" customFormat="1" ht="16.5" customHeight="1">
      <c r="A130" s="38"/>
      <c r="B130" s="39"/>
      <c r="C130" s="196" t="s">
        <v>170</v>
      </c>
      <c r="D130" s="196" t="s">
        <v>127</v>
      </c>
      <c r="E130" s="197" t="s">
        <v>191</v>
      </c>
      <c r="F130" s="198" t="s">
        <v>192</v>
      </c>
      <c r="G130" s="199" t="s">
        <v>193</v>
      </c>
      <c r="H130" s="200">
        <v>9.5</v>
      </c>
      <c r="I130" s="201"/>
      <c r="J130" s="202">
        <f>ROUND(I130*H130,2)</f>
        <v>0</v>
      </c>
      <c r="K130" s="198" t="s">
        <v>131</v>
      </c>
      <c r="L130" s="44"/>
      <c r="M130" s="203" t="s">
        <v>19</v>
      </c>
      <c r="N130" s="204" t="s">
        <v>45</v>
      </c>
      <c r="O130" s="84"/>
      <c r="P130" s="205">
        <f>O130*H130</f>
        <v>0</v>
      </c>
      <c r="Q130" s="205">
        <v>0.014500000000000001</v>
      </c>
      <c r="R130" s="205">
        <f>Q130*H130</f>
        <v>0.13775000000000001</v>
      </c>
      <c r="S130" s="205">
        <v>0</v>
      </c>
      <c r="T130" s="206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07" t="s">
        <v>132</v>
      </c>
      <c r="AT130" s="207" t="s">
        <v>127</v>
      </c>
      <c r="AU130" s="207" t="s">
        <v>82</v>
      </c>
      <c r="AY130" s="17" t="s">
        <v>126</v>
      </c>
      <c r="BE130" s="208">
        <f>IF(N130="základní",J130,0)</f>
        <v>0</v>
      </c>
      <c r="BF130" s="208">
        <f>IF(N130="snížená",J130,0)</f>
        <v>0</v>
      </c>
      <c r="BG130" s="208">
        <f>IF(N130="zákl. přenesená",J130,0)</f>
        <v>0</v>
      </c>
      <c r="BH130" s="208">
        <f>IF(N130="sníž. přenesená",J130,0)</f>
        <v>0</v>
      </c>
      <c r="BI130" s="208">
        <f>IF(N130="nulová",J130,0)</f>
        <v>0</v>
      </c>
      <c r="BJ130" s="17" t="s">
        <v>82</v>
      </c>
      <c r="BK130" s="208">
        <f>ROUND(I130*H130,2)</f>
        <v>0</v>
      </c>
      <c r="BL130" s="17" t="s">
        <v>132</v>
      </c>
      <c r="BM130" s="207" t="s">
        <v>194</v>
      </c>
    </row>
    <row r="131" s="2" customFormat="1">
      <c r="A131" s="38"/>
      <c r="B131" s="39"/>
      <c r="C131" s="40"/>
      <c r="D131" s="209" t="s">
        <v>133</v>
      </c>
      <c r="E131" s="40"/>
      <c r="F131" s="210" t="s">
        <v>192</v>
      </c>
      <c r="G131" s="40"/>
      <c r="H131" s="40"/>
      <c r="I131" s="211"/>
      <c r="J131" s="40"/>
      <c r="K131" s="40"/>
      <c r="L131" s="44"/>
      <c r="M131" s="212"/>
      <c r="N131" s="213"/>
      <c r="O131" s="84"/>
      <c r="P131" s="84"/>
      <c r="Q131" s="84"/>
      <c r="R131" s="84"/>
      <c r="S131" s="84"/>
      <c r="T131" s="85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7" t="s">
        <v>133</v>
      </c>
      <c r="AU131" s="17" t="s">
        <v>82</v>
      </c>
    </row>
    <row r="132" s="2" customFormat="1" ht="16.5" customHeight="1">
      <c r="A132" s="38"/>
      <c r="B132" s="39"/>
      <c r="C132" s="196" t="s">
        <v>161</v>
      </c>
      <c r="D132" s="196" t="s">
        <v>127</v>
      </c>
      <c r="E132" s="197" t="s">
        <v>195</v>
      </c>
      <c r="F132" s="198" t="s">
        <v>196</v>
      </c>
      <c r="G132" s="199" t="s">
        <v>193</v>
      </c>
      <c r="H132" s="200">
        <v>9.5</v>
      </c>
      <c r="I132" s="201"/>
      <c r="J132" s="202">
        <f>ROUND(I132*H132,2)</f>
        <v>0</v>
      </c>
      <c r="K132" s="198" t="s">
        <v>131</v>
      </c>
      <c r="L132" s="44"/>
      <c r="M132" s="203" t="s">
        <v>19</v>
      </c>
      <c r="N132" s="204" t="s">
        <v>45</v>
      </c>
      <c r="O132" s="84"/>
      <c r="P132" s="205">
        <f>O132*H132</f>
        <v>0</v>
      </c>
      <c r="Q132" s="205">
        <v>0.00096000000000000002</v>
      </c>
      <c r="R132" s="205">
        <f>Q132*H132</f>
        <v>0.0091199999999999996</v>
      </c>
      <c r="S132" s="205">
        <v>0</v>
      </c>
      <c r="T132" s="206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07" t="s">
        <v>132</v>
      </c>
      <c r="AT132" s="207" t="s">
        <v>127</v>
      </c>
      <c r="AU132" s="207" t="s">
        <v>82</v>
      </c>
      <c r="AY132" s="17" t="s">
        <v>126</v>
      </c>
      <c r="BE132" s="208">
        <f>IF(N132="základní",J132,0)</f>
        <v>0</v>
      </c>
      <c r="BF132" s="208">
        <f>IF(N132="snížená",J132,0)</f>
        <v>0</v>
      </c>
      <c r="BG132" s="208">
        <f>IF(N132="zákl. přenesená",J132,0)</f>
        <v>0</v>
      </c>
      <c r="BH132" s="208">
        <f>IF(N132="sníž. přenesená",J132,0)</f>
        <v>0</v>
      </c>
      <c r="BI132" s="208">
        <f>IF(N132="nulová",J132,0)</f>
        <v>0</v>
      </c>
      <c r="BJ132" s="17" t="s">
        <v>82</v>
      </c>
      <c r="BK132" s="208">
        <f>ROUND(I132*H132,2)</f>
        <v>0</v>
      </c>
      <c r="BL132" s="17" t="s">
        <v>132</v>
      </c>
      <c r="BM132" s="207" t="s">
        <v>197</v>
      </c>
    </row>
    <row r="133" s="2" customFormat="1">
      <c r="A133" s="38"/>
      <c r="B133" s="39"/>
      <c r="C133" s="40"/>
      <c r="D133" s="209" t="s">
        <v>133</v>
      </c>
      <c r="E133" s="40"/>
      <c r="F133" s="210" t="s">
        <v>196</v>
      </c>
      <c r="G133" s="40"/>
      <c r="H133" s="40"/>
      <c r="I133" s="211"/>
      <c r="J133" s="40"/>
      <c r="K133" s="40"/>
      <c r="L133" s="44"/>
      <c r="M133" s="212"/>
      <c r="N133" s="213"/>
      <c r="O133" s="84"/>
      <c r="P133" s="84"/>
      <c r="Q133" s="84"/>
      <c r="R133" s="84"/>
      <c r="S133" s="84"/>
      <c r="T133" s="85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7" t="s">
        <v>133</v>
      </c>
      <c r="AU133" s="17" t="s">
        <v>82</v>
      </c>
    </row>
    <row r="134" s="11" customFormat="1" ht="25.92" customHeight="1">
      <c r="A134" s="11"/>
      <c r="B134" s="182"/>
      <c r="C134" s="183"/>
      <c r="D134" s="184" t="s">
        <v>73</v>
      </c>
      <c r="E134" s="185" t="s">
        <v>198</v>
      </c>
      <c r="F134" s="185" t="s">
        <v>199</v>
      </c>
      <c r="G134" s="183"/>
      <c r="H134" s="183"/>
      <c r="I134" s="186"/>
      <c r="J134" s="187">
        <f>BK134</f>
        <v>0</v>
      </c>
      <c r="K134" s="183"/>
      <c r="L134" s="188"/>
      <c r="M134" s="189"/>
      <c r="N134" s="190"/>
      <c r="O134" s="190"/>
      <c r="P134" s="191">
        <f>SUM(P135:P138)</f>
        <v>0</v>
      </c>
      <c r="Q134" s="190"/>
      <c r="R134" s="191">
        <f>SUM(R135:R138)</f>
        <v>12.9207</v>
      </c>
      <c r="S134" s="190"/>
      <c r="T134" s="192">
        <f>SUM(T135:T138)</f>
        <v>0</v>
      </c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R134" s="193" t="s">
        <v>82</v>
      </c>
      <c r="AT134" s="194" t="s">
        <v>73</v>
      </c>
      <c r="AU134" s="194" t="s">
        <v>74</v>
      </c>
      <c r="AY134" s="193" t="s">
        <v>126</v>
      </c>
      <c r="BK134" s="195">
        <f>SUM(BK135:BK138)</f>
        <v>0</v>
      </c>
    </row>
    <row r="135" s="2" customFormat="1" ht="16.5" customHeight="1">
      <c r="A135" s="38"/>
      <c r="B135" s="39"/>
      <c r="C135" s="196" t="s">
        <v>200</v>
      </c>
      <c r="D135" s="196" t="s">
        <v>127</v>
      </c>
      <c r="E135" s="197" t="s">
        <v>201</v>
      </c>
      <c r="F135" s="198" t="s">
        <v>202</v>
      </c>
      <c r="G135" s="199" t="s">
        <v>130</v>
      </c>
      <c r="H135" s="200">
        <v>6.4000000000000004</v>
      </c>
      <c r="I135" s="201"/>
      <c r="J135" s="202">
        <f>ROUND(I135*H135,2)</f>
        <v>0</v>
      </c>
      <c r="K135" s="198" t="s">
        <v>131</v>
      </c>
      <c r="L135" s="44"/>
      <c r="M135" s="203" t="s">
        <v>19</v>
      </c>
      <c r="N135" s="204" t="s">
        <v>45</v>
      </c>
      <c r="O135" s="84"/>
      <c r="P135" s="205">
        <f>O135*H135</f>
        <v>0</v>
      </c>
      <c r="Q135" s="205">
        <v>1.7034</v>
      </c>
      <c r="R135" s="205">
        <f>Q135*H135</f>
        <v>10.901760000000001</v>
      </c>
      <c r="S135" s="205">
        <v>0</v>
      </c>
      <c r="T135" s="206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07" t="s">
        <v>132</v>
      </c>
      <c r="AT135" s="207" t="s">
        <v>127</v>
      </c>
      <c r="AU135" s="207" t="s">
        <v>82</v>
      </c>
      <c r="AY135" s="17" t="s">
        <v>126</v>
      </c>
      <c r="BE135" s="208">
        <f>IF(N135="základní",J135,0)</f>
        <v>0</v>
      </c>
      <c r="BF135" s="208">
        <f>IF(N135="snížená",J135,0)</f>
        <v>0</v>
      </c>
      <c r="BG135" s="208">
        <f>IF(N135="zákl. přenesená",J135,0)</f>
        <v>0</v>
      </c>
      <c r="BH135" s="208">
        <f>IF(N135="sníž. přenesená",J135,0)</f>
        <v>0</v>
      </c>
      <c r="BI135" s="208">
        <f>IF(N135="nulová",J135,0)</f>
        <v>0</v>
      </c>
      <c r="BJ135" s="17" t="s">
        <v>82</v>
      </c>
      <c r="BK135" s="208">
        <f>ROUND(I135*H135,2)</f>
        <v>0</v>
      </c>
      <c r="BL135" s="17" t="s">
        <v>132</v>
      </c>
      <c r="BM135" s="207" t="s">
        <v>203</v>
      </c>
    </row>
    <row r="136" s="2" customFormat="1">
      <c r="A136" s="38"/>
      <c r="B136" s="39"/>
      <c r="C136" s="40"/>
      <c r="D136" s="209" t="s">
        <v>133</v>
      </c>
      <c r="E136" s="40"/>
      <c r="F136" s="210" t="s">
        <v>202</v>
      </c>
      <c r="G136" s="40"/>
      <c r="H136" s="40"/>
      <c r="I136" s="211"/>
      <c r="J136" s="40"/>
      <c r="K136" s="40"/>
      <c r="L136" s="44"/>
      <c r="M136" s="212"/>
      <c r="N136" s="213"/>
      <c r="O136" s="84"/>
      <c r="P136" s="84"/>
      <c r="Q136" s="84"/>
      <c r="R136" s="84"/>
      <c r="S136" s="84"/>
      <c r="T136" s="85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T136" s="17" t="s">
        <v>133</v>
      </c>
      <c r="AU136" s="17" t="s">
        <v>82</v>
      </c>
    </row>
    <row r="137" s="2" customFormat="1" ht="16.5" customHeight="1">
      <c r="A137" s="38"/>
      <c r="B137" s="39"/>
      <c r="C137" s="196" t="s">
        <v>165</v>
      </c>
      <c r="D137" s="196" t="s">
        <v>127</v>
      </c>
      <c r="E137" s="197" t="s">
        <v>204</v>
      </c>
      <c r="F137" s="198" t="s">
        <v>205</v>
      </c>
      <c r="G137" s="199" t="s">
        <v>193</v>
      </c>
      <c r="H137" s="200">
        <v>9.5</v>
      </c>
      <c r="I137" s="201"/>
      <c r="J137" s="202">
        <f>ROUND(I137*H137,2)</f>
        <v>0</v>
      </c>
      <c r="K137" s="198" t="s">
        <v>131</v>
      </c>
      <c r="L137" s="44"/>
      <c r="M137" s="203" t="s">
        <v>19</v>
      </c>
      <c r="N137" s="204" t="s">
        <v>45</v>
      </c>
      <c r="O137" s="84"/>
      <c r="P137" s="205">
        <f>O137*H137</f>
        <v>0</v>
      </c>
      <c r="Q137" s="205">
        <v>0.21251999999999999</v>
      </c>
      <c r="R137" s="205">
        <f>Q137*H137</f>
        <v>2.0189399999999997</v>
      </c>
      <c r="S137" s="205">
        <v>0</v>
      </c>
      <c r="T137" s="206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07" t="s">
        <v>132</v>
      </c>
      <c r="AT137" s="207" t="s">
        <v>127</v>
      </c>
      <c r="AU137" s="207" t="s">
        <v>82</v>
      </c>
      <c r="AY137" s="17" t="s">
        <v>126</v>
      </c>
      <c r="BE137" s="208">
        <f>IF(N137="základní",J137,0)</f>
        <v>0</v>
      </c>
      <c r="BF137" s="208">
        <f>IF(N137="snížená",J137,0)</f>
        <v>0</v>
      </c>
      <c r="BG137" s="208">
        <f>IF(N137="zákl. přenesená",J137,0)</f>
        <v>0</v>
      </c>
      <c r="BH137" s="208">
        <f>IF(N137="sníž. přenesená",J137,0)</f>
        <v>0</v>
      </c>
      <c r="BI137" s="208">
        <f>IF(N137="nulová",J137,0)</f>
        <v>0</v>
      </c>
      <c r="BJ137" s="17" t="s">
        <v>82</v>
      </c>
      <c r="BK137" s="208">
        <f>ROUND(I137*H137,2)</f>
        <v>0</v>
      </c>
      <c r="BL137" s="17" t="s">
        <v>132</v>
      </c>
      <c r="BM137" s="207" t="s">
        <v>206</v>
      </c>
    </row>
    <row r="138" s="2" customFormat="1">
      <c r="A138" s="38"/>
      <c r="B138" s="39"/>
      <c r="C138" s="40"/>
      <c r="D138" s="209" t="s">
        <v>133</v>
      </c>
      <c r="E138" s="40"/>
      <c r="F138" s="210" t="s">
        <v>205</v>
      </c>
      <c r="G138" s="40"/>
      <c r="H138" s="40"/>
      <c r="I138" s="211"/>
      <c r="J138" s="40"/>
      <c r="K138" s="40"/>
      <c r="L138" s="44"/>
      <c r="M138" s="212"/>
      <c r="N138" s="213"/>
      <c r="O138" s="84"/>
      <c r="P138" s="84"/>
      <c r="Q138" s="84"/>
      <c r="R138" s="84"/>
      <c r="S138" s="84"/>
      <c r="T138" s="85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7" t="s">
        <v>133</v>
      </c>
      <c r="AU138" s="17" t="s">
        <v>82</v>
      </c>
    </row>
    <row r="139" s="11" customFormat="1" ht="25.92" customHeight="1">
      <c r="A139" s="11"/>
      <c r="B139" s="182"/>
      <c r="C139" s="183"/>
      <c r="D139" s="184" t="s">
        <v>73</v>
      </c>
      <c r="E139" s="185" t="s">
        <v>207</v>
      </c>
      <c r="F139" s="185" t="s">
        <v>208</v>
      </c>
      <c r="G139" s="183"/>
      <c r="H139" s="183"/>
      <c r="I139" s="186"/>
      <c r="J139" s="187">
        <f>BK139</f>
        <v>0</v>
      </c>
      <c r="K139" s="183"/>
      <c r="L139" s="188"/>
      <c r="M139" s="189"/>
      <c r="N139" s="190"/>
      <c r="O139" s="190"/>
      <c r="P139" s="191">
        <f>SUM(P140:P143)</f>
        <v>0</v>
      </c>
      <c r="Q139" s="190"/>
      <c r="R139" s="191">
        <f>SUM(R140:R143)</f>
        <v>7.8695750000000011</v>
      </c>
      <c r="S139" s="190"/>
      <c r="T139" s="192">
        <f>SUM(T140:T143)</f>
        <v>0</v>
      </c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R139" s="193" t="s">
        <v>82</v>
      </c>
      <c r="AT139" s="194" t="s">
        <v>73</v>
      </c>
      <c r="AU139" s="194" t="s">
        <v>74</v>
      </c>
      <c r="AY139" s="193" t="s">
        <v>126</v>
      </c>
      <c r="BK139" s="195">
        <f>SUM(BK140:BK143)</f>
        <v>0</v>
      </c>
    </row>
    <row r="140" s="2" customFormat="1" ht="16.5" customHeight="1">
      <c r="A140" s="38"/>
      <c r="B140" s="39"/>
      <c r="C140" s="196" t="s">
        <v>7</v>
      </c>
      <c r="D140" s="196" t="s">
        <v>127</v>
      </c>
      <c r="E140" s="197" t="s">
        <v>209</v>
      </c>
      <c r="F140" s="198" t="s">
        <v>210</v>
      </c>
      <c r="G140" s="199" t="s">
        <v>193</v>
      </c>
      <c r="H140" s="200">
        <v>6.5</v>
      </c>
      <c r="I140" s="201"/>
      <c r="J140" s="202">
        <f>ROUND(I140*H140,2)</f>
        <v>0</v>
      </c>
      <c r="K140" s="198" t="s">
        <v>131</v>
      </c>
      <c r="L140" s="44"/>
      <c r="M140" s="203" t="s">
        <v>19</v>
      </c>
      <c r="N140" s="204" t="s">
        <v>45</v>
      </c>
      <c r="O140" s="84"/>
      <c r="P140" s="205">
        <f>O140*H140</f>
        <v>0</v>
      </c>
      <c r="Q140" s="205">
        <v>1.0445500000000001</v>
      </c>
      <c r="R140" s="205">
        <f>Q140*H140</f>
        <v>6.789575000000001</v>
      </c>
      <c r="S140" s="205">
        <v>0</v>
      </c>
      <c r="T140" s="206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07" t="s">
        <v>132</v>
      </c>
      <c r="AT140" s="207" t="s">
        <v>127</v>
      </c>
      <c r="AU140" s="207" t="s">
        <v>82</v>
      </c>
      <c r="AY140" s="17" t="s">
        <v>126</v>
      </c>
      <c r="BE140" s="208">
        <f>IF(N140="základní",J140,0)</f>
        <v>0</v>
      </c>
      <c r="BF140" s="208">
        <f>IF(N140="snížená",J140,0)</f>
        <v>0</v>
      </c>
      <c r="BG140" s="208">
        <f>IF(N140="zákl. přenesená",J140,0)</f>
        <v>0</v>
      </c>
      <c r="BH140" s="208">
        <f>IF(N140="sníž. přenesená",J140,0)</f>
        <v>0</v>
      </c>
      <c r="BI140" s="208">
        <f>IF(N140="nulová",J140,0)</f>
        <v>0</v>
      </c>
      <c r="BJ140" s="17" t="s">
        <v>82</v>
      </c>
      <c r="BK140" s="208">
        <f>ROUND(I140*H140,2)</f>
        <v>0</v>
      </c>
      <c r="BL140" s="17" t="s">
        <v>132</v>
      </c>
      <c r="BM140" s="207" t="s">
        <v>211</v>
      </c>
    </row>
    <row r="141" s="2" customFormat="1">
      <c r="A141" s="38"/>
      <c r="B141" s="39"/>
      <c r="C141" s="40"/>
      <c r="D141" s="209" t="s">
        <v>133</v>
      </c>
      <c r="E141" s="40"/>
      <c r="F141" s="210" t="s">
        <v>210</v>
      </c>
      <c r="G141" s="40"/>
      <c r="H141" s="40"/>
      <c r="I141" s="211"/>
      <c r="J141" s="40"/>
      <c r="K141" s="40"/>
      <c r="L141" s="44"/>
      <c r="M141" s="212"/>
      <c r="N141" s="213"/>
      <c r="O141" s="84"/>
      <c r="P141" s="84"/>
      <c r="Q141" s="84"/>
      <c r="R141" s="84"/>
      <c r="S141" s="84"/>
      <c r="T141" s="85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7" t="s">
        <v>133</v>
      </c>
      <c r="AU141" s="17" t="s">
        <v>82</v>
      </c>
    </row>
    <row r="142" s="2" customFormat="1" ht="16.5" customHeight="1">
      <c r="A142" s="38"/>
      <c r="B142" s="39"/>
      <c r="C142" s="196" t="s">
        <v>169</v>
      </c>
      <c r="D142" s="196" t="s">
        <v>127</v>
      </c>
      <c r="E142" s="197" t="s">
        <v>212</v>
      </c>
      <c r="F142" s="198" t="s">
        <v>213</v>
      </c>
      <c r="G142" s="199" t="s">
        <v>130</v>
      </c>
      <c r="H142" s="200">
        <v>0.90000000000000002</v>
      </c>
      <c r="I142" s="201"/>
      <c r="J142" s="202">
        <f>ROUND(I142*H142,2)</f>
        <v>0</v>
      </c>
      <c r="K142" s="198" t="s">
        <v>131</v>
      </c>
      <c r="L142" s="44"/>
      <c r="M142" s="203" t="s">
        <v>19</v>
      </c>
      <c r="N142" s="204" t="s">
        <v>45</v>
      </c>
      <c r="O142" s="84"/>
      <c r="P142" s="205">
        <f>O142*H142</f>
        <v>0</v>
      </c>
      <c r="Q142" s="205">
        <v>1.2</v>
      </c>
      <c r="R142" s="205">
        <f>Q142*H142</f>
        <v>1.0800000000000001</v>
      </c>
      <c r="S142" s="205">
        <v>0</v>
      </c>
      <c r="T142" s="206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07" t="s">
        <v>132</v>
      </c>
      <c r="AT142" s="207" t="s">
        <v>127</v>
      </c>
      <c r="AU142" s="207" t="s">
        <v>82</v>
      </c>
      <c r="AY142" s="17" t="s">
        <v>126</v>
      </c>
      <c r="BE142" s="208">
        <f>IF(N142="základní",J142,0)</f>
        <v>0</v>
      </c>
      <c r="BF142" s="208">
        <f>IF(N142="snížená",J142,0)</f>
        <v>0</v>
      </c>
      <c r="BG142" s="208">
        <f>IF(N142="zákl. přenesená",J142,0)</f>
        <v>0</v>
      </c>
      <c r="BH142" s="208">
        <f>IF(N142="sníž. přenesená",J142,0)</f>
        <v>0</v>
      </c>
      <c r="BI142" s="208">
        <f>IF(N142="nulová",J142,0)</f>
        <v>0</v>
      </c>
      <c r="BJ142" s="17" t="s">
        <v>82</v>
      </c>
      <c r="BK142" s="208">
        <f>ROUND(I142*H142,2)</f>
        <v>0</v>
      </c>
      <c r="BL142" s="17" t="s">
        <v>132</v>
      </c>
      <c r="BM142" s="207" t="s">
        <v>214</v>
      </c>
    </row>
    <row r="143" s="2" customFormat="1">
      <c r="A143" s="38"/>
      <c r="B143" s="39"/>
      <c r="C143" s="40"/>
      <c r="D143" s="209" t="s">
        <v>133</v>
      </c>
      <c r="E143" s="40"/>
      <c r="F143" s="210" t="s">
        <v>213</v>
      </c>
      <c r="G143" s="40"/>
      <c r="H143" s="40"/>
      <c r="I143" s="211"/>
      <c r="J143" s="40"/>
      <c r="K143" s="40"/>
      <c r="L143" s="44"/>
      <c r="M143" s="212"/>
      <c r="N143" s="213"/>
      <c r="O143" s="84"/>
      <c r="P143" s="84"/>
      <c r="Q143" s="84"/>
      <c r="R143" s="84"/>
      <c r="S143" s="84"/>
      <c r="T143" s="85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7" t="s">
        <v>133</v>
      </c>
      <c r="AU143" s="17" t="s">
        <v>82</v>
      </c>
    </row>
    <row r="144" s="11" customFormat="1" ht="25.92" customHeight="1">
      <c r="A144" s="11"/>
      <c r="B144" s="182"/>
      <c r="C144" s="183"/>
      <c r="D144" s="184" t="s">
        <v>73</v>
      </c>
      <c r="E144" s="185" t="s">
        <v>215</v>
      </c>
      <c r="F144" s="185" t="s">
        <v>216</v>
      </c>
      <c r="G144" s="183"/>
      <c r="H144" s="183"/>
      <c r="I144" s="186"/>
      <c r="J144" s="187">
        <f>BK144</f>
        <v>0</v>
      </c>
      <c r="K144" s="183"/>
      <c r="L144" s="188"/>
      <c r="M144" s="189"/>
      <c r="N144" s="190"/>
      <c r="O144" s="190"/>
      <c r="P144" s="191">
        <f>SUM(P145:P146)</f>
        <v>0</v>
      </c>
      <c r="Q144" s="190"/>
      <c r="R144" s="191">
        <f>SUM(R145:R146)</f>
        <v>0.00043000000000000004</v>
      </c>
      <c r="S144" s="190"/>
      <c r="T144" s="192">
        <f>SUM(T145:T146)</f>
        <v>0</v>
      </c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R144" s="193" t="s">
        <v>82</v>
      </c>
      <c r="AT144" s="194" t="s">
        <v>73</v>
      </c>
      <c r="AU144" s="194" t="s">
        <v>74</v>
      </c>
      <c r="AY144" s="193" t="s">
        <v>126</v>
      </c>
      <c r="BK144" s="195">
        <f>SUM(BK145:BK146)</f>
        <v>0</v>
      </c>
    </row>
    <row r="145" s="2" customFormat="1" ht="16.5" customHeight="1">
      <c r="A145" s="38"/>
      <c r="B145" s="39"/>
      <c r="C145" s="196" t="s">
        <v>217</v>
      </c>
      <c r="D145" s="196" t="s">
        <v>127</v>
      </c>
      <c r="E145" s="197" t="s">
        <v>218</v>
      </c>
      <c r="F145" s="198" t="s">
        <v>219</v>
      </c>
      <c r="G145" s="199" t="s">
        <v>220</v>
      </c>
      <c r="H145" s="200">
        <v>43</v>
      </c>
      <c r="I145" s="201"/>
      <c r="J145" s="202">
        <f>ROUND(I145*H145,2)</f>
        <v>0</v>
      </c>
      <c r="K145" s="198" t="s">
        <v>131</v>
      </c>
      <c r="L145" s="44"/>
      <c r="M145" s="203" t="s">
        <v>19</v>
      </c>
      <c r="N145" s="204" t="s">
        <v>45</v>
      </c>
      <c r="O145" s="84"/>
      <c r="P145" s="205">
        <f>O145*H145</f>
        <v>0</v>
      </c>
      <c r="Q145" s="205">
        <v>1.0000000000000001E-05</v>
      </c>
      <c r="R145" s="205">
        <f>Q145*H145</f>
        <v>0.00043000000000000004</v>
      </c>
      <c r="S145" s="205">
        <v>0</v>
      </c>
      <c r="T145" s="206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07" t="s">
        <v>132</v>
      </c>
      <c r="AT145" s="207" t="s">
        <v>127</v>
      </c>
      <c r="AU145" s="207" t="s">
        <v>82</v>
      </c>
      <c r="AY145" s="17" t="s">
        <v>126</v>
      </c>
      <c r="BE145" s="208">
        <f>IF(N145="základní",J145,0)</f>
        <v>0</v>
      </c>
      <c r="BF145" s="208">
        <f>IF(N145="snížená",J145,0)</f>
        <v>0</v>
      </c>
      <c r="BG145" s="208">
        <f>IF(N145="zákl. přenesená",J145,0)</f>
        <v>0</v>
      </c>
      <c r="BH145" s="208">
        <f>IF(N145="sníž. přenesená",J145,0)</f>
        <v>0</v>
      </c>
      <c r="BI145" s="208">
        <f>IF(N145="nulová",J145,0)</f>
        <v>0</v>
      </c>
      <c r="BJ145" s="17" t="s">
        <v>82</v>
      </c>
      <c r="BK145" s="208">
        <f>ROUND(I145*H145,2)</f>
        <v>0</v>
      </c>
      <c r="BL145" s="17" t="s">
        <v>132</v>
      </c>
      <c r="BM145" s="207" t="s">
        <v>207</v>
      </c>
    </row>
    <row r="146" s="2" customFormat="1">
      <c r="A146" s="38"/>
      <c r="B146" s="39"/>
      <c r="C146" s="40"/>
      <c r="D146" s="209" t="s">
        <v>133</v>
      </c>
      <c r="E146" s="40"/>
      <c r="F146" s="210" t="s">
        <v>219</v>
      </c>
      <c r="G146" s="40"/>
      <c r="H146" s="40"/>
      <c r="I146" s="211"/>
      <c r="J146" s="40"/>
      <c r="K146" s="40"/>
      <c r="L146" s="44"/>
      <c r="M146" s="212"/>
      <c r="N146" s="213"/>
      <c r="O146" s="84"/>
      <c r="P146" s="84"/>
      <c r="Q146" s="84"/>
      <c r="R146" s="84"/>
      <c r="S146" s="84"/>
      <c r="T146" s="85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7" t="s">
        <v>133</v>
      </c>
      <c r="AU146" s="17" t="s">
        <v>82</v>
      </c>
    </row>
    <row r="147" s="11" customFormat="1" ht="25.92" customHeight="1">
      <c r="A147" s="11"/>
      <c r="B147" s="182"/>
      <c r="C147" s="183"/>
      <c r="D147" s="184" t="s">
        <v>73</v>
      </c>
      <c r="E147" s="185" t="s">
        <v>221</v>
      </c>
      <c r="F147" s="185" t="s">
        <v>222</v>
      </c>
      <c r="G147" s="183"/>
      <c r="H147" s="183"/>
      <c r="I147" s="186"/>
      <c r="J147" s="187">
        <f>BK147</f>
        <v>0</v>
      </c>
      <c r="K147" s="183"/>
      <c r="L147" s="188"/>
      <c r="M147" s="189"/>
      <c r="N147" s="190"/>
      <c r="O147" s="190"/>
      <c r="P147" s="191">
        <f>SUM(P148:P151)</f>
        <v>0</v>
      </c>
      <c r="Q147" s="190"/>
      <c r="R147" s="191">
        <f>SUM(R148:R151)</f>
        <v>0.00017000000000000001</v>
      </c>
      <c r="S147" s="190"/>
      <c r="T147" s="192">
        <f>SUM(T148:T151)</f>
        <v>0</v>
      </c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R147" s="193" t="s">
        <v>82</v>
      </c>
      <c r="AT147" s="194" t="s">
        <v>73</v>
      </c>
      <c r="AU147" s="194" t="s">
        <v>74</v>
      </c>
      <c r="AY147" s="193" t="s">
        <v>126</v>
      </c>
      <c r="BK147" s="195">
        <f>SUM(BK148:BK151)</f>
        <v>0</v>
      </c>
    </row>
    <row r="148" s="2" customFormat="1" ht="16.5" customHeight="1">
      <c r="A148" s="38"/>
      <c r="B148" s="39"/>
      <c r="C148" s="196" t="s">
        <v>174</v>
      </c>
      <c r="D148" s="196" t="s">
        <v>127</v>
      </c>
      <c r="E148" s="197" t="s">
        <v>223</v>
      </c>
      <c r="F148" s="198" t="s">
        <v>224</v>
      </c>
      <c r="G148" s="199" t="s">
        <v>220</v>
      </c>
      <c r="H148" s="200">
        <v>43</v>
      </c>
      <c r="I148" s="201"/>
      <c r="J148" s="202">
        <f>ROUND(I148*H148,2)</f>
        <v>0</v>
      </c>
      <c r="K148" s="198" t="s">
        <v>131</v>
      </c>
      <c r="L148" s="44"/>
      <c r="M148" s="203" t="s">
        <v>19</v>
      </c>
      <c r="N148" s="204" t="s">
        <v>45</v>
      </c>
      <c r="O148" s="84"/>
      <c r="P148" s="205">
        <f>O148*H148</f>
        <v>0</v>
      </c>
      <c r="Q148" s="205">
        <v>0</v>
      </c>
      <c r="R148" s="205">
        <f>Q148*H148</f>
        <v>0</v>
      </c>
      <c r="S148" s="205">
        <v>0</v>
      </c>
      <c r="T148" s="206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07" t="s">
        <v>132</v>
      </c>
      <c r="AT148" s="207" t="s">
        <v>127</v>
      </c>
      <c r="AU148" s="207" t="s">
        <v>82</v>
      </c>
      <c r="AY148" s="17" t="s">
        <v>126</v>
      </c>
      <c r="BE148" s="208">
        <f>IF(N148="základní",J148,0)</f>
        <v>0</v>
      </c>
      <c r="BF148" s="208">
        <f>IF(N148="snížená",J148,0)</f>
        <v>0</v>
      </c>
      <c r="BG148" s="208">
        <f>IF(N148="zákl. přenesená",J148,0)</f>
        <v>0</v>
      </c>
      <c r="BH148" s="208">
        <f>IF(N148="sníž. přenesená",J148,0)</f>
        <v>0</v>
      </c>
      <c r="BI148" s="208">
        <f>IF(N148="nulová",J148,0)</f>
        <v>0</v>
      </c>
      <c r="BJ148" s="17" t="s">
        <v>82</v>
      </c>
      <c r="BK148" s="208">
        <f>ROUND(I148*H148,2)</f>
        <v>0</v>
      </c>
      <c r="BL148" s="17" t="s">
        <v>132</v>
      </c>
      <c r="BM148" s="207" t="s">
        <v>225</v>
      </c>
    </row>
    <row r="149" s="2" customFormat="1">
      <c r="A149" s="38"/>
      <c r="B149" s="39"/>
      <c r="C149" s="40"/>
      <c r="D149" s="209" t="s">
        <v>133</v>
      </c>
      <c r="E149" s="40"/>
      <c r="F149" s="210" t="s">
        <v>224</v>
      </c>
      <c r="G149" s="40"/>
      <c r="H149" s="40"/>
      <c r="I149" s="211"/>
      <c r="J149" s="40"/>
      <c r="K149" s="40"/>
      <c r="L149" s="44"/>
      <c r="M149" s="212"/>
      <c r="N149" s="213"/>
      <c r="O149" s="84"/>
      <c r="P149" s="84"/>
      <c r="Q149" s="84"/>
      <c r="R149" s="84"/>
      <c r="S149" s="84"/>
      <c r="T149" s="85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7" t="s">
        <v>133</v>
      </c>
      <c r="AU149" s="17" t="s">
        <v>82</v>
      </c>
    </row>
    <row r="150" s="2" customFormat="1" ht="16.5" customHeight="1">
      <c r="A150" s="38"/>
      <c r="B150" s="39"/>
      <c r="C150" s="196" t="s">
        <v>226</v>
      </c>
      <c r="D150" s="196" t="s">
        <v>127</v>
      </c>
      <c r="E150" s="197" t="s">
        <v>227</v>
      </c>
      <c r="F150" s="198" t="s">
        <v>228</v>
      </c>
      <c r="G150" s="199" t="s">
        <v>229</v>
      </c>
      <c r="H150" s="200">
        <v>1</v>
      </c>
      <c r="I150" s="201"/>
      <c r="J150" s="202">
        <f>ROUND(I150*H150,2)</f>
        <v>0</v>
      </c>
      <c r="K150" s="198" t="s">
        <v>131</v>
      </c>
      <c r="L150" s="44"/>
      <c r="M150" s="203" t="s">
        <v>19</v>
      </c>
      <c r="N150" s="204" t="s">
        <v>45</v>
      </c>
      <c r="O150" s="84"/>
      <c r="P150" s="205">
        <f>O150*H150</f>
        <v>0</v>
      </c>
      <c r="Q150" s="205">
        <v>0.00017000000000000001</v>
      </c>
      <c r="R150" s="205">
        <f>Q150*H150</f>
        <v>0.00017000000000000001</v>
      </c>
      <c r="S150" s="205">
        <v>0</v>
      </c>
      <c r="T150" s="206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07" t="s">
        <v>132</v>
      </c>
      <c r="AT150" s="207" t="s">
        <v>127</v>
      </c>
      <c r="AU150" s="207" t="s">
        <v>82</v>
      </c>
      <c r="AY150" s="17" t="s">
        <v>126</v>
      </c>
      <c r="BE150" s="208">
        <f>IF(N150="základní",J150,0)</f>
        <v>0</v>
      </c>
      <c r="BF150" s="208">
        <f>IF(N150="snížená",J150,0)</f>
        <v>0</v>
      </c>
      <c r="BG150" s="208">
        <f>IF(N150="zákl. přenesená",J150,0)</f>
        <v>0</v>
      </c>
      <c r="BH150" s="208">
        <f>IF(N150="sníž. přenesená",J150,0)</f>
        <v>0</v>
      </c>
      <c r="BI150" s="208">
        <f>IF(N150="nulová",J150,0)</f>
        <v>0</v>
      </c>
      <c r="BJ150" s="17" t="s">
        <v>82</v>
      </c>
      <c r="BK150" s="208">
        <f>ROUND(I150*H150,2)</f>
        <v>0</v>
      </c>
      <c r="BL150" s="17" t="s">
        <v>132</v>
      </c>
      <c r="BM150" s="207" t="s">
        <v>230</v>
      </c>
    </row>
    <row r="151" s="2" customFormat="1">
      <c r="A151" s="38"/>
      <c r="B151" s="39"/>
      <c r="C151" s="40"/>
      <c r="D151" s="209" t="s">
        <v>133</v>
      </c>
      <c r="E151" s="40"/>
      <c r="F151" s="210" t="s">
        <v>228</v>
      </c>
      <c r="G151" s="40"/>
      <c r="H151" s="40"/>
      <c r="I151" s="211"/>
      <c r="J151" s="40"/>
      <c r="K151" s="40"/>
      <c r="L151" s="44"/>
      <c r="M151" s="212"/>
      <c r="N151" s="213"/>
      <c r="O151" s="84"/>
      <c r="P151" s="84"/>
      <c r="Q151" s="84"/>
      <c r="R151" s="84"/>
      <c r="S151" s="84"/>
      <c r="T151" s="85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T151" s="17" t="s">
        <v>133</v>
      </c>
      <c r="AU151" s="17" t="s">
        <v>82</v>
      </c>
    </row>
    <row r="152" s="11" customFormat="1" ht="25.92" customHeight="1">
      <c r="A152" s="11"/>
      <c r="B152" s="182"/>
      <c r="C152" s="183"/>
      <c r="D152" s="184" t="s">
        <v>73</v>
      </c>
      <c r="E152" s="185" t="s">
        <v>231</v>
      </c>
      <c r="F152" s="185" t="s">
        <v>232</v>
      </c>
      <c r="G152" s="183"/>
      <c r="H152" s="183"/>
      <c r="I152" s="186"/>
      <c r="J152" s="187">
        <f>BK152</f>
        <v>0</v>
      </c>
      <c r="K152" s="183"/>
      <c r="L152" s="188"/>
      <c r="M152" s="189"/>
      <c r="N152" s="190"/>
      <c r="O152" s="190"/>
      <c r="P152" s="191">
        <f>SUM(P153:P156)</f>
        <v>0</v>
      </c>
      <c r="Q152" s="190"/>
      <c r="R152" s="191">
        <f>SUM(R153:R156)</f>
        <v>0</v>
      </c>
      <c r="S152" s="190"/>
      <c r="T152" s="192">
        <f>SUM(T153:T156)</f>
        <v>0</v>
      </c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R152" s="193" t="s">
        <v>82</v>
      </c>
      <c r="AT152" s="194" t="s">
        <v>73</v>
      </c>
      <c r="AU152" s="194" t="s">
        <v>74</v>
      </c>
      <c r="AY152" s="193" t="s">
        <v>126</v>
      </c>
      <c r="BK152" s="195">
        <f>SUM(BK153:BK156)</f>
        <v>0</v>
      </c>
    </row>
    <row r="153" s="2" customFormat="1" ht="16.5" customHeight="1">
      <c r="A153" s="38"/>
      <c r="B153" s="39"/>
      <c r="C153" s="196" t="s">
        <v>177</v>
      </c>
      <c r="D153" s="196" t="s">
        <v>127</v>
      </c>
      <c r="E153" s="197" t="s">
        <v>233</v>
      </c>
      <c r="F153" s="198" t="s">
        <v>234</v>
      </c>
      <c r="G153" s="199" t="s">
        <v>185</v>
      </c>
      <c r="H153" s="200">
        <v>65.004000000000005</v>
      </c>
      <c r="I153" s="201"/>
      <c r="J153" s="202">
        <f>ROUND(I153*H153,2)</f>
        <v>0</v>
      </c>
      <c r="K153" s="198" t="s">
        <v>131</v>
      </c>
      <c r="L153" s="44"/>
      <c r="M153" s="203" t="s">
        <v>19</v>
      </c>
      <c r="N153" s="204" t="s">
        <v>45</v>
      </c>
      <c r="O153" s="84"/>
      <c r="P153" s="205">
        <f>O153*H153</f>
        <v>0</v>
      </c>
      <c r="Q153" s="205">
        <v>0</v>
      </c>
      <c r="R153" s="205">
        <f>Q153*H153</f>
        <v>0</v>
      </c>
      <c r="S153" s="205">
        <v>0</v>
      </c>
      <c r="T153" s="206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07" t="s">
        <v>132</v>
      </c>
      <c r="AT153" s="207" t="s">
        <v>127</v>
      </c>
      <c r="AU153" s="207" t="s">
        <v>82</v>
      </c>
      <c r="AY153" s="17" t="s">
        <v>126</v>
      </c>
      <c r="BE153" s="208">
        <f>IF(N153="základní",J153,0)</f>
        <v>0</v>
      </c>
      <c r="BF153" s="208">
        <f>IF(N153="snížená",J153,0)</f>
        <v>0</v>
      </c>
      <c r="BG153" s="208">
        <f>IF(N153="zákl. přenesená",J153,0)</f>
        <v>0</v>
      </c>
      <c r="BH153" s="208">
        <f>IF(N153="sníž. přenesená",J153,0)</f>
        <v>0</v>
      </c>
      <c r="BI153" s="208">
        <f>IF(N153="nulová",J153,0)</f>
        <v>0</v>
      </c>
      <c r="BJ153" s="17" t="s">
        <v>82</v>
      </c>
      <c r="BK153" s="208">
        <f>ROUND(I153*H153,2)</f>
        <v>0</v>
      </c>
      <c r="BL153" s="17" t="s">
        <v>132</v>
      </c>
      <c r="BM153" s="207" t="s">
        <v>235</v>
      </c>
    </row>
    <row r="154" s="2" customFormat="1">
      <c r="A154" s="38"/>
      <c r="B154" s="39"/>
      <c r="C154" s="40"/>
      <c r="D154" s="209" t="s">
        <v>133</v>
      </c>
      <c r="E154" s="40"/>
      <c r="F154" s="210" t="s">
        <v>234</v>
      </c>
      <c r="G154" s="40"/>
      <c r="H154" s="40"/>
      <c r="I154" s="211"/>
      <c r="J154" s="40"/>
      <c r="K154" s="40"/>
      <c r="L154" s="44"/>
      <c r="M154" s="212"/>
      <c r="N154" s="213"/>
      <c r="O154" s="84"/>
      <c r="P154" s="84"/>
      <c r="Q154" s="84"/>
      <c r="R154" s="84"/>
      <c r="S154" s="84"/>
      <c r="T154" s="85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T154" s="17" t="s">
        <v>133</v>
      </c>
      <c r="AU154" s="17" t="s">
        <v>82</v>
      </c>
    </row>
    <row r="155" s="2" customFormat="1" ht="16.5" customHeight="1">
      <c r="A155" s="38"/>
      <c r="B155" s="39"/>
      <c r="C155" s="196" t="s">
        <v>236</v>
      </c>
      <c r="D155" s="196" t="s">
        <v>127</v>
      </c>
      <c r="E155" s="197" t="s">
        <v>237</v>
      </c>
      <c r="F155" s="198" t="s">
        <v>238</v>
      </c>
      <c r="G155" s="199" t="s">
        <v>185</v>
      </c>
      <c r="H155" s="200">
        <v>65.004000000000005</v>
      </c>
      <c r="I155" s="201"/>
      <c r="J155" s="202">
        <f>ROUND(I155*H155,2)</f>
        <v>0</v>
      </c>
      <c r="K155" s="198" t="s">
        <v>131</v>
      </c>
      <c r="L155" s="44"/>
      <c r="M155" s="203" t="s">
        <v>19</v>
      </c>
      <c r="N155" s="204" t="s">
        <v>45</v>
      </c>
      <c r="O155" s="84"/>
      <c r="P155" s="205">
        <f>O155*H155</f>
        <v>0</v>
      </c>
      <c r="Q155" s="205">
        <v>0</v>
      </c>
      <c r="R155" s="205">
        <f>Q155*H155</f>
        <v>0</v>
      </c>
      <c r="S155" s="205">
        <v>0</v>
      </c>
      <c r="T155" s="206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07" t="s">
        <v>132</v>
      </c>
      <c r="AT155" s="207" t="s">
        <v>127</v>
      </c>
      <c r="AU155" s="207" t="s">
        <v>82</v>
      </c>
      <c r="AY155" s="17" t="s">
        <v>126</v>
      </c>
      <c r="BE155" s="208">
        <f>IF(N155="základní",J155,0)</f>
        <v>0</v>
      </c>
      <c r="BF155" s="208">
        <f>IF(N155="snížená",J155,0)</f>
        <v>0</v>
      </c>
      <c r="BG155" s="208">
        <f>IF(N155="zákl. přenesená",J155,0)</f>
        <v>0</v>
      </c>
      <c r="BH155" s="208">
        <f>IF(N155="sníž. přenesená",J155,0)</f>
        <v>0</v>
      </c>
      <c r="BI155" s="208">
        <f>IF(N155="nulová",J155,0)</f>
        <v>0</v>
      </c>
      <c r="BJ155" s="17" t="s">
        <v>82</v>
      </c>
      <c r="BK155" s="208">
        <f>ROUND(I155*H155,2)</f>
        <v>0</v>
      </c>
      <c r="BL155" s="17" t="s">
        <v>132</v>
      </c>
      <c r="BM155" s="207" t="s">
        <v>239</v>
      </c>
    </row>
    <row r="156" s="2" customFormat="1">
      <c r="A156" s="38"/>
      <c r="B156" s="39"/>
      <c r="C156" s="40"/>
      <c r="D156" s="209" t="s">
        <v>133</v>
      </c>
      <c r="E156" s="40"/>
      <c r="F156" s="210" t="s">
        <v>238</v>
      </c>
      <c r="G156" s="40"/>
      <c r="H156" s="40"/>
      <c r="I156" s="211"/>
      <c r="J156" s="40"/>
      <c r="K156" s="40"/>
      <c r="L156" s="44"/>
      <c r="M156" s="212"/>
      <c r="N156" s="213"/>
      <c r="O156" s="84"/>
      <c r="P156" s="84"/>
      <c r="Q156" s="84"/>
      <c r="R156" s="84"/>
      <c r="S156" s="84"/>
      <c r="T156" s="85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7" t="s">
        <v>133</v>
      </c>
      <c r="AU156" s="17" t="s">
        <v>82</v>
      </c>
    </row>
    <row r="157" s="11" customFormat="1" ht="25.92" customHeight="1">
      <c r="A157" s="11"/>
      <c r="B157" s="182"/>
      <c r="C157" s="183"/>
      <c r="D157" s="184" t="s">
        <v>73</v>
      </c>
      <c r="E157" s="185" t="s">
        <v>240</v>
      </c>
      <c r="F157" s="185" t="s">
        <v>241</v>
      </c>
      <c r="G157" s="183"/>
      <c r="H157" s="183"/>
      <c r="I157" s="186"/>
      <c r="J157" s="187">
        <f>BK157</f>
        <v>0</v>
      </c>
      <c r="K157" s="183"/>
      <c r="L157" s="188"/>
      <c r="M157" s="189"/>
      <c r="N157" s="190"/>
      <c r="O157" s="190"/>
      <c r="P157" s="191">
        <f>SUM(P158:P161)</f>
        <v>0</v>
      </c>
      <c r="Q157" s="190"/>
      <c r="R157" s="191">
        <f>SUM(R158:R161)</f>
        <v>0</v>
      </c>
      <c r="S157" s="190"/>
      <c r="T157" s="192">
        <f>SUM(T158:T161)</f>
        <v>0</v>
      </c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R157" s="193" t="s">
        <v>82</v>
      </c>
      <c r="AT157" s="194" t="s">
        <v>73</v>
      </c>
      <c r="AU157" s="194" t="s">
        <v>74</v>
      </c>
      <c r="AY157" s="193" t="s">
        <v>126</v>
      </c>
      <c r="BK157" s="195">
        <f>SUM(BK158:BK161)</f>
        <v>0</v>
      </c>
    </row>
    <row r="158" s="2" customFormat="1" ht="16.5" customHeight="1">
      <c r="A158" s="38"/>
      <c r="B158" s="39"/>
      <c r="C158" s="196" t="s">
        <v>180</v>
      </c>
      <c r="D158" s="196" t="s">
        <v>127</v>
      </c>
      <c r="E158" s="197" t="s">
        <v>242</v>
      </c>
      <c r="F158" s="198" t="s">
        <v>243</v>
      </c>
      <c r="G158" s="199" t="s">
        <v>220</v>
      </c>
      <c r="H158" s="200">
        <v>43</v>
      </c>
      <c r="I158" s="201"/>
      <c r="J158" s="202">
        <f>ROUND(I158*H158,2)</f>
        <v>0</v>
      </c>
      <c r="K158" s="198" t="s">
        <v>131</v>
      </c>
      <c r="L158" s="44"/>
      <c r="M158" s="203" t="s">
        <v>19</v>
      </c>
      <c r="N158" s="204" t="s">
        <v>45</v>
      </c>
      <c r="O158" s="84"/>
      <c r="P158" s="205">
        <f>O158*H158</f>
        <v>0</v>
      </c>
      <c r="Q158" s="205">
        <v>0</v>
      </c>
      <c r="R158" s="205">
        <f>Q158*H158</f>
        <v>0</v>
      </c>
      <c r="S158" s="205">
        <v>0</v>
      </c>
      <c r="T158" s="206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07" t="s">
        <v>132</v>
      </c>
      <c r="AT158" s="207" t="s">
        <v>127</v>
      </c>
      <c r="AU158" s="207" t="s">
        <v>82</v>
      </c>
      <c r="AY158" s="17" t="s">
        <v>126</v>
      </c>
      <c r="BE158" s="208">
        <f>IF(N158="základní",J158,0)</f>
        <v>0</v>
      </c>
      <c r="BF158" s="208">
        <f>IF(N158="snížená",J158,0)</f>
        <v>0</v>
      </c>
      <c r="BG158" s="208">
        <f>IF(N158="zákl. přenesená",J158,0)</f>
        <v>0</v>
      </c>
      <c r="BH158" s="208">
        <f>IF(N158="sníž. přenesená",J158,0)</f>
        <v>0</v>
      </c>
      <c r="BI158" s="208">
        <f>IF(N158="nulová",J158,0)</f>
        <v>0</v>
      </c>
      <c r="BJ158" s="17" t="s">
        <v>82</v>
      </c>
      <c r="BK158" s="208">
        <f>ROUND(I158*H158,2)</f>
        <v>0</v>
      </c>
      <c r="BL158" s="17" t="s">
        <v>132</v>
      </c>
      <c r="BM158" s="207" t="s">
        <v>244</v>
      </c>
    </row>
    <row r="159" s="2" customFormat="1">
      <c r="A159" s="38"/>
      <c r="B159" s="39"/>
      <c r="C159" s="40"/>
      <c r="D159" s="209" t="s">
        <v>133</v>
      </c>
      <c r="E159" s="40"/>
      <c r="F159" s="210" t="s">
        <v>243</v>
      </c>
      <c r="G159" s="40"/>
      <c r="H159" s="40"/>
      <c r="I159" s="211"/>
      <c r="J159" s="40"/>
      <c r="K159" s="40"/>
      <c r="L159" s="44"/>
      <c r="M159" s="212"/>
      <c r="N159" s="213"/>
      <c r="O159" s="84"/>
      <c r="P159" s="84"/>
      <c r="Q159" s="84"/>
      <c r="R159" s="84"/>
      <c r="S159" s="84"/>
      <c r="T159" s="85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T159" s="17" t="s">
        <v>133</v>
      </c>
      <c r="AU159" s="17" t="s">
        <v>82</v>
      </c>
    </row>
    <row r="160" s="2" customFormat="1" ht="16.5" customHeight="1">
      <c r="A160" s="38"/>
      <c r="B160" s="39"/>
      <c r="C160" s="196" t="s">
        <v>245</v>
      </c>
      <c r="D160" s="196" t="s">
        <v>127</v>
      </c>
      <c r="E160" s="197" t="s">
        <v>246</v>
      </c>
      <c r="F160" s="198" t="s">
        <v>247</v>
      </c>
      <c r="G160" s="199" t="s">
        <v>248</v>
      </c>
      <c r="H160" s="200">
        <v>9</v>
      </c>
      <c r="I160" s="201"/>
      <c r="J160" s="202">
        <f>ROUND(I160*H160,2)</f>
        <v>0</v>
      </c>
      <c r="K160" s="198" t="s">
        <v>131</v>
      </c>
      <c r="L160" s="44"/>
      <c r="M160" s="203" t="s">
        <v>19</v>
      </c>
      <c r="N160" s="204" t="s">
        <v>45</v>
      </c>
      <c r="O160" s="84"/>
      <c r="P160" s="205">
        <f>O160*H160</f>
        <v>0</v>
      </c>
      <c r="Q160" s="205">
        <v>0</v>
      </c>
      <c r="R160" s="205">
        <f>Q160*H160</f>
        <v>0</v>
      </c>
      <c r="S160" s="205">
        <v>0</v>
      </c>
      <c r="T160" s="206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07" t="s">
        <v>132</v>
      </c>
      <c r="AT160" s="207" t="s">
        <v>127</v>
      </c>
      <c r="AU160" s="207" t="s">
        <v>82</v>
      </c>
      <c r="AY160" s="17" t="s">
        <v>126</v>
      </c>
      <c r="BE160" s="208">
        <f>IF(N160="základní",J160,0)</f>
        <v>0</v>
      </c>
      <c r="BF160" s="208">
        <f>IF(N160="snížená",J160,0)</f>
        <v>0</v>
      </c>
      <c r="BG160" s="208">
        <f>IF(N160="zákl. přenesená",J160,0)</f>
        <v>0</v>
      </c>
      <c r="BH160" s="208">
        <f>IF(N160="sníž. přenesená",J160,0)</f>
        <v>0</v>
      </c>
      <c r="BI160" s="208">
        <f>IF(N160="nulová",J160,0)</f>
        <v>0</v>
      </c>
      <c r="BJ160" s="17" t="s">
        <v>82</v>
      </c>
      <c r="BK160" s="208">
        <f>ROUND(I160*H160,2)</f>
        <v>0</v>
      </c>
      <c r="BL160" s="17" t="s">
        <v>132</v>
      </c>
      <c r="BM160" s="207" t="s">
        <v>249</v>
      </c>
    </row>
    <row r="161" s="2" customFormat="1">
      <c r="A161" s="38"/>
      <c r="B161" s="39"/>
      <c r="C161" s="40"/>
      <c r="D161" s="209" t="s">
        <v>133</v>
      </c>
      <c r="E161" s="40"/>
      <c r="F161" s="210" t="s">
        <v>247</v>
      </c>
      <c r="G161" s="40"/>
      <c r="H161" s="40"/>
      <c r="I161" s="211"/>
      <c r="J161" s="40"/>
      <c r="K161" s="40"/>
      <c r="L161" s="44"/>
      <c r="M161" s="214"/>
      <c r="N161" s="215"/>
      <c r="O161" s="216"/>
      <c r="P161" s="216"/>
      <c r="Q161" s="216"/>
      <c r="R161" s="216"/>
      <c r="S161" s="216"/>
      <c r="T161" s="217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T161" s="17" t="s">
        <v>133</v>
      </c>
      <c r="AU161" s="17" t="s">
        <v>82</v>
      </c>
    </row>
    <row r="162" s="2" customFormat="1" ht="6.96" customHeight="1">
      <c r="A162" s="38"/>
      <c r="B162" s="59"/>
      <c r="C162" s="60"/>
      <c r="D162" s="60"/>
      <c r="E162" s="60"/>
      <c r="F162" s="60"/>
      <c r="G162" s="60"/>
      <c r="H162" s="60"/>
      <c r="I162" s="60"/>
      <c r="J162" s="60"/>
      <c r="K162" s="60"/>
      <c r="L162" s="44"/>
      <c r="M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</row>
  </sheetData>
  <sheetProtection sheet="1" autoFilter="0" formatColumns="0" formatRows="0" objects="1" scenarios="1" spinCount="100000" saltValue="38a7Nu+TjkfOV3/uiCeaKaEVti5eoDl3X2zBUrpR0CeNNUE5sHVgnJ65ndpYvC+RdcDDtGIGZB123/M3xTxQKQ==" hashValue="OvJnUfcvfj/06Yqc/68ivlSmQgdooz2NkC8LPQQ0lNwBg99S0R1RQgRZZl9guL/W1bj9ErwkHqoAlz///Vh4BA==" algorithmName="SHA-512" password="CC35"/>
  <autoFilter ref="C90:K161"/>
  <mergeCells count="9">
    <mergeCell ref="E7:H7"/>
    <mergeCell ref="E9:H9"/>
    <mergeCell ref="E18:H18"/>
    <mergeCell ref="E27:H27"/>
    <mergeCell ref="E48:H48"/>
    <mergeCell ref="E50:H50"/>
    <mergeCell ref="E81:H81"/>
    <mergeCell ref="E83:H83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87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84</v>
      </c>
    </row>
    <row r="4" s="1" customFormat="1" ht="24.96" customHeight="1">
      <c r="B4" s="20"/>
      <c r="D4" s="130" t="s">
        <v>91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6.5" customHeight="1">
      <c r="B7" s="20"/>
      <c r="E7" s="133" t="str">
        <f>'Rekapitulace stavby'!K6</f>
        <v>Obytná zóna Včelnice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92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250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8. 3. 2023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">
        <v>19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27</v>
      </c>
      <c r="F15" s="38"/>
      <c r="G15" s="38"/>
      <c r="H15" s="38"/>
      <c r="I15" s="132" t="s">
        <v>28</v>
      </c>
      <c r="J15" s="136" t="s">
        <v>19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31</v>
      </c>
      <c r="E20" s="38"/>
      <c r="F20" s="38"/>
      <c r="G20" s="38"/>
      <c r="H20" s="38"/>
      <c r="I20" s="132" t="s">
        <v>26</v>
      </c>
      <c r="J20" s="136" t="s">
        <v>19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251</v>
      </c>
      <c r="F21" s="38"/>
      <c r="G21" s="38"/>
      <c r="H21" s="38"/>
      <c r="I21" s="132" t="s">
        <v>28</v>
      </c>
      <c r="J21" s="136" t="s">
        <v>19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36</v>
      </c>
      <c r="E23" s="38"/>
      <c r="F23" s="38"/>
      <c r="G23" s="38"/>
      <c r="H23" s="38"/>
      <c r="I23" s="132" t="s">
        <v>26</v>
      </c>
      <c r="J23" s="136" t="s">
        <v>19</v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">
        <v>251</v>
      </c>
      <c r="F24" s="38"/>
      <c r="G24" s="38"/>
      <c r="H24" s="38"/>
      <c r="I24" s="132" t="s">
        <v>28</v>
      </c>
      <c r="J24" s="136" t="s">
        <v>19</v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38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40</v>
      </c>
      <c r="E30" s="38"/>
      <c r="F30" s="38"/>
      <c r="G30" s="38"/>
      <c r="H30" s="38"/>
      <c r="I30" s="38"/>
      <c r="J30" s="144">
        <f>ROUND(J83,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42</v>
      </c>
      <c r="G32" s="38"/>
      <c r="H32" s="38"/>
      <c r="I32" s="145" t="s">
        <v>41</v>
      </c>
      <c r="J32" s="145" t="s">
        <v>43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44</v>
      </c>
      <c r="E33" s="132" t="s">
        <v>45</v>
      </c>
      <c r="F33" s="147">
        <f>ROUND((SUM(BE83:BE155)),  2)</f>
        <v>0</v>
      </c>
      <c r="G33" s="38"/>
      <c r="H33" s="38"/>
      <c r="I33" s="148">
        <v>0.20999999999999999</v>
      </c>
      <c r="J33" s="147">
        <f>ROUND(((SUM(BE83:BE155))*I33),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46</v>
      </c>
      <c r="F34" s="147">
        <f>ROUND((SUM(BF83:BF155)),  2)</f>
        <v>0</v>
      </c>
      <c r="G34" s="38"/>
      <c r="H34" s="38"/>
      <c r="I34" s="148">
        <v>0.14999999999999999</v>
      </c>
      <c r="J34" s="147">
        <f>ROUND(((SUM(BF83:BF155))*I34),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47</v>
      </c>
      <c r="F35" s="147">
        <f>ROUND((SUM(BG83:BG155)),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48</v>
      </c>
      <c r="F36" s="147">
        <f>ROUND((SUM(BH83:BH155)),  2)</f>
        <v>0</v>
      </c>
      <c r="G36" s="38"/>
      <c r="H36" s="38"/>
      <c r="I36" s="148">
        <v>0.14999999999999999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49</v>
      </c>
      <c r="F37" s="147">
        <f>ROUND((SUM(BI83:BI155)),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50</v>
      </c>
      <c r="E39" s="151"/>
      <c r="F39" s="151"/>
      <c r="G39" s="152" t="s">
        <v>51</v>
      </c>
      <c r="H39" s="153" t="s">
        <v>52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95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6.5" customHeight="1">
      <c r="A48" s="38"/>
      <c r="B48" s="39"/>
      <c r="C48" s="40"/>
      <c r="D48" s="40"/>
      <c r="E48" s="160" t="str">
        <f>E7</f>
        <v>Obytná zóna Včelnice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92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69" t="str">
        <f>E9</f>
        <v>SO104-D.05 - veřejné osvětlení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>Chodová Planá</v>
      </c>
      <c r="G52" s="40"/>
      <c r="H52" s="40"/>
      <c r="I52" s="32" t="s">
        <v>23</v>
      </c>
      <c r="J52" s="72" t="str">
        <f>IF(J12="","",J12)</f>
        <v>8. 3. 2023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5.15" customHeight="1">
      <c r="A54" s="38"/>
      <c r="B54" s="39"/>
      <c r="C54" s="32" t="s">
        <v>25</v>
      </c>
      <c r="D54" s="40"/>
      <c r="E54" s="40"/>
      <c r="F54" s="27" t="str">
        <f>E15</f>
        <v>Městys Chodová Planá</v>
      </c>
      <c r="G54" s="40"/>
      <c r="H54" s="40"/>
      <c r="I54" s="32" t="s">
        <v>31</v>
      </c>
      <c r="J54" s="36" t="str">
        <f>E21</f>
        <v>ing. Miroslav Křístek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15.15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36</v>
      </c>
      <c r="J55" s="36" t="str">
        <f>E24</f>
        <v>ing. Miroslav Křístek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96</v>
      </c>
      <c r="D57" s="162"/>
      <c r="E57" s="162"/>
      <c r="F57" s="162"/>
      <c r="G57" s="162"/>
      <c r="H57" s="162"/>
      <c r="I57" s="162"/>
      <c r="J57" s="163" t="s">
        <v>97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72</v>
      </c>
      <c r="D59" s="40"/>
      <c r="E59" s="40"/>
      <c r="F59" s="40"/>
      <c r="G59" s="40"/>
      <c r="H59" s="40"/>
      <c r="I59" s="40"/>
      <c r="J59" s="102">
        <f>J83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98</v>
      </c>
    </row>
    <row r="60" s="9" customFormat="1" ht="24.96" customHeight="1">
      <c r="A60" s="9"/>
      <c r="B60" s="165"/>
      <c r="C60" s="166"/>
      <c r="D60" s="167" t="s">
        <v>252</v>
      </c>
      <c r="E60" s="168"/>
      <c r="F60" s="168"/>
      <c r="G60" s="168"/>
      <c r="H60" s="168"/>
      <c r="I60" s="168"/>
      <c r="J60" s="169">
        <f>J84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5"/>
      <c r="C61" s="166"/>
      <c r="D61" s="167" t="s">
        <v>253</v>
      </c>
      <c r="E61" s="168"/>
      <c r="F61" s="168"/>
      <c r="G61" s="168"/>
      <c r="H61" s="168"/>
      <c r="I61" s="168"/>
      <c r="J61" s="169">
        <f>J117</f>
        <v>0</v>
      </c>
      <c r="K61" s="166"/>
      <c r="L61" s="170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5"/>
      <c r="C62" s="166"/>
      <c r="D62" s="167" t="s">
        <v>254</v>
      </c>
      <c r="E62" s="168"/>
      <c r="F62" s="168"/>
      <c r="G62" s="168"/>
      <c r="H62" s="168"/>
      <c r="I62" s="168"/>
      <c r="J62" s="169">
        <f>J146</f>
        <v>0</v>
      </c>
      <c r="K62" s="166"/>
      <c r="L62" s="170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5"/>
      <c r="C63" s="166"/>
      <c r="D63" s="167" t="s">
        <v>255</v>
      </c>
      <c r="E63" s="168"/>
      <c r="F63" s="168"/>
      <c r="G63" s="168"/>
      <c r="H63" s="168"/>
      <c r="I63" s="168"/>
      <c r="J63" s="169">
        <f>J153</f>
        <v>0</v>
      </c>
      <c r="K63" s="166"/>
      <c r="L63" s="170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2" customFormat="1" ht="21.84" customHeight="1">
      <c r="A64" s="38"/>
      <c r="B64" s="39"/>
      <c r="C64" s="40"/>
      <c r="D64" s="40"/>
      <c r="E64" s="40"/>
      <c r="F64" s="40"/>
      <c r="G64" s="40"/>
      <c r="H64" s="40"/>
      <c r="I64" s="40"/>
      <c r="J64" s="40"/>
      <c r="K64" s="40"/>
      <c r="L64" s="134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5" s="2" customFormat="1" ht="6.96" customHeight="1">
      <c r="A65" s="38"/>
      <c r="B65" s="59"/>
      <c r="C65" s="60"/>
      <c r="D65" s="60"/>
      <c r="E65" s="60"/>
      <c r="F65" s="60"/>
      <c r="G65" s="60"/>
      <c r="H65" s="60"/>
      <c r="I65" s="60"/>
      <c r="J65" s="60"/>
      <c r="K65" s="60"/>
      <c r="L65" s="134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9" s="2" customFormat="1" ht="6.96" customHeight="1">
      <c r="A69" s="38"/>
      <c r="B69" s="61"/>
      <c r="C69" s="62"/>
      <c r="D69" s="62"/>
      <c r="E69" s="62"/>
      <c r="F69" s="62"/>
      <c r="G69" s="62"/>
      <c r="H69" s="62"/>
      <c r="I69" s="62"/>
      <c r="J69" s="62"/>
      <c r="K69" s="62"/>
      <c r="L69" s="134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</row>
    <row r="70" s="2" customFormat="1" ht="24.96" customHeight="1">
      <c r="A70" s="38"/>
      <c r="B70" s="39"/>
      <c r="C70" s="23" t="s">
        <v>111</v>
      </c>
      <c r="D70" s="40"/>
      <c r="E70" s="40"/>
      <c r="F70" s="40"/>
      <c r="G70" s="40"/>
      <c r="H70" s="40"/>
      <c r="I70" s="40"/>
      <c r="J70" s="40"/>
      <c r="K70" s="40"/>
      <c r="L70" s="134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1" s="2" customFormat="1" ht="6.96" customHeight="1">
      <c r="A71" s="38"/>
      <c r="B71" s="39"/>
      <c r="C71" s="40"/>
      <c r="D71" s="40"/>
      <c r="E71" s="40"/>
      <c r="F71" s="40"/>
      <c r="G71" s="40"/>
      <c r="H71" s="40"/>
      <c r="I71" s="40"/>
      <c r="J71" s="40"/>
      <c r="K71" s="40"/>
      <c r="L71" s="134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</row>
    <row r="72" s="2" customFormat="1" ht="12" customHeight="1">
      <c r="A72" s="38"/>
      <c r="B72" s="39"/>
      <c r="C72" s="32" t="s">
        <v>16</v>
      </c>
      <c r="D72" s="40"/>
      <c r="E72" s="40"/>
      <c r="F72" s="40"/>
      <c r="G72" s="40"/>
      <c r="H72" s="40"/>
      <c r="I72" s="40"/>
      <c r="J72" s="40"/>
      <c r="K72" s="40"/>
      <c r="L72" s="134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16.5" customHeight="1">
      <c r="A73" s="38"/>
      <c r="B73" s="39"/>
      <c r="C73" s="40"/>
      <c r="D73" s="40"/>
      <c r="E73" s="160" t="str">
        <f>E7</f>
        <v>Obytná zóna Včelnice</v>
      </c>
      <c r="F73" s="32"/>
      <c r="G73" s="32"/>
      <c r="H73" s="32"/>
      <c r="I73" s="40"/>
      <c r="J73" s="40"/>
      <c r="K73" s="40"/>
      <c r="L73" s="134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12" customHeight="1">
      <c r="A74" s="38"/>
      <c r="B74" s="39"/>
      <c r="C74" s="32" t="s">
        <v>92</v>
      </c>
      <c r="D74" s="40"/>
      <c r="E74" s="40"/>
      <c r="F74" s="40"/>
      <c r="G74" s="40"/>
      <c r="H74" s="40"/>
      <c r="I74" s="40"/>
      <c r="J74" s="40"/>
      <c r="K74" s="40"/>
      <c r="L74" s="134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16.5" customHeight="1">
      <c r="A75" s="38"/>
      <c r="B75" s="39"/>
      <c r="C75" s="40"/>
      <c r="D75" s="40"/>
      <c r="E75" s="69" t="str">
        <f>E9</f>
        <v>SO104-D.05 - veřejné osvětlení</v>
      </c>
      <c r="F75" s="40"/>
      <c r="G75" s="40"/>
      <c r="H75" s="40"/>
      <c r="I75" s="40"/>
      <c r="J75" s="40"/>
      <c r="K75" s="40"/>
      <c r="L75" s="134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6.96" customHeigh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134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2" customHeight="1">
      <c r="A77" s="38"/>
      <c r="B77" s="39"/>
      <c r="C77" s="32" t="s">
        <v>21</v>
      </c>
      <c r="D77" s="40"/>
      <c r="E77" s="40"/>
      <c r="F77" s="27" t="str">
        <f>F12</f>
        <v>Chodová Planá</v>
      </c>
      <c r="G77" s="40"/>
      <c r="H77" s="40"/>
      <c r="I77" s="32" t="s">
        <v>23</v>
      </c>
      <c r="J77" s="72" t="str">
        <f>IF(J12="","",J12)</f>
        <v>8. 3. 2023</v>
      </c>
      <c r="K77" s="40"/>
      <c r="L77" s="134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6.96" customHeight="1">
      <c r="A78" s="38"/>
      <c r="B78" s="39"/>
      <c r="C78" s="40"/>
      <c r="D78" s="40"/>
      <c r="E78" s="40"/>
      <c r="F78" s="40"/>
      <c r="G78" s="40"/>
      <c r="H78" s="40"/>
      <c r="I78" s="40"/>
      <c r="J78" s="40"/>
      <c r="K78" s="40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15.15" customHeight="1">
      <c r="A79" s="38"/>
      <c r="B79" s="39"/>
      <c r="C79" s="32" t="s">
        <v>25</v>
      </c>
      <c r="D79" s="40"/>
      <c r="E79" s="40"/>
      <c r="F79" s="27" t="str">
        <f>E15</f>
        <v>Městys Chodová Planá</v>
      </c>
      <c r="G79" s="40"/>
      <c r="H79" s="40"/>
      <c r="I79" s="32" t="s">
        <v>31</v>
      </c>
      <c r="J79" s="36" t="str">
        <f>E21</f>
        <v>ing. Miroslav Křístek</v>
      </c>
      <c r="K79" s="40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5.15" customHeight="1">
      <c r="A80" s="38"/>
      <c r="B80" s="39"/>
      <c r="C80" s="32" t="s">
        <v>29</v>
      </c>
      <c r="D80" s="40"/>
      <c r="E80" s="40"/>
      <c r="F80" s="27" t="str">
        <f>IF(E18="","",E18)</f>
        <v>Vyplň údaj</v>
      </c>
      <c r="G80" s="40"/>
      <c r="H80" s="40"/>
      <c r="I80" s="32" t="s">
        <v>36</v>
      </c>
      <c r="J80" s="36" t="str">
        <f>E24</f>
        <v>ing. Miroslav Křístek</v>
      </c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0.32" customHeight="1">
      <c r="A81" s="38"/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13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10" customFormat="1" ht="29.28" customHeight="1">
      <c r="A82" s="171"/>
      <c r="B82" s="172"/>
      <c r="C82" s="173" t="s">
        <v>112</v>
      </c>
      <c r="D82" s="174" t="s">
        <v>59</v>
      </c>
      <c r="E82" s="174" t="s">
        <v>55</v>
      </c>
      <c r="F82" s="174" t="s">
        <v>56</v>
      </c>
      <c r="G82" s="174" t="s">
        <v>113</v>
      </c>
      <c r="H82" s="174" t="s">
        <v>114</v>
      </c>
      <c r="I82" s="174" t="s">
        <v>115</v>
      </c>
      <c r="J82" s="174" t="s">
        <v>97</v>
      </c>
      <c r="K82" s="175" t="s">
        <v>116</v>
      </c>
      <c r="L82" s="176"/>
      <c r="M82" s="92" t="s">
        <v>19</v>
      </c>
      <c r="N82" s="93" t="s">
        <v>44</v>
      </c>
      <c r="O82" s="93" t="s">
        <v>117</v>
      </c>
      <c r="P82" s="93" t="s">
        <v>118</v>
      </c>
      <c r="Q82" s="93" t="s">
        <v>119</v>
      </c>
      <c r="R82" s="93" t="s">
        <v>120</v>
      </c>
      <c r="S82" s="93" t="s">
        <v>121</v>
      </c>
      <c r="T82" s="94" t="s">
        <v>122</v>
      </c>
      <c r="U82" s="171"/>
      <c r="V82" s="171"/>
      <c r="W82" s="171"/>
      <c r="X82" s="171"/>
      <c r="Y82" s="171"/>
      <c r="Z82" s="171"/>
      <c r="AA82" s="171"/>
      <c r="AB82" s="171"/>
      <c r="AC82" s="171"/>
      <c r="AD82" s="171"/>
      <c r="AE82" s="171"/>
    </row>
    <row r="83" s="2" customFormat="1" ht="22.8" customHeight="1">
      <c r="A83" s="38"/>
      <c r="B83" s="39"/>
      <c r="C83" s="99" t="s">
        <v>123</v>
      </c>
      <c r="D83" s="40"/>
      <c r="E83" s="40"/>
      <c r="F83" s="40"/>
      <c r="G83" s="40"/>
      <c r="H83" s="40"/>
      <c r="I83" s="40"/>
      <c r="J83" s="177">
        <f>BK83</f>
        <v>0</v>
      </c>
      <c r="K83" s="40"/>
      <c r="L83" s="44"/>
      <c r="M83" s="95"/>
      <c r="N83" s="178"/>
      <c r="O83" s="96"/>
      <c r="P83" s="179">
        <f>P84+P117+P146+P153</f>
        <v>0</v>
      </c>
      <c r="Q83" s="96"/>
      <c r="R83" s="179">
        <f>R84+R117+R146+R153</f>
        <v>0</v>
      </c>
      <c r="S83" s="96"/>
      <c r="T83" s="180">
        <f>T84+T117+T146+T153</f>
        <v>0</v>
      </c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T83" s="17" t="s">
        <v>73</v>
      </c>
      <c r="AU83" s="17" t="s">
        <v>98</v>
      </c>
      <c r="BK83" s="181">
        <f>BK84+BK117+BK146+BK153</f>
        <v>0</v>
      </c>
    </row>
    <row r="84" s="11" customFormat="1" ht="25.92" customHeight="1">
      <c r="A84" s="11"/>
      <c r="B84" s="182"/>
      <c r="C84" s="183"/>
      <c r="D84" s="184" t="s">
        <v>73</v>
      </c>
      <c r="E84" s="185" t="s">
        <v>240</v>
      </c>
      <c r="F84" s="185" t="s">
        <v>256</v>
      </c>
      <c r="G84" s="183"/>
      <c r="H84" s="183"/>
      <c r="I84" s="186"/>
      <c r="J84" s="187">
        <f>BK84</f>
        <v>0</v>
      </c>
      <c r="K84" s="183"/>
      <c r="L84" s="188"/>
      <c r="M84" s="189"/>
      <c r="N84" s="190"/>
      <c r="O84" s="190"/>
      <c r="P84" s="191">
        <f>SUM(P85:P116)</f>
        <v>0</v>
      </c>
      <c r="Q84" s="190"/>
      <c r="R84" s="191">
        <f>SUM(R85:R116)</f>
        <v>0</v>
      </c>
      <c r="S84" s="190"/>
      <c r="T84" s="192">
        <f>SUM(T85:T116)</f>
        <v>0</v>
      </c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R84" s="193" t="s">
        <v>82</v>
      </c>
      <c r="AT84" s="194" t="s">
        <v>73</v>
      </c>
      <c r="AU84" s="194" t="s">
        <v>74</v>
      </c>
      <c r="AY84" s="193" t="s">
        <v>126</v>
      </c>
      <c r="BK84" s="195">
        <f>SUM(BK85:BK116)</f>
        <v>0</v>
      </c>
    </row>
    <row r="85" s="2" customFormat="1" ht="16.5" customHeight="1">
      <c r="A85" s="38"/>
      <c r="B85" s="39"/>
      <c r="C85" s="196" t="s">
        <v>82</v>
      </c>
      <c r="D85" s="196" t="s">
        <v>127</v>
      </c>
      <c r="E85" s="197" t="s">
        <v>257</v>
      </c>
      <c r="F85" s="198" t="s">
        <v>258</v>
      </c>
      <c r="G85" s="199" t="s">
        <v>220</v>
      </c>
      <c r="H85" s="200">
        <v>150</v>
      </c>
      <c r="I85" s="201"/>
      <c r="J85" s="202">
        <f>ROUND(I85*H85,2)</f>
        <v>0</v>
      </c>
      <c r="K85" s="198" t="s">
        <v>19</v>
      </c>
      <c r="L85" s="44"/>
      <c r="M85" s="203" t="s">
        <v>19</v>
      </c>
      <c r="N85" s="204" t="s">
        <v>45</v>
      </c>
      <c r="O85" s="84"/>
      <c r="P85" s="205">
        <f>O85*H85</f>
        <v>0</v>
      </c>
      <c r="Q85" s="205">
        <v>0</v>
      </c>
      <c r="R85" s="205">
        <f>Q85*H85</f>
        <v>0</v>
      </c>
      <c r="S85" s="205">
        <v>0</v>
      </c>
      <c r="T85" s="206">
        <f>S85*H85</f>
        <v>0</v>
      </c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R85" s="207" t="s">
        <v>132</v>
      </c>
      <c r="AT85" s="207" t="s">
        <v>127</v>
      </c>
      <c r="AU85" s="207" t="s">
        <v>82</v>
      </c>
      <c r="AY85" s="17" t="s">
        <v>126</v>
      </c>
      <c r="BE85" s="208">
        <f>IF(N85="základní",J85,0)</f>
        <v>0</v>
      </c>
      <c r="BF85" s="208">
        <f>IF(N85="snížená",J85,0)</f>
        <v>0</v>
      </c>
      <c r="BG85" s="208">
        <f>IF(N85="zákl. přenesená",J85,0)</f>
        <v>0</v>
      </c>
      <c r="BH85" s="208">
        <f>IF(N85="sníž. přenesená",J85,0)</f>
        <v>0</v>
      </c>
      <c r="BI85" s="208">
        <f>IF(N85="nulová",J85,0)</f>
        <v>0</v>
      </c>
      <c r="BJ85" s="17" t="s">
        <v>82</v>
      </c>
      <c r="BK85" s="208">
        <f>ROUND(I85*H85,2)</f>
        <v>0</v>
      </c>
      <c r="BL85" s="17" t="s">
        <v>132</v>
      </c>
      <c r="BM85" s="207" t="s">
        <v>84</v>
      </c>
    </row>
    <row r="86" s="2" customFormat="1">
      <c r="A86" s="38"/>
      <c r="B86" s="39"/>
      <c r="C86" s="40"/>
      <c r="D86" s="209" t="s">
        <v>133</v>
      </c>
      <c r="E86" s="40"/>
      <c r="F86" s="210" t="s">
        <v>258</v>
      </c>
      <c r="G86" s="40"/>
      <c r="H86" s="40"/>
      <c r="I86" s="211"/>
      <c r="J86" s="40"/>
      <c r="K86" s="40"/>
      <c r="L86" s="44"/>
      <c r="M86" s="212"/>
      <c r="N86" s="213"/>
      <c r="O86" s="84"/>
      <c r="P86" s="84"/>
      <c r="Q86" s="84"/>
      <c r="R86" s="84"/>
      <c r="S86" s="84"/>
      <c r="T86" s="85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T86" s="17" t="s">
        <v>133</v>
      </c>
      <c r="AU86" s="17" t="s">
        <v>82</v>
      </c>
    </row>
    <row r="87" s="2" customFormat="1" ht="16.5" customHeight="1">
      <c r="A87" s="38"/>
      <c r="B87" s="39"/>
      <c r="C87" s="196" t="s">
        <v>84</v>
      </c>
      <c r="D87" s="196" t="s">
        <v>127</v>
      </c>
      <c r="E87" s="197" t="s">
        <v>259</v>
      </c>
      <c r="F87" s="198" t="s">
        <v>260</v>
      </c>
      <c r="G87" s="199" t="s">
        <v>261</v>
      </c>
      <c r="H87" s="200">
        <v>3</v>
      </c>
      <c r="I87" s="201"/>
      <c r="J87" s="202">
        <f>ROUND(I87*H87,2)</f>
        <v>0</v>
      </c>
      <c r="K87" s="198" t="s">
        <v>19</v>
      </c>
      <c r="L87" s="44"/>
      <c r="M87" s="203" t="s">
        <v>19</v>
      </c>
      <c r="N87" s="204" t="s">
        <v>45</v>
      </c>
      <c r="O87" s="84"/>
      <c r="P87" s="205">
        <f>O87*H87</f>
        <v>0</v>
      </c>
      <c r="Q87" s="205">
        <v>0</v>
      </c>
      <c r="R87" s="205">
        <f>Q87*H87</f>
        <v>0</v>
      </c>
      <c r="S87" s="205">
        <v>0</v>
      </c>
      <c r="T87" s="206">
        <f>S87*H87</f>
        <v>0</v>
      </c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R87" s="207" t="s">
        <v>132</v>
      </c>
      <c r="AT87" s="207" t="s">
        <v>127</v>
      </c>
      <c r="AU87" s="207" t="s">
        <v>82</v>
      </c>
      <c r="AY87" s="17" t="s">
        <v>126</v>
      </c>
      <c r="BE87" s="208">
        <f>IF(N87="základní",J87,0)</f>
        <v>0</v>
      </c>
      <c r="BF87" s="208">
        <f>IF(N87="snížená",J87,0)</f>
        <v>0</v>
      </c>
      <c r="BG87" s="208">
        <f>IF(N87="zákl. přenesená",J87,0)</f>
        <v>0</v>
      </c>
      <c r="BH87" s="208">
        <f>IF(N87="sníž. přenesená",J87,0)</f>
        <v>0</v>
      </c>
      <c r="BI87" s="208">
        <f>IF(N87="nulová",J87,0)</f>
        <v>0</v>
      </c>
      <c r="BJ87" s="17" t="s">
        <v>82</v>
      </c>
      <c r="BK87" s="208">
        <f>ROUND(I87*H87,2)</f>
        <v>0</v>
      </c>
      <c r="BL87" s="17" t="s">
        <v>132</v>
      </c>
      <c r="BM87" s="207" t="s">
        <v>132</v>
      </c>
    </row>
    <row r="88" s="2" customFormat="1">
      <c r="A88" s="38"/>
      <c r="B88" s="39"/>
      <c r="C88" s="40"/>
      <c r="D88" s="209" t="s">
        <v>133</v>
      </c>
      <c r="E88" s="40"/>
      <c r="F88" s="210" t="s">
        <v>260</v>
      </c>
      <c r="G88" s="40"/>
      <c r="H88" s="40"/>
      <c r="I88" s="211"/>
      <c r="J88" s="40"/>
      <c r="K88" s="40"/>
      <c r="L88" s="44"/>
      <c r="M88" s="212"/>
      <c r="N88" s="213"/>
      <c r="O88" s="84"/>
      <c r="P88" s="84"/>
      <c r="Q88" s="84"/>
      <c r="R88" s="84"/>
      <c r="S88" s="84"/>
      <c r="T88" s="85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T88" s="17" t="s">
        <v>133</v>
      </c>
      <c r="AU88" s="17" t="s">
        <v>82</v>
      </c>
    </row>
    <row r="89" s="2" customFormat="1" ht="16.5" customHeight="1">
      <c r="A89" s="38"/>
      <c r="B89" s="39"/>
      <c r="C89" s="196" t="s">
        <v>138</v>
      </c>
      <c r="D89" s="196" t="s">
        <v>127</v>
      </c>
      <c r="E89" s="197" t="s">
        <v>262</v>
      </c>
      <c r="F89" s="198" t="s">
        <v>263</v>
      </c>
      <c r="G89" s="199" t="s">
        <v>261</v>
      </c>
      <c r="H89" s="200">
        <v>3</v>
      </c>
      <c r="I89" s="201"/>
      <c r="J89" s="202">
        <f>ROUND(I89*H89,2)</f>
        <v>0</v>
      </c>
      <c r="K89" s="198" t="s">
        <v>19</v>
      </c>
      <c r="L89" s="44"/>
      <c r="M89" s="203" t="s">
        <v>19</v>
      </c>
      <c r="N89" s="204" t="s">
        <v>45</v>
      </c>
      <c r="O89" s="84"/>
      <c r="P89" s="205">
        <f>O89*H89</f>
        <v>0</v>
      </c>
      <c r="Q89" s="205">
        <v>0</v>
      </c>
      <c r="R89" s="205">
        <f>Q89*H89</f>
        <v>0</v>
      </c>
      <c r="S89" s="205">
        <v>0</v>
      </c>
      <c r="T89" s="206">
        <f>S89*H89</f>
        <v>0</v>
      </c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R89" s="207" t="s">
        <v>132</v>
      </c>
      <c r="AT89" s="207" t="s">
        <v>127</v>
      </c>
      <c r="AU89" s="207" t="s">
        <v>82</v>
      </c>
      <c r="AY89" s="17" t="s">
        <v>126</v>
      </c>
      <c r="BE89" s="208">
        <f>IF(N89="základní",J89,0)</f>
        <v>0</v>
      </c>
      <c r="BF89" s="208">
        <f>IF(N89="snížená",J89,0)</f>
        <v>0</v>
      </c>
      <c r="BG89" s="208">
        <f>IF(N89="zákl. přenesená",J89,0)</f>
        <v>0</v>
      </c>
      <c r="BH89" s="208">
        <f>IF(N89="sníž. přenesená",J89,0)</f>
        <v>0</v>
      </c>
      <c r="BI89" s="208">
        <f>IF(N89="nulová",J89,0)</f>
        <v>0</v>
      </c>
      <c r="BJ89" s="17" t="s">
        <v>82</v>
      </c>
      <c r="BK89" s="208">
        <f>ROUND(I89*H89,2)</f>
        <v>0</v>
      </c>
      <c r="BL89" s="17" t="s">
        <v>132</v>
      </c>
      <c r="BM89" s="207" t="s">
        <v>141</v>
      </c>
    </row>
    <row r="90" s="2" customFormat="1">
      <c r="A90" s="38"/>
      <c r="B90" s="39"/>
      <c r="C90" s="40"/>
      <c r="D90" s="209" t="s">
        <v>133</v>
      </c>
      <c r="E90" s="40"/>
      <c r="F90" s="210" t="s">
        <v>263</v>
      </c>
      <c r="G90" s="40"/>
      <c r="H90" s="40"/>
      <c r="I90" s="211"/>
      <c r="J90" s="40"/>
      <c r="K90" s="40"/>
      <c r="L90" s="44"/>
      <c r="M90" s="212"/>
      <c r="N90" s="213"/>
      <c r="O90" s="84"/>
      <c r="P90" s="84"/>
      <c r="Q90" s="84"/>
      <c r="R90" s="84"/>
      <c r="S90" s="84"/>
      <c r="T90" s="85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T90" s="17" t="s">
        <v>133</v>
      </c>
      <c r="AU90" s="17" t="s">
        <v>82</v>
      </c>
    </row>
    <row r="91" s="2" customFormat="1" ht="16.5" customHeight="1">
      <c r="A91" s="38"/>
      <c r="B91" s="39"/>
      <c r="C91" s="196" t="s">
        <v>132</v>
      </c>
      <c r="D91" s="196" t="s">
        <v>127</v>
      </c>
      <c r="E91" s="197" t="s">
        <v>264</v>
      </c>
      <c r="F91" s="198" t="s">
        <v>265</v>
      </c>
      <c r="G91" s="199" t="s">
        <v>261</v>
      </c>
      <c r="H91" s="200">
        <v>3</v>
      </c>
      <c r="I91" s="201"/>
      <c r="J91" s="202">
        <f>ROUND(I91*H91,2)</f>
        <v>0</v>
      </c>
      <c r="K91" s="198" t="s">
        <v>19</v>
      </c>
      <c r="L91" s="44"/>
      <c r="M91" s="203" t="s">
        <v>19</v>
      </c>
      <c r="N91" s="204" t="s">
        <v>45</v>
      </c>
      <c r="O91" s="84"/>
      <c r="P91" s="205">
        <f>O91*H91</f>
        <v>0</v>
      </c>
      <c r="Q91" s="205">
        <v>0</v>
      </c>
      <c r="R91" s="205">
        <f>Q91*H91</f>
        <v>0</v>
      </c>
      <c r="S91" s="205">
        <v>0</v>
      </c>
      <c r="T91" s="206">
        <f>S91*H91</f>
        <v>0</v>
      </c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R91" s="207" t="s">
        <v>132</v>
      </c>
      <c r="AT91" s="207" t="s">
        <v>127</v>
      </c>
      <c r="AU91" s="207" t="s">
        <v>82</v>
      </c>
      <c r="AY91" s="17" t="s">
        <v>126</v>
      </c>
      <c r="BE91" s="208">
        <f>IF(N91="základní",J91,0)</f>
        <v>0</v>
      </c>
      <c r="BF91" s="208">
        <f>IF(N91="snížená",J91,0)</f>
        <v>0</v>
      </c>
      <c r="BG91" s="208">
        <f>IF(N91="zákl. přenesená",J91,0)</f>
        <v>0</v>
      </c>
      <c r="BH91" s="208">
        <f>IF(N91="sníž. přenesená",J91,0)</f>
        <v>0</v>
      </c>
      <c r="BI91" s="208">
        <f>IF(N91="nulová",J91,0)</f>
        <v>0</v>
      </c>
      <c r="BJ91" s="17" t="s">
        <v>82</v>
      </c>
      <c r="BK91" s="208">
        <f>ROUND(I91*H91,2)</f>
        <v>0</v>
      </c>
      <c r="BL91" s="17" t="s">
        <v>132</v>
      </c>
      <c r="BM91" s="207" t="s">
        <v>144</v>
      </c>
    </row>
    <row r="92" s="2" customFormat="1">
      <c r="A92" s="38"/>
      <c r="B92" s="39"/>
      <c r="C92" s="40"/>
      <c r="D92" s="209" t="s">
        <v>133</v>
      </c>
      <c r="E92" s="40"/>
      <c r="F92" s="210" t="s">
        <v>265</v>
      </c>
      <c r="G92" s="40"/>
      <c r="H92" s="40"/>
      <c r="I92" s="211"/>
      <c r="J92" s="40"/>
      <c r="K92" s="40"/>
      <c r="L92" s="44"/>
      <c r="M92" s="212"/>
      <c r="N92" s="213"/>
      <c r="O92" s="84"/>
      <c r="P92" s="84"/>
      <c r="Q92" s="84"/>
      <c r="R92" s="84"/>
      <c r="S92" s="84"/>
      <c r="T92" s="85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T92" s="17" t="s">
        <v>133</v>
      </c>
      <c r="AU92" s="17" t="s">
        <v>82</v>
      </c>
    </row>
    <row r="93" s="2" customFormat="1" ht="16.5" customHeight="1">
      <c r="A93" s="38"/>
      <c r="B93" s="39"/>
      <c r="C93" s="196" t="s">
        <v>145</v>
      </c>
      <c r="D93" s="196" t="s">
        <v>127</v>
      </c>
      <c r="E93" s="197" t="s">
        <v>266</v>
      </c>
      <c r="F93" s="198" t="s">
        <v>267</v>
      </c>
      <c r="G93" s="199" t="s">
        <v>261</v>
      </c>
      <c r="H93" s="200">
        <v>3</v>
      </c>
      <c r="I93" s="201"/>
      <c r="J93" s="202">
        <f>ROUND(I93*H93,2)</f>
        <v>0</v>
      </c>
      <c r="K93" s="198" t="s">
        <v>19</v>
      </c>
      <c r="L93" s="44"/>
      <c r="M93" s="203" t="s">
        <v>19</v>
      </c>
      <c r="N93" s="204" t="s">
        <v>45</v>
      </c>
      <c r="O93" s="84"/>
      <c r="P93" s="205">
        <f>O93*H93</f>
        <v>0</v>
      </c>
      <c r="Q93" s="205">
        <v>0</v>
      </c>
      <c r="R93" s="205">
        <f>Q93*H93</f>
        <v>0</v>
      </c>
      <c r="S93" s="205">
        <v>0</v>
      </c>
      <c r="T93" s="206">
        <f>S93*H93</f>
        <v>0</v>
      </c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R93" s="207" t="s">
        <v>132</v>
      </c>
      <c r="AT93" s="207" t="s">
        <v>127</v>
      </c>
      <c r="AU93" s="207" t="s">
        <v>82</v>
      </c>
      <c r="AY93" s="17" t="s">
        <v>126</v>
      </c>
      <c r="BE93" s="208">
        <f>IF(N93="základní",J93,0)</f>
        <v>0</v>
      </c>
      <c r="BF93" s="208">
        <f>IF(N93="snížená",J93,0)</f>
        <v>0</v>
      </c>
      <c r="BG93" s="208">
        <f>IF(N93="zákl. přenesená",J93,0)</f>
        <v>0</v>
      </c>
      <c r="BH93" s="208">
        <f>IF(N93="sníž. přenesená",J93,0)</f>
        <v>0</v>
      </c>
      <c r="BI93" s="208">
        <f>IF(N93="nulová",J93,0)</f>
        <v>0</v>
      </c>
      <c r="BJ93" s="17" t="s">
        <v>82</v>
      </c>
      <c r="BK93" s="208">
        <f>ROUND(I93*H93,2)</f>
        <v>0</v>
      </c>
      <c r="BL93" s="17" t="s">
        <v>132</v>
      </c>
      <c r="BM93" s="207" t="s">
        <v>148</v>
      </c>
    </row>
    <row r="94" s="2" customFormat="1">
      <c r="A94" s="38"/>
      <c r="B94" s="39"/>
      <c r="C94" s="40"/>
      <c r="D94" s="209" t="s">
        <v>133</v>
      </c>
      <c r="E94" s="40"/>
      <c r="F94" s="210" t="s">
        <v>267</v>
      </c>
      <c r="G94" s="40"/>
      <c r="H94" s="40"/>
      <c r="I94" s="211"/>
      <c r="J94" s="40"/>
      <c r="K94" s="40"/>
      <c r="L94" s="44"/>
      <c r="M94" s="212"/>
      <c r="N94" s="213"/>
      <c r="O94" s="84"/>
      <c r="P94" s="84"/>
      <c r="Q94" s="84"/>
      <c r="R94" s="84"/>
      <c r="S94" s="84"/>
      <c r="T94" s="85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T94" s="17" t="s">
        <v>133</v>
      </c>
      <c r="AU94" s="17" t="s">
        <v>82</v>
      </c>
    </row>
    <row r="95" s="2" customFormat="1" ht="16.5" customHeight="1">
      <c r="A95" s="38"/>
      <c r="B95" s="39"/>
      <c r="C95" s="196" t="s">
        <v>141</v>
      </c>
      <c r="D95" s="196" t="s">
        <v>127</v>
      </c>
      <c r="E95" s="197" t="s">
        <v>268</v>
      </c>
      <c r="F95" s="198" t="s">
        <v>269</v>
      </c>
      <c r="G95" s="199" t="s">
        <v>220</v>
      </c>
      <c r="H95" s="200">
        <v>150</v>
      </c>
      <c r="I95" s="201"/>
      <c r="J95" s="202">
        <f>ROUND(I95*H95,2)</f>
        <v>0</v>
      </c>
      <c r="K95" s="198" t="s">
        <v>19</v>
      </c>
      <c r="L95" s="44"/>
      <c r="M95" s="203" t="s">
        <v>19</v>
      </c>
      <c r="N95" s="204" t="s">
        <v>45</v>
      </c>
      <c r="O95" s="84"/>
      <c r="P95" s="205">
        <f>O95*H95</f>
        <v>0</v>
      </c>
      <c r="Q95" s="205">
        <v>0</v>
      </c>
      <c r="R95" s="205">
        <f>Q95*H95</f>
        <v>0</v>
      </c>
      <c r="S95" s="205">
        <v>0</v>
      </c>
      <c r="T95" s="206">
        <f>S95*H95</f>
        <v>0</v>
      </c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R95" s="207" t="s">
        <v>132</v>
      </c>
      <c r="AT95" s="207" t="s">
        <v>127</v>
      </c>
      <c r="AU95" s="207" t="s">
        <v>82</v>
      </c>
      <c r="AY95" s="17" t="s">
        <v>126</v>
      </c>
      <c r="BE95" s="208">
        <f>IF(N95="základní",J95,0)</f>
        <v>0</v>
      </c>
      <c r="BF95" s="208">
        <f>IF(N95="snížená",J95,0)</f>
        <v>0</v>
      </c>
      <c r="BG95" s="208">
        <f>IF(N95="zákl. přenesená",J95,0)</f>
        <v>0</v>
      </c>
      <c r="BH95" s="208">
        <f>IF(N95="sníž. přenesená",J95,0)</f>
        <v>0</v>
      </c>
      <c r="BI95" s="208">
        <f>IF(N95="nulová",J95,0)</f>
        <v>0</v>
      </c>
      <c r="BJ95" s="17" t="s">
        <v>82</v>
      </c>
      <c r="BK95" s="208">
        <f>ROUND(I95*H95,2)</f>
        <v>0</v>
      </c>
      <c r="BL95" s="17" t="s">
        <v>132</v>
      </c>
      <c r="BM95" s="207" t="s">
        <v>124</v>
      </c>
    </row>
    <row r="96" s="2" customFormat="1">
      <c r="A96" s="38"/>
      <c r="B96" s="39"/>
      <c r="C96" s="40"/>
      <c r="D96" s="209" t="s">
        <v>133</v>
      </c>
      <c r="E96" s="40"/>
      <c r="F96" s="210" t="s">
        <v>269</v>
      </c>
      <c r="G96" s="40"/>
      <c r="H96" s="40"/>
      <c r="I96" s="211"/>
      <c r="J96" s="40"/>
      <c r="K96" s="40"/>
      <c r="L96" s="44"/>
      <c r="M96" s="212"/>
      <c r="N96" s="213"/>
      <c r="O96" s="84"/>
      <c r="P96" s="84"/>
      <c r="Q96" s="84"/>
      <c r="R96" s="84"/>
      <c r="S96" s="84"/>
      <c r="T96" s="85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T96" s="17" t="s">
        <v>133</v>
      </c>
      <c r="AU96" s="17" t="s">
        <v>82</v>
      </c>
    </row>
    <row r="97" s="2" customFormat="1" ht="16.5" customHeight="1">
      <c r="A97" s="38"/>
      <c r="B97" s="39"/>
      <c r="C97" s="196" t="s">
        <v>151</v>
      </c>
      <c r="D97" s="196" t="s">
        <v>127</v>
      </c>
      <c r="E97" s="197" t="s">
        <v>270</v>
      </c>
      <c r="F97" s="198" t="s">
        <v>271</v>
      </c>
      <c r="G97" s="199" t="s">
        <v>220</v>
      </c>
      <c r="H97" s="200">
        <v>6</v>
      </c>
      <c r="I97" s="201"/>
      <c r="J97" s="202">
        <f>ROUND(I97*H97,2)</f>
        <v>0</v>
      </c>
      <c r="K97" s="198" t="s">
        <v>19</v>
      </c>
      <c r="L97" s="44"/>
      <c r="M97" s="203" t="s">
        <v>19</v>
      </c>
      <c r="N97" s="204" t="s">
        <v>45</v>
      </c>
      <c r="O97" s="84"/>
      <c r="P97" s="205">
        <f>O97*H97</f>
        <v>0</v>
      </c>
      <c r="Q97" s="205">
        <v>0</v>
      </c>
      <c r="R97" s="205">
        <f>Q97*H97</f>
        <v>0</v>
      </c>
      <c r="S97" s="205">
        <v>0</v>
      </c>
      <c r="T97" s="206">
        <f>S97*H97</f>
        <v>0</v>
      </c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R97" s="207" t="s">
        <v>132</v>
      </c>
      <c r="AT97" s="207" t="s">
        <v>127</v>
      </c>
      <c r="AU97" s="207" t="s">
        <v>82</v>
      </c>
      <c r="AY97" s="17" t="s">
        <v>126</v>
      </c>
      <c r="BE97" s="208">
        <f>IF(N97="základní",J97,0)</f>
        <v>0</v>
      </c>
      <c r="BF97" s="208">
        <f>IF(N97="snížená",J97,0)</f>
        <v>0</v>
      </c>
      <c r="BG97" s="208">
        <f>IF(N97="zákl. přenesená",J97,0)</f>
        <v>0</v>
      </c>
      <c r="BH97" s="208">
        <f>IF(N97="sníž. přenesená",J97,0)</f>
        <v>0</v>
      </c>
      <c r="BI97" s="208">
        <f>IF(N97="nulová",J97,0)</f>
        <v>0</v>
      </c>
      <c r="BJ97" s="17" t="s">
        <v>82</v>
      </c>
      <c r="BK97" s="208">
        <f>ROUND(I97*H97,2)</f>
        <v>0</v>
      </c>
      <c r="BL97" s="17" t="s">
        <v>132</v>
      </c>
      <c r="BM97" s="207" t="s">
        <v>154</v>
      </c>
    </row>
    <row r="98" s="2" customFormat="1">
      <c r="A98" s="38"/>
      <c r="B98" s="39"/>
      <c r="C98" s="40"/>
      <c r="D98" s="209" t="s">
        <v>133</v>
      </c>
      <c r="E98" s="40"/>
      <c r="F98" s="210" t="s">
        <v>271</v>
      </c>
      <c r="G98" s="40"/>
      <c r="H98" s="40"/>
      <c r="I98" s="211"/>
      <c r="J98" s="40"/>
      <c r="K98" s="40"/>
      <c r="L98" s="44"/>
      <c r="M98" s="212"/>
      <c r="N98" s="213"/>
      <c r="O98" s="84"/>
      <c r="P98" s="84"/>
      <c r="Q98" s="84"/>
      <c r="R98" s="84"/>
      <c r="S98" s="84"/>
      <c r="T98" s="85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T98" s="17" t="s">
        <v>133</v>
      </c>
      <c r="AU98" s="17" t="s">
        <v>82</v>
      </c>
    </row>
    <row r="99" s="2" customFormat="1" ht="16.5" customHeight="1">
      <c r="A99" s="38"/>
      <c r="B99" s="39"/>
      <c r="C99" s="196" t="s">
        <v>144</v>
      </c>
      <c r="D99" s="196" t="s">
        <v>127</v>
      </c>
      <c r="E99" s="197" t="s">
        <v>272</v>
      </c>
      <c r="F99" s="198" t="s">
        <v>273</v>
      </c>
      <c r="G99" s="199" t="s">
        <v>220</v>
      </c>
      <c r="H99" s="200">
        <v>30</v>
      </c>
      <c r="I99" s="201"/>
      <c r="J99" s="202">
        <f>ROUND(I99*H99,2)</f>
        <v>0</v>
      </c>
      <c r="K99" s="198" t="s">
        <v>19</v>
      </c>
      <c r="L99" s="44"/>
      <c r="M99" s="203" t="s">
        <v>19</v>
      </c>
      <c r="N99" s="204" t="s">
        <v>45</v>
      </c>
      <c r="O99" s="84"/>
      <c r="P99" s="205">
        <f>O99*H99</f>
        <v>0</v>
      </c>
      <c r="Q99" s="205">
        <v>0</v>
      </c>
      <c r="R99" s="205">
        <f>Q99*H99</f>
        <v>0</v>
      </c>
      <c r="S99" s="205">
        <v>0</v>
      </c>
      <c r="T99" s="206">
        <f>S99*H99</f>
        <v>0</v>
      </c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R99" s="207" t="s">
        <v>132</v>
      </c>
      <c r="AT99" s="207" t="s">
        <v>127</v>
      </c>
      <c r="AU99" s="207" t="s">
        <v>82</v>
      </c>
      <c r="AY99" s="17" t="s">
        <v>126</v>
      </c>
      <c r="BE99" s="208">
        <f>IF(N99="základní",J99,0)</f>
        <v>0</v>
      </c>
      <c r="BF99" s="208">
        <f>IF(N99="snížená",J99,0)</f>
        <v>0</v>
      </c>
      <c r="BG99" s="208">
        <f>IF(N99="zákl. přenesená",J99,0)</f>
        <v>0</v>
      </c>
      <c r="BH99" s="208">
        <f>IF(N99="sníž. přenesená",J99,0)</f>
        <v>0</v>
      </c>
      <c r="BI99" s="208">
        <f>IF(N99="nulová",J99,0)</f>
        <v>0</v>
      </c>
      <c r="BJ99" s="17" t="s">
        <v>82</v>
      </c>
      <c r="BK99" s="208">
        <f>ROUND(I99*H99,2)</f>
        <v>0</v>
      </c>
      <c r="BL99" s="17" t="s">
        <v>132</v>
      </c>
      <c r="BM99" s="207" t="s">
        <v>157</v>
      </c>
    </row>
    <row r="100" s="2" customFormat="1">
      <c r="A100" s="38"/>
      <c r="B100" s="39"/>
      <c r="C100" s="40"/>
      <c r="D100" s="209" t="s">
        <v>133</v>
      </c>
      <c r="E100" s="40"/>
      <c r="F100" s="210" t="s">
        <v>273</v>
      </c>
      <c r="G100" s="40"/>
      <c r="H100" s="40"/>
      <c r="I100" s="211"/>
      <c r="J100" s="40"/>
      <c r="K100" s="40"/>
      <c r="L100" s="44"/>
      <c r="M100" s="212"/>
      <c r="N100" s="213"/>
      <c r="O100" s="84"/>
      <c r="P100" s="84"/>
      <c r="Q100" s="84"/>
      <c r="R100" s="84"/>
      <c r="S100" s="84"/>
      <c r="T100" s="85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T100" s="17" t="s">
        <v>133</v>
      </c>
      <c r="AU100" s="17" t="s">
        <v>82</v>
      </c>
    </row>
    <row r="101" s="2" customFormat="1" ht="16.5" customHeight="1">
      <c r="A101" s="38"/>
      <c r="B101" s="39"/>
      <c r="C101" s="196" t="s">
        <v>158</v>
      </c>
      <c r="D101" s="196" t="s">
        <v>127</v>
      </c>
      <c r="E101" s="197" t="s">
        <v>274</v>
      </c>
      <c r="F101" s="198" t="s">
        <v>275</v>
      </c>
      <c r="G101" s="199" t="s">
        <v>220</v>
      </c>
      <c r="H101" s="200">
        <v>165</v>
      </c>
      <c r="I101" s="201"/>
      <c r="J101" s="202">
        <f>ROUND(I101*H101,2)</f>
        <v>0</v>
      </c>
      <c r="K101" s="198" t="s">
        <v>19</v>
      </c>
      <c r="L101" s="44"/>
      <c r="M101" s="203" t="s">
        <v>19</v>
      </c>
      <c r="N101" s="204" t="s">
        <v>45</v>
      </c>
      <c r="O101" s="84"/>
      <c r="P101" s="205">
        <f>O101*H101</f>
        <v>0</v>
      </c>
      <c r="Q101" s="205">
        <v>0</v>
      </c>
      <c r="R101" s="205">
        <f>Q101*H101</f>
        <v>0</v>
      </c>
      <c r="S101" s="205">
        <v>0</v>
      </c>
      <c r="T101" s="206">
        <f>S101*H101</f>
        <v>0</v>
      </c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R101" s="207" t="s">
        <v>132</v>
      </c>
      <c r="AT101" s="207" t="s">
        <v>127</v>
      </c>
      <c r="AU101" s="207" t="s">
        <v>82</v>
      </c>
      <c r="AY101" s="17" t="s">
        <v>126</v>
      </c>
      <c r="BE101" s="208">
        <f>IF(N101="základní",J101,0)</f>
        <v>0</v>
      </c>
      <c r="BF101" s="208">
        <f>IF(N101="snížená",J101,0)</f>
        <v>0</v>
      </c>
      <c r="BG101" s="208">
        <f>IF(N101="zákl. přenesená",J101,0)</f>
        <v>0</v>
      </c>
      <c r="BH101" s="208">
        <f>IF(N101="sníž. přenesená",J101,0)</f>
        <v>0</v>
      </c>
      <c r="BI101" s="208">
        <f>IF(N101="nulová",J101,0)</f>
        <v>0</v>
      </c>
      <c r="BJ101" s="17" t="s">
        <v>82</v>
      </c>
      <c r="BK101" s="208">
        <f>ROUND(I101*H101,2)</f>
        <v>0</v>
      </c>
      <c r="BL101" s="17" t="s">
        <v>132</v>
      </c>
      <c r="BM101" s="207" t="s">
        <v>161</v>
      </c>
    </row>
    <row r="102" s="2" customFormat="1">
      <c r="A102" s="38"/>
      <c r="B102" s="39"/>
      <c r="C102" s="40"/>
      <c r="D102" s="209" t="s">
        <v>133</v>
      </c>
      <c r="E102" s="40"/>
      <c r="F102" s="210" t="s">
        <v>275</v>
      </c>
      <c r="G102" s="40"/>
      <c r="H102" s="40"/>
      <c r="I102" s="211"/>
      <c r="J102" s="40"/>
      <c r="K102" s="40"/>
      <c r="L102" s="44"/>
      <c r="M102" s="212"/>
      <c r="N102" s="213"/>
      <c r="O102" s="84"/>
      <c r="P102" s="84"/>
      <c r="Q102" s="84"/>
      <c r="R102" s="84"/>
      <c r="S102" s="84"/>
      <c r="T102" s="85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T102" s="17" t="s">
        <v>133</v>
      </c>
      <c r="AU102" s="17" t="s">
        <v>82</v>
      </c>
    </row>
    <row r="103" s="2" customFormat="1" ht="16.5" customHeight="1">
      <c r="A103" s="38"/>
      <c r="B103" s="39"/>
      <c r="C103" s="196" t="s">
        <v>148</v>
      </c>
      <c r="D103" s="196" t="s">
        <v>127</v>
      </c>
      <c r="E103" s="197" t="s">
        <v>276</v>
      </c>
      <c r="F103" s="198" t="s">
        <v>277</v>
      </c>
      <c r="G103" s="199" t="s">
        <v>261</v>
      </c>
      <c r="H103" s="200">
        <v>6</v>
      </c>
      <c r="I103" s="201"/>
      <c r="J103" s="202">
        <f>ROUND(I103*H103,2)</f>
        <v>0</v>
      </c>
      <c r="K103" s="198" t="s">
        <v>19</v>
      </c>
      <c r="L103" s="44"/>
      <c r="M103" s="203" t="s">
        <v>19</v>
      </c>
      <c r="N103" s="204" t="s">
        <v>45</v>
      </c>
      <c r="O103" s="84"/>
      <c r="P103" s="205">
        <f>O103*H103</f>
        <v>0</v>
      </c>
      <c r="Q103" s="205">
        <v>0</v>
      </c>
      <c r="R103" s="205">
        <f>Q103*H103</f>
        <v>0</v>
      </c>
      <c r="S103" s="205">
        <v>0</v>
      </c>
      <c r="T103" s="206">
        <f>S103*H103</f>
        <v>0</v>
      </c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R103" s="207" t="s">
        <v>132</v>
      </c>
      <c r="AT103" s="207" t="s">
        <v>127</v>
      </c>
      <c r="AU103" s="207" t="s">
        <v>82</v>
      </c>
      <c r="AY103" s="17" t="s">
        <v>126</v>
      </c>
      <c r="BE103" s="208">
        <f>IF(N103="základní",J103,0)</f>
        <v>0</v>
      </c>
      <c r="BF103" s="208">
        <f>IF(N103="snížená",J103,0)</f>
        <v>0</v>
      </c>
      <c r="BG103" s="208">
        <f>IF(N103="zákl. přenesená",J103,0)</f>
        <v>0</v>
      </c>
      <c r="BH103" s="208">
        <f>IF(N103="sníž. přenesená",J103,0)</f>
        <v>0</v>
      </c>
      <c r="BI103" s="208">
        <f>IF(N103="nulová",J103,0)</f>
        <v>0</v>
      </c>
      <c r="BJ103" s="17" t="s">
        <v>82</v>
      </c>
      <c r="BK103" s="208">
        <f>ROUND(I103*H103,2)</f>
        <v>0</v>
      </c>
      <c r="BL103" s="17" t="s">
        <v>132</v>
      </c>
      <c r="BM103" s="207" t="s">
        <v>165</v>
      </c>
    </row>
    <row r="104" s="2" customFormat="1">
      <c r="A104" s="38"/>
      <c r="B104" s="39"/>
      <c r="C104" s="40"/>
      <c r="D104" s="209" t="s">
        <v>133</v>
      </c>
      <c r="E104" s="40"/>
      <c r="F104" s="210" t="s">
        <v>277</v>
      </c>
      <c r="G104" s="40"/>
      <c r="H104" s="40"/>
      <c r="I104" s="211"/>
      <c r="J104" s="40"/>
      <c r="K104" s="40"/>
      <c r="L104" s="44"/>
      <c r="M104" s="212"/>
      <c r="N104" s="213"/>
      <c r="O104" s="84"/>
      <c r="P104" s="84"/>
      <c r="Q104" s="84"/>
      <c r="R104" s="84"/>
      <c r="S104" s="84"/>
      <c r="T104" s="85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T104" s="17" t="s">
        <v>133</v>
      </c>
      <c r="AU104" s="17" t="s">
        <v>82</v>
      </c>
    </row>
    <row r="105" s="2" customFormat="1" ht="16.5" customHeight="1">
      <c r="A105" s="38"/>
      <c r="B105" s="39"/>
      <c r="C105" s="196" t="s">
        <v>166</v>
      </c>
      <c r="D105" s="196" t="s">
        <v>127</v>
      </c>
      <c r="E105" s="197" t="s">
        <v>278</v>
      </c>
      <c r="F105" s="198" t="s">
        <v>279</v>
      </c>
      <c r="G105" s="199" t="s">
        <v>280</v>
      </c>
      <c r="H105" s="200">
        <v>0.25</v>
      </c>
      <c r="I105" s="201"/>
      <c r="J105" s="202">
        <f>ROUND(I105*H105,2)</f>
        <v>0</v>
      </c>
      <c r="K105" s="198" t="s">
        <v>19</v>
      </c>
      <c r="L105" s="44"/>
      <c r="M105" s="203" t="s">
        <v>19</v>
      </c>
      <c r="N105" s="204" t="s">
        <v>45</v>
      </c>
      <c r="O105" s="84"/>
      <c r="P105" s="205">
        <f>O105*H105</f>
        <v>0</v>
      </c>
      <c r="Q105" s="205">
        <v>0</v>
      </c>
      <c r="R105" s="205">
        <f>Q105*H105</f>
        <v>0</v>
      </c>
      <c r="S105" s="205">
        <v>0</v>
      </c>
      <c r="T105" s="206">
        <f>S105*H105</f>
        <v>0</v>
      </c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R105" s="207" t="s">
        <v>132</v>
      </c>
      <c r="AT105" s="207" t="s">
        <v>127</v>
      </c>
      <c r="AU105" s="207" t="s">
        <v>82</v>
      </c>
      <c r="AY105" s="17" t="s">
        <v>126</v>
      </c>
      <c r="BE105" s="208">
        <f>IF(N105="základní",J105,0)</f>
        <v>0</v>
      </c>
      <c r="BF105" s="208">
        <f>IF(N105="snížená",J105,0)</f>
        <v>0</v>
      </c>
      <c r="BG105" s="208">
        <f>IF(N105="zákl. přenesená",J105,0)</f>
        <v>0</v>
      </c>
      <c r="BH105" s="208">
        <f>IF(N105="sníž. přenesená",J105,0)</f>
        <v>0</v>
      </c>
      <c r="BI105" s="208">
        <f>IF(N105="nulová",J105,0)</f>
        <v>0</v>
      </c>
      <c r="BJ105" s="17" t="s">
        <v>82</v>
      </c>
      <c r="BK105" s="208">
        <f>ROUND(I105*H105,2)</f>
        <v>0</v>
      </c>
      <c r="BL105" s="17" t="s">
        <v>132</v>
      </c>
      <c r="BM105" s="207" t="s">
        <v>169</v>
      </c>
    </row>
    <row r="106" s="2" customFormat="1">
      <c r="A106" s="38"/>
      <c r="B106" s="39"/>
      <c r="C106" s="40"/>
      <c r="D106" s="209" t="s">
        <v>133</v>
      </c>
      <c r="E106" s="40"/>
      <c r="F106" s="210" t="s">
        <v>279</v>
      </c>
      <c r="G106" s="40"/>
      <c r="H106" s="40"/>
      <c r="I106" s="211"/>
      <c r="J106" s="40"/>
      <c r="K106" s="40"/>
      <c r="L106" s="44"/>
      <c r="M106" s="212"/>
      <c r="N106" s="213"/>
      <c r="O106" s="84"/>
      <c r="P106" s="84"/>
      <c r="Q106" s="84"/>
      <c r="R106" s="84"/>
      <c r="S106" s="84"/>
      <c r="T106" s="85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T106" s="17" t="s">
        <v>133</v>
      </c>
      <c r="AU106" s="17" t="s">
        <v>82</v>
      </c>
    </row>
    <row r="107" s="2" customFormat="1" ht="16.5" customHeight="1">
      <c r="A107" s="38"/>
      <c r="B107" s="39"/>
      <c r="C107" s="196" t="s">
        <v>124</v>
      </c>
      <c r="D107" s="196" t="s">
        <v>127</v>
      </c>
      <c r="E107" s="197" t="s">
        <v>281</v>
      </c>
      <c r="F107" s="198" t="s">
        <v>282</v>
      </c>
      <c r="G107" s="199" t="s">
        <v>220</v>
      </c>
      <c r="H107" s="200">
        <v>150</v>
      </c>
      <c r="I107" s="201"/>
      <c r="J107" s="202">
        <f>ROUND(I107*H107,2)</f>
        <v>0</v>
      </c>
      <c r="K107" s="198" t="s">
        <v>19</v>
      </c>
      <c r="L107" s="44"/>
      <c r="M107" s="203" t="s">
        <v>19</v>
      </c>
      <c r="N107" s="204" t="s">
        <v>45</v>
      </c>
      <c r="O107" s="84"/>
      <c r="P107" s="205">
        <f>O107*H107</f>
        <v>0</v>
      </c>
      <c r="Q107" s="205">
        <v>0</v>
      </c>
      <c r="R107" s="205">
        <f>Q107*H107</f>
        <v>0</v>
      </c>
      <c r="S107" s="205">
        <v>0</v>
      </c>
      <c r="T107" s="206">
        <f>S107*H107</f>
        <v>0</v>
      </c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R107" s="207" t="s">
        <v>132</v>
      </c>
      <c r="AT107" s="207" t="s">
        <v>127</v>
      </c>
      <c r="AU107" s="207" t="s">
        <v>82</v>
      </c>
      <c r="AY107" s="17" t="s">
        <v>126</v>
      </c>
      <c r="BE107" s="208">
        <f>IF(N107="základní",J107,0)</f>
        <v>0</v>
      </c>
      <c r="BF107" s="208">
        <f>IF(N107="snížená",J107,0)</f>
        <v>0</v>
      </c>
      <c r="BG107" s="208">
        <f>IF(N107="zákl. přenesená",J107,0)</f>
        <v>0</v>
      </c>
      <c r="BH107" s="208">
        <f>IF(N107="sníž. přenesená",J107,0)</f>
        <v>0</v>
      </c>
      <c r="BI107" s="208">
        <f>IF(N107="nulová",J107,0)</f>
        <v>0</v>
      </c>
      <c r="BJ107" s="17" t="s">
        <v>82</v>
      </c>
      <c r="BK107" s="208">
        <f>ROUND(I107*H107,2)</f>
        <v>0</v>
      </c>
      <c r="BL107" s="17" t="s">
        <v>132</v>
      </c>
      <c r="BM107" s="207" t="s">
        <v>174</v>
      </c>
    </row>
    <row r="108" s="2" customFormat="1">
      <c r="A108" s="38"/>
      <c r="B108" s="39"/>
      <c r="C108" s="40"/>
      <c r="D108" s="209" t="s">
        <v>133</v>
      </c>
      <c r="E108" s="40"/>
      <c r="F108" s="210" t="s">
        <v>282</v>
      </c>
      <c r="G108" s="40"/>
      <c r="H108" s="40"/>
      <c r="I108" s="211"/>
      <c r="J108" s="40"/>
      <c r="K108" s="40"/>
      <c r="L108" s="44"/>
      <c r="M108" s="212"/>
      <c r="N108" s="213"/>
      <c r="O108" s="84"/>
      <c r="P108" s="84"/>
      <c r="Q108" s="84"/>
      <c r="R108" s="84"/>
      <c r="S108" s="84"/>
      <c r="T108" s="85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T108" s="17" t="s">
        <v>133</v>
      </c>
      <c r="AU108" s="17" t="s">
        <v>82</v>
      </c>
    </row>
    <row r="109" s="2" customFormat="1" ht="16.5" customHeight="1">
      <c r="A109" s="38"/>
      <c r="B109" s="39"/>
      <c r="C109" s="196" t="s">
        <v>134</v>
      </c>
      <c r="D109" s="196" t="s">
        <v>127</v>
      </c>
      <c r="E109" s="197" t="s">
        <v>283</v>
      </c>
      <c r="F109" s="198" t="s">
        <v>284</v>
      </c>
      <c r="G109" s="199" t="s">
        <v>220</v>
      </c>
      <c r="H109" s="200">
        <v>150</v>
      </c>
      <c r="I109" s="201"/>
      <c r="J109" s="202">
        <f>ROUND(I109*H109,2)</f>
        <v>0</v>
      </c>
      <c r="K109" s="198" t="s">
        <v>19</v>
      </c>
      <c r="L109" s="44"/>
      <c r="M109" s="203" t="s">
        <v>19</v>
      </c>
      <c r="N109" s="204" t="s">
        <v>45</v>
      </c>
      <c r="O109" s="84"/>
      <c r="P109" s="205">
        <f>O109*H109</f>
        <v>0</v>
      </c>
      <c r="Q109" s="205">
        <v>0</v>
      </c>
      <c r="R109" s="205">
        <f>Q109*H109</f>
        <v>0</v>
      </c>
      <c r="S109" s="205">
        <v>0</v>
      </c>
      <c r="T109" s="206">
        <f>S109*H109</f>
        <v>0</v>
      </c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R109" s="207" t="s">
        <v>132</v>
      </c>
      <c r="AT109" s="207" t="s">
        <v>127</v>
      </c>
      <c r="AU109" s="207" t="s">
        <v>82</v>
      </c>
      <c r="AY109" s="17" t="s">
        <v>126</v>
      </c>
      <c r="BE109" s="208">
        <f>IF(N109="základní",J109,0)</f>
        <v>0</v>
      </c>
      <c r="BF109" s="208">
        <f>IF(N109="snížená",J109,0)</f>
        <v>0</v>
      </c>
      <c r="BG109" s="208">
        <f>IF(N109="zákl. přenesená",J109,0)</f>
        <v>0</v>
      </c>
      <c r="BH109" s="208">
        <f>IF(N109="sníž. přenesená",J109,0)</f>
        <v>0</v>
      </c>
      <c r="BI109" s="208">
        <f>IF(N109="nulová",J109,0)</f>
        <v>0</v>
      </c>
      <c r="BJ109" s="17" t="s">
        <v>82</v>
      </c>
      <c r="BK109" s="208">
        <f>ROUND(I109*H109,2)</f>
        <v>0</v>
      </c>
      <c r="BL109" s="17" t="s">
        <v>132</v>
      </c>
      <c r="BM109" s="207" t="s">
        <v>177</v>
      </c>
    </row>
    <row r="110" s="2" customFormat="1">
      <c r="A110" s="38"/>
      <c r="B110" s="39"/>
      <c r="C110" s="40"/>
      <c r="D110" s="209" t="s">
        <v>133</v>
      </c>
      <c r="E110" s="40"/>
      <c r="F110" s="210" t="s">
        <v>284</v>
      </c>
      <c r="G110" s="40"/>
      <c r="H110" s="40"/>
      <c r="I110" s="211"/>
      <c r="J110" s="40"/>
      <c r="K110" s="40"/>
      <c r="L110" s="44"/>
      <c r="M110" s="212"/>
      <c r="N110" s="213"/>
      <c r="O110" s="84"/>
      <c r="P110" s="84"/>
      <c r="Q110" s="84"/>
      <c r="R110" s="84"/>
      <c r="S110" s="84"/>
      <c r="T110" s="85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T110" s="17" t="s">
        <v>133</v>
      </c>
      <c r="AU110" s="17" t="s">
        <v>82</v>
      </c>
    </row>
    <row r="111" s="2" customFormat="1" ht="16.5" customHeight="1">
      <c r="A111" s="38"/>
      <c r="B111" s="39"/>
      <c r="C111" s="196" t="s">
        <v>154</v>
      </c>
      <c r="D111" s="196" t="s">
        <v>127</v>
      </c>
      <c r="E111" s="197" t="s">
        <v>285</v>
      </c>
      <c r="F111" s="198" t="s">
        <v>286</v>
      </c>
      <c r="G111" s="199" t="s">
        <v>220</v>
      </c>
      <c r="H111" s="200">
        <v>150</v>
      </c>
      <c r="I111" s="201"/>
      <c r="J111" s="202">
        <f>ROUND(I111*H111,2)</f>
        <v>0</v>
      </c>
      <c r="K111" s="198" t="s">
        <v>19</v>
      </c>
      <c r="L111" s="44"/>
      <c r="M111" s="203" t="s">
        <v>19</v>
      </c>
      <c r="N111" s="204" t="s">
        <v>45</v>
      </c>
      <c r="O111" s="84"/>
      <c r="P111" s="205">
        <f>O111*H111</f>
        <v>0</v>
      </c>
      <c r="Q111" s="205">
        <v>0</v>
      </c>
      <c r="R111" s="205">
        <f>Q111*H111</f>
        <v>0</v>
      </c>
      <c r="S111" s="205">
        <v>0</v>
      </c>
      <c r="T111" s="206">
        <f>S111*H111</f>
        <v>0</v>
      </c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R111" s="207" t="s">
        <v>132</v>
      </c>
      <c r="AT111" s="207" t="s">
        <v>127</v>
      </c>
      <c r="AU111" s="207" t="s">
        <v>82</v>
      </c>
      <c r="AY111" s="17" t="s">
        <v>126</v>
      </c>
      <c r="BE111" s="208">
        <f>IF(N111="základní",J111,0)</f>
        <v>0</v>
      </c>
      <c r="BF111" s="208">
        <f>IF(N111="snížená",J111,0)</f>
        <v>0</v>
      </c>
      <c r="BG111" s="208">
        <f>IF(N111="zákl. přenesená",J111,0)</f>
        <v>0</v>
      </c>
      <c r="BH111" s="208">
        <f>IF(N111="sníž. přenesená",J111,0)</f>
        <v>0</v>
      </c>
      <c r="BI111" s="208">
        <f>IF(N111="nulová",J111,0)</f>
        <v>0</v>
      </c>
      <c r="BJ111" s="17" t="s">
        <v>82</v>
      </c>
      <c r="BK111" s="208">
        <f>ROUND(I111*H111,2)</f>
        <v>0</v>
      </c>
      <c r="BL111" s="17" t="s">
        <v>132</v>
      </c>
      <c r="BM111" s="207" t="s">
        <v>180</v>
      </c>
    </row>
    <row r="112" s="2" customFormat="1">
      <c r="A112" s="38"/>
      <c r="B112" s="39"/>
      <c r="C112" s="40"/>
      <c r="D112" s="209" t="s">
        <v>133</v>
      </c>
      <c r="E112" s="40"/>
      <c r="F112" s="210" t="s">
        <v>286</v>
      </c>
      <c r="G112" s="40"/>
      <c r="H112" s="40"/>
      <c r="I112" s="211"/>
      <c r="J112" s="40"/>
      <c r="K112" s="40"/>
      <c r="L112" s="44"/>
      <c r="M112" s="212"/>
      <c r="N112" s="213"/>
      <c r="O112" s="84"/>
      <c r="P112" s="84"/>
      <c r="Q112" s="84"/>
      <c r="R112" s="84"/>
      <c r="S112" s="84"/>
      <c r="T112" s="85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T112" s="17" t="s">
        <v>133</v>
      </c>
      <c r="AU112" s="17" t="s">
        <v>82</v>
      </c>
    </row>
    <row r="113" s="2" customFormat="1" ht="16.5" customHeight="1">
      <c r="A113" s="38"/>
      <c r="B113" s="39"/>
      <c r="C113" s="196" t="s">
        <v>8</v>
      </c>
      <c r="D113" s="196" t="s">
        <v>127</v>
      </c>
      <c r="E113" s="197" t="s">
        <v>287</v>
      </c>
      <c r="F113" s="198" t="s">
        <v>288</v>
      </c>
      <c r="G113" s="199" t="s">
        <v>220</v>
      </c>
      <c r="H113" s="200">
        <v>150</v>
      </c>
      <c r="I113" s="201"/>
      <c r="J113" s="202">
        <f>ROUND(I113*H113,2)</f>
        <v>0</v>
      </c>
      <c r="K113" s="198" t="s">
        <v>19</v>
      </c>
      <c r="L113" s="44"/>
      <c r="M113" s="203" t="s">
        <v>19</v>
      </c>
      <c r="N113" s="204" t="s">
        <v>45</v>
      </c>
      <c r="O113" s="84"/>
      <c r="P113" s="205">
        <f>O113*H113</f>
        <v>0</v>
      </c>
      <c r="Q113" s="205">
        <v>0</v>
      </c>
      <c r="R113" s="205">
        <f>Q113*H113</f>
        <v>0</v>
      </c>
      <c r="S113" s="205">
        <v>0</v>
      </c>
      <c r="T113" s="206">
        <f>S113*H113</f>
        <v>0</v>
      </c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R113" s="207" t="s">
        <v>132</v>
      </c>
      <c r="AT113" s="207" t="s">
        <v>127</v>
      </c>
      <c r="AU113" s="207" t="s">
        <v>82</v>
      </c>
      <c r="AY113" s="17" t="s">
        <v>126</v>
      </c>
      <c r="BE113" s="208">
        <f>IF(N113="základní",J113,0)</f>
        <v>0</v>
      </c>
      <c r="BF113" s="208">
        <f>IF(N113="snížená",J113,0)</f>
        <v>0</v>
      </c>
      <c r="BG113" s="208">
        <f>IF(N113="zákl. přenesená",J113,0)</f>
        <v>0</v>
      </c>
      <c r="BH113" s="208">
        <f>IF(N113="sníž. přenesená",J113,0)</f>
        <v>0</v>
      </c>
      <c r="BI113" s="208">
        <f>IF(N113="nulová",J113,0)</f>
        <v>0</v>
      </c>
      <c r="BJ113" s="17" t="s">
        <v>82</v>
      </c>
      <c r="BK113" s="208">
        <f>ROUND(I113*H113,2)</f>
        <v>0</v>
      </c>
      <c r="BL113" s="17" t="s">
        <v>132</v>
      </c>
      <c r="BM113" s="207" t="s">
        <v>186</v>
      </c>
    </row>
    <row r="114" s="2" customFormat="1">
      <c r="A114" s="38"/>
      <c r="B114" s="39"/>
      <c r="C114" s="40"/>
      <c r="D114" s="209" t="s">
        <v>133</v>
      </c>
      <c r="E114" s="40"/>
      <c r="F114" s="210" t="s">
        <v>288</v>
      </c>
      <c r="G114" s="40"/>
      <c r="H114" s="40"/>
      <c r="I114" s="211"/>
      <c r="J114" s="40"/>
      <c r="K114" s="40"/>
      <c r="L114" s="44"/>
      <c r="M114" s="212"/>
      <c r="N114" s="213"/>
      <c r="O114" s="84"/>
      <c r="P114" s="84"/>
      <c r="Q114" s="84"/>
      <c r="R114" s="84"/>
      <c r="S114" s="84"/>
      <c r="T114" s="85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T114" s="17" t="s">
        <v>133</v>
      </c>
      <c r="AU114" s="17" t="s">
        <v>82</v>
      </c>
    </row>
    <row r="115" s="2" customFormat="1" ht="16.5" customHeight="1">
      <c r="A115" s="38"/>
      <c r="B115" s="39"/>
      <c r="C115" s="196" t="s">
        <v>157</v>
      </c>
      <c r="D115" s="196" t="s">
        <v>127</v>
      </c>
      <c r="E115" s="197" t="s">
        <v>289</v>
      </c>
      <c r="F115" s="198" t="s">
        <v>290</v>
      </c>
      <c r="G115" s="199" t="s">
        <v>261</v>
      </c>
      <c r="H115" s="200">
        <v>3</v>
      </c>
      <c r="I115" s="201"/>
      <c r="J115" s="202">
        <f>ROUND(I115*H115,2)</f>
        <v>0</v>
      </c>
      <c r="K115" s="198" t="s">
        <v>19</v>
      </c>
      <c r="L115" s="44"/>
      <c r="M115" s="203" t="s">
        <v>19</v>
      </c>
      <c r="N115" s="204" t="s">
        <v>45</v>
      </c>
      <c r="O115" s="84"/>
      <c r="P115" s="205">
        <f>O115*H115</f>
        <v>0</v>
      </c>
      <c r="Q115" s="205">
        <v>0</v>
      </c>
      <c r="R115" s="205">
        <f>Q115*H115</f>
        <v>0</v>
      </c>
      <c r="S115" s="205">
        <v>0</v>
      </c>
      <c r="T115" s="206">
        <f>S115*H115</f>
        <v>0</v>
      </c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R115" s="207" t="s">
        <v>132</v>
      </c>
      <c r="AT115" s="207" t="s">
        <v>127</v>
      </c>
      <c r="AU115" s="207" t="s">
        <v>82</v>
      </c>
      <c r="AY115" s="17" t="s">
        <v>126</v>
      </c>
      <c r="BE115" s="208">
        <f>IF(N115="základní",J115,0)</f>
        <v>0</v>
      </c>
      <c r="BF115" s="208">
        <f>IF(N115="snížená",J115,0)</f>
        <v>0</v>
      </c>
      <c r="BG115" s="208">
        <f>IF(N115="zákl. přenesená",J115,0)</f>
        <v>0</v>
      </c>
      <c r="BH115" s="208">
        <f>IF(N115="sníž. přenesená",J115,0)</f>
        <v>0</v>
      </c>
      <c r="BI115" s="208">
        <f>IF(N115="nulová",J115,0)</f>
        <v>0</v>
      </c>
      <c r="BJ115" s="17" t="s">
        <v>82</v>
      </c>
      <c r="BK115" s="208">
        <f>ROUND(I115*H115,2)</f>
        <v>0</v>
      </c>
      <c r="BL115" s="17" t="s">
        <v>132</v>
      </c>
      <c r="BM115" s="207" t="s">
        <v>187</v>
      </c>
    </row>
    <row r="116" s="2" customFormat="1">
      <c r="A116" s="38"/>
      <c r="B116" s="39"/>
      <c r="C116" s="40"/>
      <c r="D116" s="209" t="s">
        <v>133</v>
      </c>
      <c r="E116" s="40"/>
      <c r="F116" s="210" t="s">
        <v>290</v>
      </c>
      <c r="G116" s="40"/>
      <c r="H116" s="40"/>
      <c r="I116" s="211"/>
      <c r="J116" s="40"/>
      <c r="K116" s="40"/>
      <c r="L116" s="44"/>
      <c r="M116" s="212"/>
      <c r="N116" s="213"/>
      <c r="O116" s="84"/>
      <c r="P116" s="84"/>
      <c r="Q116" s="84"/>
      <c r="R116" s="84"/>
      <c r="S116" s="84"/>
      <c r="T116" s="85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T116" s="17" t="s">
        <v>133</v>
      </c>
      <c r="AU116" s="17" t="s">
        <v>82</v>
      </c>
    </row>
    <row r="117" s="11" customFormat="1" ht="25.92" customHeight="1">
      <c r="A117" s="11"/>
      <c r="B117" s="182"/>
      <c r="C117" s="183"/>
      <c r="D117" s="184" t="s">
        <v>73</v>
      </c>
      <c r="E117" s="185" t="s">
        <v>291</v>
      </c>
      <c r="F117" s="185" t="s">
        <v>292</v>
      </c>
      <c r="G117" s="183"/>
      <c r="H117" s="183"/>
      <c r="I117" s="186"/>
      <c r="J117" s="187">
        <f>BK117</f>
        <v>0</v>
      </c>
      <c r="K117" s="183"/>
      <c r="L117" s="188"/>
      <c r="M117" s="189"/>
      <c r="N117" s="190"/>
      <c r="O117" s="190"/>
      <c r="P117" s="191">
        <f>SUM(P118:P145)</f>
        <v>0</v>
      </c>
      <c r="Q117" s="190"/>
      <c r="R117" s="191">
        <f>SUM(R118:R145)</f>
        <v>0</v>
      </c>
      <c r="S117" s="190"/>
      <c r="T117" s="192">
        <f>SUM(T118:T145)</f>
        <v>0</v>
      </c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R117" s="193" t="s">
        <v>82</v>
      </c>
      <c r="AT117" s="194" t="s">
        <v>73</v>
      </c>
      <c r="AU117" s="194" t="s">
        <v>74</v>
      </c>
      <c r="AY117" s="193" t="s">
        <v>126</v>
      </c>
      <c r="BK117" s="195">
        <f>SUM(BK118:BK145)</f>
        <v>0</v>
      </c>
    </row>
    <row r="118" s="2" customFormat="1" ht="16.5" customHeight="1">
      <c r="A118" s="38"/>
      <c r="B118" s="39"/>
      <c r="C118" s="196" t="s">
        <v>170</v>
      </c>
      <c r="D118" s="196" t="s">
        <v>127</v>
      </c>
      <c r="E118" s="197" t="s">
        <v>293</v>
      </c>
      <c r="F118" s="198" t="s">
        <v>258</v>
      </c>
      <c r="G118" s="199" t="s">
        <v>220</v>
      </c>
      <c r="H118" s="200">
        <v>150</v>
      </c>
      <c r="I118" s="201"/>
      <c r="J118" s="202">
        <f>ROUND(I118*H118,2)</f>
        <v>0</v>
      </c>
      <c r="K118" s="198" t="s">
        <v>19</v>
      </c>
      <c r="L118" s="44"/>
      <c r="M118" s="203" t="s">
        <v>19</v>
      </c>
      <c r="N118" s="204" t="s">
        <v>45</v>
      </c>
      <c r="O118" s="84"/>
      <c r="P118" s="205">
        <f>O118*H118</f>
        <v>0</v>
      </c>
      <c r="Q118" s="205">
        <v>0</v>
      </c>
      <c r="R118" s="205">
        <f>Q118*H118</f>
        <v>0</v>
      </c>
      <c r="S118" s="205">
        <v>0</v>
      </c>
      <c r="T118" s="206">
        <f>S118*H118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R118" s="207" t="s">
        <v>132</v>
      </c>
      <c r="AT118" s="207" t="s">
        <v>127</v>
      </c>
      <c r="AU118" s="207" t="s">
        <v>82</v>
      </c>
      <c r="AY118" s="17" t="s">
        <v>126</v>
      </c>
      <c r="BE118" s="208">
        <f>IF(N118="základní",J118,0)</f>
        <v>0</v>
      </c>
      <c r="BF118" s="208">
        <f>IF(N118="snížená",J118,0)</f>
        <v>0</v>
      </c>
      <c r="BG118" s="208">
        <f>IF(N118="zákl. přenesená",J118,0)</f>
        <v>0</v>
      </c>
      <c r="BH118" s="208">
        <f>IF(N118="sníž. přenesená",J118,0)</f>
        <v>0</v>
      </c>
      <c r="BI118" s="208">
        <f>IF(N118="nulová",J118,0)</f>
        <v>0</v>
      </c>
      <c r="BJ118" s="17" t="s">
        <v>82</v>
      </c>
      <c r="BK118" s="208">
        <f>ROUND(I118*H118,2)</f>
        <v>0</v>
      </c>
      <c r="BL118" s="17" t="s">
        <v>132</v>
      </c>
      <c r="BM118" s="207" t="s">
        <v>194</v>
      </c>
    </row>
    <row r="119" s="2" customFormat="1">
      <c r="A119" s="38"/>
      <c r="B119" s="39"/>
      <c r="C119" s="40"/>
      <c r="D119" s="209" t="s">
        <v>133</v>
      </c>
      <c r="E119" s="40"/>
      <c r="F119" s="210" t="s">
        <v>258</v>
      </c>
      <c r="G119" s="40"/>
      <c r="H119" s="40"/>
      <c r="I119" s="211"/>
      <c r="J119" s="40"/>
      <c r="K119" s="40"/>
      <c r="L119" s="44"/>
      <c r="M119" s="212"/>
      <c r="N119" s="213"/>
      <c r="O119" s="84"/>
      <c r="P119" s="84"/>
      <c r="Q119" s="84"/>
      <c r="R119" s="84"/>
      <c r="S119" s="84"/>
      <c r="T119" s="85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T119" s="17" t="s">
        <v>133</v>
      </c>
      <c r="AU119" s="17" t="s">
        <v>82</v>
      </c>
    </row>
    <row r="120" s="2" customFormat="1" ht="16.5" customHeight="1">
      <c r="A120" s="38"/>
      <c r="B120" s="39"/>
      <c r="C120" s="196" t="s">
        <v>161</v>
      </c>
      <c r="D120" s="196" t="s">
        <v>127</v>
      </c>
      <c r="E120" s="197" t="s">
        <v>294</v>
      </c>
      <c r="F120" s="198" t="s">
        <v>295</v>
      </c>
      <c r="G120" s="199" t="s">
        <v>261</v>
      </c>
      <c r="H120" s="200">
        <v>3</v>
      </c>
      <c r="I120" s="201"/>
      <c r="J120" s="202">
        <f>ROUND(I120*H120,2)</f>
        <v>0</v>
      </c>
      <c r="K120" s="198" t="s">
        <v>19</v>
      </c>
      <c r="L120" s="44"/>
      <c r="M120" s="203" t="s">
        <v>19</v>
      </c>
      <c r="N120" s="204" t="s">
        <v>45</v>
      </c>
      <c r="O120" s="84"/>
      <c r="P120" s="205">
        <f>O120*H120</f>
        <v>0</v>
      </c>
      <c r="Q120" s="205">
        <v>0</v>
      </c>
      <c r="R120" s="205">
        <f>Q120*H120</f>
        <v>0</v>
      </c>
      <c r="S120" s="205">
        <v>0</v>
      </c>
      <c r="T120" s="206">
        <f>S120*H120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R120" s="207" t="s">
        <v>132</v>
      </c>
      <c r="AT120" s="207" t="s">
        <v>127</v>
      </c>
      <c r="AU120" s="207" t="s">
        <v>82</v>
      </c>
      <c r="AY120" s="17" t="s">
        <v>126</v>
      </c>
      <c r="BE120" s="208">
        <f>IF(N120="základní",J120,0)</f>
        <v>0</v>
      </c>
      <c r="BF120" s="208">
        <f>IF(N120="snížená",J120,0)</f>
        <v>0</v>
      </c>
      <c r="BG120" s="208">
        <f>IF(N120="zákl. přenesená",J120,0)</f>
        <v>0</v>
      </c>
      <c r="BH120" s="208">
        <f>IF(N120="sníž. přenesená",J120,0)</f>
        <v>0</v>
      </c>
      <c r="BI120" s="208">
        <f>IF(N120="nulová",J120,0)</f>
        <v>0</v>
      </c>
      <c r="BJ120" s="17" t="s">
        <v>82</v>
      </c>
      <c r="BK120" s="208">
        <f>ROUND(I120*H120,2)</f>
        <v>0</v>
      </c>
      <c r="BL120" s="17" t="s">
        <v>132</v>
      </c>
      <c r="BM120" s="207" t="s">
        <v>197</v>
      </c>
    </row>
    <row r="121" s="2" customFormat="1">
      <c r="A121" s="38"/>
      <c r="B121" s="39"/>
      <c r="C121" s="40"/>
      <c r="D121" s="209" t="s">
        <v>133</v>
      </c>
      <c r="E121" s="40"/>
      <c r="F121" s="210" t="s">
        <v>295</v>
      </c>
      <c r="G121" s="40"/>
      <c r="H121" s="40"/>
      <c r="I121" s="211"/>
      <c r="J121" s="40"/>
      <c r="K121" s="40"/>
      <c r="L121" s="44"/>
      <c r="M121" s="212"/>
      <c r="N121" s="213"/>
      <c r="O121" s="84"/>
      <c r="P121" s="84"/>
      <c r="Q121" s="84"/>
      <c r="R121" s="84"/>
      <c r="S121" s="84"/>
      <c r="T121" s="85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7" t="s">
        <v>133</v>
      </c>
      <c r="AU121" s="17" t="s">
        <v>82</v>
      </c>
    </row>
    <row r="122" s="2" customFormat="1" ht="16.5" customHeight="1">
      <c r="A122" s="38"/>
      <c r="B122" s="39"/>
      <c r="C122" s="196" t="s">
        <v>200</v>
      </c>
      <c r="D122" s="196" t="s">
        <v>127</v>
      </c>
      <c r="E122" s="197" t="s">
        <v>296</v>
      </c>
      <c r="F122" s="198" t="s">
        <v>297</v>
      </c>
      <c r="G122" s="199" t="s">
        <v>261</v>
      </c>
      <c r="H122" s="200">
        <v>3</v>
      </c>
      <c r="I122" s="201"/>
      <c r="J122" s="202">
        <f>ROUND(I122*H122,2)</f>
        <v>0</v>
      </c>
      <c r="K122" s="198" t="s">
        <v>19</v>
      </c>
      <c r="L122" s="44"/>
      <c r="M122" s="203" t="s">
        <v>19</v>
      </c>
      <c r="N122" s="204" t="s">
        <v>45</v>
      </c>
      <c r="O122" s="84"/>
      <c r="P122" s="205">
        <f>O122*H122</f>
        <v>0</v>
      </c>
      <c r="Q122" s="205">
        <v>0</v>
      </c>
      <c r="R122" s="205">
        <f>Q122*H122</f>
        <v>0</v>
      </c>
      <c r="S122" s="205">
        <v>0</v>
      </c>
      <c r="T122" s="206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07" t="s">
        <v>132</v>
      </c>
      <c r="AT122" s="207" t="s">
        <v>127</v>
      </c>
      <c r="AU122" s="207" t="s">
        <v>82</v>
      </c>
      <c r="AY122" s="17" t="s">
        <v>126</v>
      </c>
      <c r="BE122" s="208">
        <f>IF(N122="základní",J122,0)</f>
        <v>0</v>
      </c>
      <c r="BF122" s="208">
        <f>IF(N122="snížená",J122,0)</f>
        <v>0</v>
      </c>
      <c r="BG122" s="208">
        <f>IF(N122="zákl. přenesená",J122,0)</f>
        <v>0</v>
      </c>
      <c r="BH122" s="208">
        <f>IF(N122="sníž. přenesená",J122,0)</f>
        <v>0</v>
      </c>
      <c r="BI122" s="208">
        <f>IF(N122="nulová",J122,0)</f>
        <v>0</v>
      </c>
      <c r="BJ122" s="17" t="s">
        <v>82</v>
      </c>
      <c r="BK122" s="208">
        <f>ROUND(I122*H122,2)</f>
        <v>0</v>
      </c>
      <c r="BL122" s="17" t="s">
        <v>132</v>
      </c>
      <c r="BM122" s="207" t="s">
        <v>203</v>
      </c>
    </row>
    <row r="123" s="2" customFormat="1">
      <c r="A123" s="38"/>
      <c r="B123" s="39"/>
      <c r="C123" s="40"/>
      <c r="D123" s="209" t="s">
        <v>133</v>
      </c>
      <c r="E123" s="40"/>
      <c r="F123" s="210" t="s">
        <v>297</v>
      </c>
      <c r="G123" s="40"/>
      <c r="H123" s="40"/>
      <c r="I123" s="211"/>
      <c r="J123" s="40"/>
      <c r="K123" s="40"/>
      <c r="L123" s="44"/>
      <c r="M123" s="212"/>
      <c r="N123" s="213"/>
      <c r="O123" s="84"/>
      <c r="P123" s="84"/>
      <c r="Q123" s="84"/>
      <c r="R123" s="84"/>
      <c r="S123" s="84"/>
      <c r="T123" s="85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T123" s="17" t="s">
        <v>133</v>
      </c>
      <c r="AU123" s="17" t="s">
        <v>82</v>
      </c>
    </row>
    <row r="124" s="2" customFormat="1" ht="16.5" customHeight="1">
      <c r="A124" s="38"/>
      <c r="B124" s="39"/>
      <c r="C124" s="196" t="s">
        <v>165</v>
      </c>
      <c r="D124" s="196" t="s">
        <v>127</v>
      </c>
      <c r="E124" s="197" t="s">
        <v>298</v>
      </c>
      <c r="F124" s="198" t="s">
        <v>265</v>
      </c>
      <c r="G124" s="199" t="s">
        <v>261</v>
      </c>
      <c r="H124" s="200">
        <v>3</v>
      </c>
      <c r="I124" s="201"/>
      <c r="J124" s="202">
        <f>ROUND(I124*H124,2)</f>
        <v>0</v>
      </c>
      <c r="K124" s="198" t="s">
        <v>19</v>
      </c>
      <c r="L124" s="44"/>
      <c r="M124" s="203" t="s">
        <v>19</v>
      </c>
      <c r="N124" s="204" t="s">
        <v>45</v>
      </c>
      <c r="O124" s="84"/>
      <c r="P124" s="205">
        <f>O124*H124</f>
        <v>0</v>
      </c>
      <c r="Q124" s="205">
        <v>0</v>
      </c>
      <c r="R124" s="205">
        <f>Q124*H124</f>
        <v>0</v>
      </c>
      <c r="S124" s="205">
        <v>0</v>
      </c>
      <c r="T124" s="206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07" t="s">
        <v>132</v>
      </c>
      <c r="AT124" s="207" t="s">
        <v>127</v>
      </c>
      <c r="AU124" s="207" t="s">
        <v>82</v>
      </c>
      <c r="AY124" s="17" t="s">
        <v>126</v>
      </c>
      <c r="BE124" s="208">
        <f>IF(N124="základní",J124,0)</f>
        <v>0</v>
      </c>
      <c r="BF124" s="208">
        <f>IF(N124="snížená",J124,0)</f>
        <v>0</v>
      </c>
      <c r="BG124" s="208">
        <f>IF(N124="zákl. přenesená",J124,0)</f>
        <v>0</v>
      </c>
      <c r="BH124" s="208">
        <f>IF(N124="sníž. přenesená",J124,0)</f>
        <v>0</v>
      </c>
      <c r="BI124" s="208">
        <f>IF(N124="nulová",J124,0)</f>
        <v>0</v>
      </c>
      <c r="BJ124" s="17" t="s">
        <v>82</v>
      </c>
      <c r="BK124" s="208">
        <f>ROUND(I124*H124,2)</f>
        <v>0</v>
      </c>
      <c r="BL124" s="17" t="s">
        <v>132</v>
      </c>
      <c r="BM124" s="207" t="s">
        <v>206</v>
      </c>
    </row>
    <row r="125" s="2" customFormat="1">
      <c r="A125" s="38"/>
      <c r="B125" s="39"/>
      <c r="C125" s="40"/>
      <c r="D125" s="209" t="s">
        <v>133</v>
      </c>
      <c r="E125" s="40"/>
      <c r="F125" s="210" t="s">
        <v>265</v>
      </c>
      <c r="G125" s="40"/>
      <c r="H125" s="40"/>
      <c r="I125" s="211"/>
      <c r="J125" s="40"/>
      <c r="K125" s="40"/>
      <c r="L125" s="44"/>
      <c r="M125" s="212"/>
      <c r="N125" s="213"/>
      <c r="O125" s="84"/>
      <c r="P125" s="84"/>
      <c r="Q125" s="84"/>
      <c r="R125" s="84"/>
      <c r="S125" s="84"/>
      <c r="T125" s="85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7" t="s">
        <v>133</v>
      </c>
      <c r="AU125" s="17" t="s">
        <v>82</v>
      </c>
    </row>
    <row r="126" s="2" customFormat="1" ht="16.5" customHeight="1">
      <c r="A126" s="38"/>
      <c r="B126" s="39"/>
      <c r="C126" s="196" t="s">
        <v>7</v>
      </c>
      <c r="D126" s="196" t="s">
        <v>127</v>
      </c>
      <c r="E126" s="197" t="s">
        <v>299</v>
      </c>
      <c r="F126" s="198" t="s">
        <v>267</v>
      </c>
      <c r="G126" s="199" t="s">
        <v>261</v>
      </c>
      <c r="H126" s="200">
        <v>3</v>
      </c>
      <c r="I126" s="201"/>
      <c r="J126" s="202">
        <f>ROUND(I126*H126,2)</f>
        <v>0</v>
      </c>
      <c r="K126" s="198" t="s">
        <v>19</v>
      </c>
      <c r="L126" s="44"/>
      <c r="M126" s="203" t="s">
        <v>19</v>
      </c>
      <c r="N126" s="204" t="s">
        <v>45</v>
      </c>
      <c r="O126" s="84"/>
      <c r="P126" s="205">
        <f>O126*H126</f>
        <v>0</v>
      </c>
      <c r="Q126" s="205">
        <v>0</v>
      </c>
      <c r="R126" s="205">
        <f>Q126*H126</f>
        <v>0</v>
      </c>
      <c r="S126" s="205">
        <v>0</v>
      </c>
      <c r="T126" s="206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07" t="s">
        <v>132</v>
      </c>
      <c r="AT126" s="207" t="s">
        <v>127</v>
      </c>
      <c r="AU126" s="207" t="s">
        <v>82</v>
      </c>
      <c r="AY126" s="17" t="s">
        <v>126</v>
      </c>
      <c r="BE126" s="208">
        <f>IF(N126="základní",J126,0)</f>
        <v>0</v>
      </c>
      <c r="BF126" s="208">
        <f>IF(N126="snížená",J126,0)</f>
        <v>0</v>
      </c>
      <c r="BG126" s="208">
        <f>IF(N126="zákl. přenesená",J126,0)</f>
        <v>0</v>
      </c>
      <c r="BH126" s="208">
        <f>IF(N126="sníž. přenesená",J126,0)</f>
        <v>0</v>
      </c>
      <c r="BI126" s="208">
        <f>IF(N126="nulová",J126,0)</f>
        <v>0</v>
      </c>
      <c r="BJ126" s="17" t="s">
        <v>82</v>
      </c>
      <c r="BK126" s="208">
        <f>ROUND(I126*H126,2)</f>
        <v>0</v>
      </c>
      <c r="BL126" s="17" t="s">
        <v>132</v>
      </c>
      <c r="BM126" s="207" t="s">
        <v>211</v>
      </c>
    </row>
    <row r="127" s="2" customFormat="1">
      <c r="A127" s="38"/>
      <c r="B127" s="39"/>
      <c r="C127" s="40"/>
      <c r="D127" s="209" t="s">
        <v>133</v>
      </c>
      <c r="E127" s="40"/>
      <c r="F127" s="210" t="s">
        <v>267</v>
      </c>
      <c r="G127" s="40"/>
      <c r="H127" s="40"/>
      <c r="I127" s="211"/>
      <c r="J127" s="40"/>
      <c r="K127" s="40"/>
      <c r="L127" s="44"/>
      <c r="M127" s="212"/>
      <c r="N127" s="213"/>
      <c r="O127" s="84"/>
      <c r="P127" s="84"/>
      <c r="Q127" s="84"/>
      <c r="R127" s="84"/>
      <c r="S127" s="84"/>
      <c r="T127" s="85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7" t="s">
        <v>133</v>
      </c>
      <c r="AU127" s="17" t="s">
        <v>82</v>
      </c>
    </row>
    <row r="128" s="2" customFormat="1" ht="16.5" customHeight="1">
      <c r="A128" s="38"/>
      <c r="B128" s="39"/>
      <c r="C128" s="196" t="s">
        <v>169</v>
      </c>
      <c r="D128" s="196" t="s">
        <v>127</v>
      </c>
      <c r="E128" s="197" t="s">
        <v>300</v>
      </c>
      <c r="F128" s="198" t="s">
        <v>301</v>
      </c>
      <c r="G128" s="199" t="s">
        <v>220</v>
      </c>
      <c r="H128" s="200">
        <v>150</v>
      </c>
      <c r="I128" s="201"/>
      <c r="J128" s="202">
        <f>ROUND(I128*H128,2)</f>
        <v>0</v>
      </c>
      <c r="K128" s="198" t="s">
        <v>19</v>
      </c>
      <c r="L128" s="44"/>
      <c r="M128" s="203" t="s">
        <v>19</v>
      </c>
      <c r="N128" s="204" t="s">
        <v>45</v>
      </c>
      <c r="O128" s="84"/>
      <c r="P128" s="205">
        <f>O128*H128</f>
        <v>0</v>
      </c>
      <c r="Q128" s="205">
        <v>0</v>
      </c>
      <c r="R128" s="205">
        <f>Q128*H128</f>
        <v>0</v>
      </c>
      <c r="S128" s="205">
        <v>0</v>
      </c>
      <c r="T128" s="206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07" t="s">
        <v>132</v>
      </c>
      <c r="AT128" s="207" t="s">
        <v>127</v>
      </c>
      <c r="AU128" s="207" t="s">
        <v>82</v>
      </c>
      <c r="AY128" s="17" t="s">
        <v>126</v>
      </c>
      <c r="BE128" s="208">
        <f>IF(N128="základní",J128,0)</f>
        <v>0</v>
      </c>
      <c r="BF128" s="208">
        <f>IF(N128="snížená",J128,0)</f>
        <v>0</v>
      </c>
      <c r="BG128" s="208">
        <f>IF(N128="zákl. přenesená",J128,0)</f>
        <v>0</v>
      </c>
      <c r="BH128" s="208">
        <f>IF(N128="sníž. přenesená",J128,0)</f>
        <v>0</v>
      </c>
      <c r="BI128" s="208">
        <f>IF(N128="nulová",J128,0)</f>
        <v>0</v>
      </c>
      <c r="BJ128" s="17" t="s">
        <v>82</v>
      </c>
      <c r="BK128" s="208">
        <f>ROUND(I128*H128,2)</f>
        <v>0</v>
      </c>
      <c r="BL128" s="17" t="s">
        <v>132</v>
      </c>
      <c r="BM128" s="207" t="s">
        <v>214</v>
      </c>
    </row>
    <row r="129" s="2" customFormat="1">
      <c r="A129" s="38"/>
      <c r="B129" s="39"/>
      <c r="C129" s="40"/>
      <c r="D129" s="209" t="s">
        <v>133</v>
      </c>
      <c r="E129" s="40"/>
      <c r="F129" s="210" t="s">
        <v>301</v>
      </c>
      <c r="G129" s="40"/>
      <c r="H129" s="40"/>
      <c r="I129" s="211"/>
      <c r="J129" s="40"/>
      <c r="K129" s="40"/>
      <c r="L129" s="44"/>
      <c r="M129" s="212"/>
      <c r="N129" s="213"/>
      <c r="O129" s="84"/>
      <c r="P129" s="84"/>
      <c r="Q129" s="84"/>
      <c r="R129" s="84"/>
      <c r="S129" s="84"/>
      <c r="T129" s="85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T129" s="17" t="s">
        <v>133</v>
      </c>
      <c r="AU129" s="17" t="s">
        <v>82</v>
      </c>
    </row>
    <row r="130" s="2" customFormat="1" ht="16.5" customHeight="1">
      <c r="A130" s="38"/>
      <c r="B130" s="39"/>
      <c r="C130" s="196" t="s">
        <v>217</v>
      </c>
      <c r="D130" s="196" t="s">
        <v>127</v>
      </c>
      <c r="E130" s="197" t="s">
        <v>302</v>
      </c>
      <c r="F130" s="198" t="s">
        <v>271</v>
      </c>
      <c r="G130" s="199" t="s">
        <v>220</v>
      </c>
      <c r="H130" s="200">
        <v>6</v>
      </c>
      <c r="I130" s="201"/>
      <c r="J130" s="202">
        <f>ROUND(I130*H130,2)</f>
        <v>0</v>
      </c>
      <c r="K130" s="198" t="s">
        <v>19</v>
      </c>
      <c r="L130" s="44"/>
      <c r="M130" s="203" t="s">
        <v>19</v>
      </c>
      <c r="N130" s="204" t="s">
        <v>45</v>
      </c>
      <c r="O130" s="84"/>
      <c r="P130" s="205">
        <f>O130*H130</f>
        <v>0</v>
      </c>
      <c r="Q130" s="205">
        <v>0</v>
      </c>
      <c r="R130" s="205">
        <f>Q130*H130</f>
        <v>0</v>
      </c>
      <c r="S130" s="205">
        <v>0</v>
      </c>
      <c r="T130" s="206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07" t="s">
        <v>132</v>
      </c>
      <c r="AT130" s="207" t="s">
        <v>127</v>
      </c>
      <c r="AU130" s="207" t="s">
        <v>82</v>
      </c>
      <c r="AY130" s="17" t="s">
        <v>126</v>
      </c>
      <c r="BE130" s="208">
        <f>IF(N130="základní",J130,0)</f>
        <v>0</v>
      </c>
      <c r="BF130" s="208">
        <f>IF(N130="snížená",J130,0)</f>
        <v>0</v>
      </c>
      <c r="BG130" s="208">
        <f>IF(N130="zákl. přenesená",J130,0)</f>
        <v>0</v>
      </c>
      <c r="BH130" s="208">
        <f>IF(N130="sníž. přenesená",J130,0)</f>
        <v>0</v>
      </c>
      <c r="BI130" s="208">
        <f>IF(N130="nulová",J130,0)</f>
        <v>0</v>
      </c>
      <c r="BJ130" s="17" t="s">
        <v>82</v>
      </c>
      <c r="BK130" s="208">
        <f>ROUND(I130*H130,2)</f>
        <v>0</v>
      </c>
      <c r="BL130" s="17" t="s">
        <v>132</v>
      </c>
      <c r="BM130" s="207" t="s">
        <v>207</v>
      </c>
    </row>
    <row r="131" s="2" customFormat="1">
      <c r="A131" s="38"/>
      <c r="B131" s="39"/>
      <c r="C131" s="40"/>
      <c r="D131" s="209" t="s">
        <v>133</v>
      </c>
      <c r="E131" s="40"/>
      <c r="F131" s="210" t="s">
        <v>271</v>
      </c>
      <c r="G131" s="40"/>
      <c r="H131" s="40"/>
      <c r="I131" s="211"/>
      <c r="J131" s="40"/>
      <c r="K131" s="40"/>
      <c r="L131" s="44"/>
      <c r="M131" s="212"/>
      <c r="N131" s="213"/>
      <c r="O131" s="84"/>
      <c r="P131" s="84"/>
      <c r="Q131" s="84"/>
      <c r="R131" s="84"/>
      <c r="S131" s="84"/>
      <c r="T131" s="85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7" t="s">
        <v>133</v>
      </c>
      <c r="AU131" s="17" t="s">
        <v>82</v>
      </c>
    </row>
    <row r="132" s="2" customFormat="1" ht="16.5" customHeight="1">
      <c r="A132" s="38"/>
      <c r="B132" s="39"/>
      <c r="C132" s="196" t="s">
        <v>174</v>
      </c>
      <c r="D132" s="196" t="s">
        <v>127</v>
      </c>
      <c r="E132" s="197" t="s">
        <v>303</v>
      </c>
      <c r="F132" s="198" t="s">
        <v>304</v>
      </c>
      <c r="G132" s="199" t="s">
        <v>261</v>
      </c>
      <c r="H132" s="200">
        <v>20</v>
      </c>
      <c r="I132" s="201"/>
      <c r="J132" s="202">
        <f>ROUND(I132*H132,2)</f>
        <v>0</v>
      </c>
      <c r="K132" s="198" t="s">
        <v>19</v>
      </c>
      <c r="L132" s="44"/>
      <c r="M132" s="203" t="s">
        <v>19</v>
      </c>
      <c r="N132" s="204" t="s">
        <v>45</v>
      </c>
      <c r="O132" s="84"/>
      <c r="P132" s="205">
        <f>O132*H132</f>
        <v>0</v>
      </c>
      <c r="Q132" s="205">
        <v>0</v>
      </c>
      <c r="R132" s="205">
        <f>Q132*H132</f>
        <v>0</v>
      </c>
      <c r="S132" s="205">
        <v>0</v>
      </c>
      <c r="T132" s="206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07" t="s">
        <v>132</v>
      </c>
      <c r="AT132" s="207" t="s">
        <v>127</v>
      </c>
      <c r="AU132" s="207" t="s">
        <v>82</v>
      </c>
      <c r="AY132" s="17" t="s">
        <v>126</v>
      </c>
      <c r="BE132" s="208">
        <f>IF(N132="základní",J132,0)</f>
        <v>0</v>
      </c>
      <c r="BF132" s="208">
        <f>IF(N132="snížená",J132,0)</f>
        <v>0</v>
      </c>
      <c r="BG132" s="208">
        <f>IF(N132="zákl. přenesená",J132,0)</f>
        <v>0</v>
      </c>
      <c r="BH132" s="208">
        <f>IF(N132="sníž. přenesená",J132,0)</f>
        <v>0</v>
      </c>
      <c r="BI132" s="208">
        <f>IF(N132="nulová",J132,0)</f>
        <v>0</v>
      </c>
      <c r="BJ132" s="17" t="s">
        <v>82</v>
      </c>
      <c r="BK132" s="208">
        <f>ROUND(I132*H132,2)</f>
        <v>0</v>
      </c>
      <c r="BL132" s="17" t="s">
        <v>132</v>
      </c>
      <c r="BM132" s="207" t="s">
        <v>225</v>
      </c>
    </row>
    <row r="133" s="2" customFormat="1">
      <c r="A133" s="38"/>
      <c r="B133" s="39"/>
      <c r="C133" s="40"/>
      <c r="D133" s="209" t="s">
        <v>133</v>
      </c>
      <c r="E133" s="40"/>
      <c r="F133" s="210" t="s">
        <v>304</v>
      </c>
      <c r="G133" s="40"/>
      <c r="H133" s="40"/>
      <c r="I133" s="211"/>
      <c r="J133" s="40"/>
      <c r="K133" s="40"/>
      <c r="L133" s="44"/>
      <c r="M133" s="212"/>
      <c r="N133" s="213"/>
      <c r="O133" s="84"/>
      <c r="P133" s="84"/>
      <c r="Q133" s="84"/>
      <c r="R133" s="84"/>
      <c r="S133" s="84"/>
      <c r="T133" s="85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7" t="s">
        <v>133</v>
      </c>
      <c r="AU133" s="17" t="s">
        <v>82</v>
      </c>
    </row>
    <row r="134" s="2" customFormat="1" ht="16.5" customHeight="1">
      <c r="A134" s="38"/>
      <c r="B134" s="39"/>
      <c r="C134" s="196" t="s">
        <v>226</v>
      </c>
      <c r="D134" s="196" t="s">
        <v>127</v>
      </c>
      <c r="E134" s="197" t="s">
        <v>305</v>
      </c>
      <c r="F134" s="198" t="s">
        <v>273</v>
      </c>
      <c r="G134" s="199" t="s">
        <v>220</v>
      </c>
      <c r="H134" s="200">
        <v>30</v>
      </c>
      <c r="I134" s="201"/>
      <c r="J134" s="202">
        <f>ROUND(I134*H134,2)</f>
        <v>0</v>
      </c>
      <c r="K134" s="198" t="s">
        <v>19</v>
      </c>
      <c r="L134" s="44"/>
      <c r="M134" s="203" t="s">
        <v>19</v>
      </c>
      <c r="N134" s="204" t="s">
        <v>45</v>
      </c>
      <c r="O134" s="84"/>
      <c r="P134" s="205">
        <f>O134*H134</f>
        <v>0</v>
      </c>
      <c r="Q134" s="205">
        <v>0</v>
      </c>
      <c r="R134" s="205">
        <f>Q134*H134</f>
        <v>0</v>
      </c>
      <c r="S134" s="205">
        <v>0</v>
      </c>
      <c r="T134" s="206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07" t="s">
        <v>132</v>
      </c>
      <c r="AT134" s="207" t="s">
        <v>127</v>
      </c>
      <c r="AU134" s="207" t="s">
        <v>82</v>
      </c>
      <c r="AY134" s="17" t="s">
        <v>126</v>
      </c>
      <c r="BE134" s="208">
        <f>IF(N134="základní",J134,0)</f>
        <v>0</v>
      </c>
      <c r="BF134" s="208">
        <f>IF(N134="snížená",J134,0)</f>
        <v>0</v>
      </c>
      <c r="BG134" s="208">
        <f>IF(N134="zákl. přenesená",J134,0)</f>
        <v>0</v>
      </c>
      <c r="BH134" s="208">
        <f>IF(N134="sníž. přenesená",J134,0)</f>
        <v>0</v>
      </c>
      <c r="BI134" s="208">
        <f>IF(N134="nulová",J134,0)</f>
        <v>0</v>
      </c>
      <c r="BJ134" s="17" t="s">
        <v>82</v>
      </c>
      <c r="BK134" s="208">
        <f>ROUND(I134*H134,2)</f>
        <v>0</v>
      </c>
      <c r="BL134" s="17" t="s">
        <v>132</v>
      </c>
      <c r="BM134" s="207" t="s">
        <v>230</v>
      </c>
    </row>
    <row r="135" s="2" customFormat="1">
      <c r="A135" s="38"/>
      <c r="B135" s="39"/>
      <c r="C135" s="40"/>
      <c r="D135" s="209" t="s">
        <v>133</v>
      </c>
      <c r="E135" s="40"/>
      <c r="F135" s="210" t="s">
        <v>273</v>
      </c>
      <c r="G135" s="40"/>
      <c r="H135" s="40"/>
      <c r="I135" s="211"/>
      <c r="J135" s="40"/>
      <c r="K135" s="40"/>
      <c r="L135" s="44"/>
      <c r="M135" s="212"/>
      <c r="N135" s="213"/>
      <c r="O135" s="84"/>
      <c r="P135" s="84"/>
      <c r="Q135" s="84"/>
      <c r="R135" s="84"/>
      <c r="S135" s="84"/>
      <c r="T135" s="85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7" t="s">
        <v>133</v>
      </c>
      <c r="AU135" s="17" t="s">
        <v>82</v>
      </c>
    </row>
    <row r="136" s="2" customFormat="1" ht="16.5" customHeight="1">
      <c r="A136" s="38"/>
      <c r="B136" s="39"/>
      <c r="C136" s="196" t="s">
        <v>177</v>
      </c>
      <c r="D136" s="196" t="s">
        <v>127</v>
      </c>
      <c r="E136" s="197" t="s">
        <v>306</v>
      </c>
      <c r="F136" s="198" t="s">
        <v>275</v>
      </c>
      <c r="G136" s="199" t="s">
        <v>220</v>
      </c>
      <c r="H136" s="200">
        <v>165</v>
      </c>
      <c r="I136" s="201"/>
      <c r="J136" s="202">
        <f>ROUND(I136*H136,2)</f>
        <v>0</v>
      </c>
      <c r="K136" s="198" t="s">
        <v>19</v>
      </c>
      <c r="L136" s="44"/>
      <c r="M136" s="203" t="s">
        <v>19</v>
      </c>
      <c r="N136" s="204" t="s">
        <v>45</v>
      </c>
      <c r="O136" s="84"/>
      <c r="P136" s="205">
        <f>O136*H136</f>
        <v>0</v>
      </c>
      <c r="Q136" s="205">
        <v>0</v>
      </c>
      <c r="R136" s="205">
        <f>Q136*H136</f>
        <v>0</v>
      </c>
      <c r="S136" s="205">
        <v>0</v>
      </c>
      <c r="T136" s="206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07" t="s">
        <v>132</v>
      </c>
      <c r="AT136" s="207" t="s">
        <v>127</v>
      </c>
      <c r="AU136" s="207" t="s">
        <v>82</v>
      </c>
      <c r="AY136" s="17" t="s">
        <v>126</v>
      </c>
      <c r="BE136" s="208">
        <f>IF(N136="základní",J136,0)</f>
        <v>0</v>
      </c>
      <c r="BF136" s="208">
        <f>IF(N136="snížená",J136,0)</f>
        <v>0</v>
      </c>
      <c r="BG136" s="208">
        <f>IF(N136="zákl. přenesená",J136,0)</f>
        <v>0</v>
      </c>
      <c r="BH136" s="208">
        <f>IF(N136="sníž. přenesená",J136,0)</f>
        <v>0</v>
      </c>
      <c r="BI136" s="208">
        <f>IF(N136="nulová",J136,0)</f>
        <v>0</v>
      </c>
      <c r="BJ136" s="17" t="s">
        <v>82</v>
      </c>
      <c r="BK136" s="208">
        <f>ROUND(I136*H136,2)</f>
        <v>0</v>
      </c>
      <c r="BL136" s="17" t="s">
        <v>132</v>
      </c>
      <c r="BM136" s="207" t="s">
        <v>235</v>
      </c>
    </row>
    <row r="137" s="2" customFormat="1">
      <c r="A137" s="38"/>
      <c r="B137" s="39"/>
      <c r="C137" s="40"/>
      <c r="D137" s="209" t="s">
        <v>133</v>
      </c>
      <c r="E137" s="40"/>
      <c r="F137" s="210" t="s">
        <v>275</v>
      </c>
      <c r="G137" s="40"/>
      <c r="H137" s="40"/>
      <c r="I137" s="211"/>
      <c r="J137" s="40"/>
      <c r="K137" s="40"/>
      <c r="L137" s="44"/>
      <c r="M137" s="212"/>
      <c r="N137" s="213"/>
      <c r="O137" s="84"/>
      <c r="P137" s="84"/>
      <c r="Q137" s="84"/>
      <c r="R137" s="84"/>
      <c r="S137" s="84"/>
      <c r="T137" s="85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7" t="s">
        <v>133</v>
      </c>
      <c r="AU137" s="17" t="s">
        <v>82</v>
      </c>
    </row>
    <row r="138" s="2" customFormat="1" ht="16.5" customHeight="1">
      <c r="A138" s="38"/>
      <c r="B138" s="39"/>
      <c r="C138" s="196" t="s">
        <v>236</v>
      </c>
      <c r="D138" s="196" t="s">
        <v>127</v>
      </c>
      <c r="E138" s="197" t="s">
        <v>307</v>
      </c>
      <c r="F138" s="198" t="s">
        <v>308</v>
      </c>
      <c r="G138" s="199" t="s">
        <v>130</v>
      </c>
      <c r="H138" s="200">
        <v>2.5</v>
      </c>
      <c r="I138" s="201"/>
      <c r="J138" s="202">
        <f>ROUND(I138*H138,2)</f>
        <v>0</v>
      </c>
      <c r="K138" s="198" t="s">
        <v>19</v>
      </c>
      <c r="L138" s="44"/>
      <c r="M138" s="203" t="s">
        <v>19</v>
      </c>
      <c r="N138" s="204" t="s">
        <v>45</v>
      </c>
      <c r="O138" s="84"/>
      <c r="P138" s="205">
        <f>O138*H138</f>
        <v>0</v>
      </c>
      <c r="Q138" s="205">
        <v>0</v>
      </c>
      <c r="R138" s="205">
        <f>Q138*H138</f>
        <v>0</v>
      </c>
      <c r="S138" s="205">
        <v>0</v>
      </c>
      <c r="T138" s="206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07" t="s">
        <v>132</v>
      </c>
      <c r="AT138" s="207" t="s">
        <v>127</v>
      </c>
      <c r="AU138" s="207" t="s">
        <v>82</v>
      </c>
      <c r="AY138" s="17" t="s">
        <v>126</v>
      </c>
      <c r="BE138" s="208">
        <f>IF(N138="základní",J138,0)</f>
        <v>0</v>
      </c>
      <c r="BF138" s="208">
        <f>IF(N138="snížená",J138,0)</f>
        <v>0</v>
      </c>
      <c r="BG138" s="208">
        <f>IF(N138="zákl. přenesená",J138,0)</f>
        <v>0</v>
      </c>
      <c r="BH138" s="208">
        <f>IF(N138="sníž. přenesená",J138,0)</f>
        <v>0</v>
      </c>
      <c r="BI138" s="208">
        <f>IF(N138="nulová",J138,0)</f>
        <v>0</v>
      </c>
      <c r="BJ138" s="17" t="s">
        <v>82</v>
      </c>
      <c r="BK138" s="208">
        <f>ROUND(I138*H138,2)</f>
        <v>0</v>
      </c>
      <c r="BL138" s="17" t="s">
        <v>132</v>
      </c>
      <c r="BM138" s="207" t="s">
        <v>239</v>
      </c>
    </row>
    <row r="139" s="2" customFormat="1">
      <c r="A139" s="38"/>
      <c r="B139" s="39"/>
      <c r="C139" s="40"/>
      <c r="D139" s="209" t="s">
        <v>133</v>
      </c>
      <c r="E139" s="40"/>
      <c r="F139" s="210" t="s">
        <v>308</v>
      </c>
      <c r="G139" s="40"/>
      <c r="H139" s="40"/>
      <c r="I139" s="211"/>
      <c r="J139" s="40"/>
      <c r="K139" s="40"/>
      <c r="L139" s="44"/>
      <c r="M139" s="212"/>
      <c r="N139" s="213"/>
      <c r="O139" s="84"/>
      <c r="P139" s="84"/>
      <c r="Q139" s="84"/>
      <c r="R139" s="84"/>
      <c r="S139" s="84"/>
      <c r="T139" s="85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T139" s="17" t="s">
        <v>133</v>
      </c>
      <c r="AU139" s="17" t="s">
        <v>82</v>
      </c>
    </row>
    <row r="140" s="2" customFormat="1" ht="16.5" customHeight="1">
      <c r="A140" s="38"/>
      <c r="B140" s="39"/>
      <c r="C140" s="196" t="s">
        <v>180</v>
      </c>
      <c r="D140" s="196" t="s">
        <v>127</v>
      </c>
      <c r="E140" s="197" t="s">
        <v>309</v>
      </c>
      <c r="F140" s="198" t="s">
        <v>310</v>
      </c>
      <c r="G140" s="199" t="s">
        <v>261</v>
      </c>
      <c r="H140" s="200">
        <v>3</v>
      </c>
      <c r="I140" s="201"/>
      <c r="J140" s="202">
        <f>ROUND(I140*H140,2)</f>
        <v>0</v>
      </c>
      <c r="K140" s="198" t="s">
        <v>19</v>
      </c>
      <c r="L140" s="44"/>
      <c r="M140" s="203" t="s">
        <v>19</v>
      </c>
      <c r="N140" s="204" t="s">
        <v>45</v>
      </c>
      <c r="O140" s="84"/>
      <c r="P140" s="205">
        <f>O140*H140</f>
        <v>0</v>
      </c>
      <c r="Q140" s="205">
        <v>0</v>
      </c>
      <c r="R140" s="205">
        <f>Q140*H140</f>
        <v>0</v>
      </c>
      <c r="S140" s="205">
        <v>0</v>
      </c>
      <c r="T140" s="206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07" t="s">
        <v>132</v>
      </c>
      <c r="AT140" s="207" t="s">
        <v>127</v>
      </c>
      <c r="AU140" s="207" t="s">
        <v>82</v>
      </c>
      <c r="AY140" s="17" t="s">
        <v>126</v>
      </c>
      <c r="BE140" s="208">
        <f>IF(N140="základní",J140,0)</f>
        <v>0</v>
      </c>
      <c r="BF140" s="208">
        <f>IF(N140="snížená",J140,0)</f>
        <v>0</v>
      </c>
      <c r="BG140" s="208">
        <f>IF(N140="zákl. přenesená",J140,0)</f>
        <v>0</v>
      </c>
      <c r="BH140" s="208">
        <f>IF(N140="sníž. přenesená",J140,0)</f>
        <v>0</v>
      </c>
      <c r="BI140" s="208">
        <f>IF(N140="nulová",J140,0)</f>
        <v>0</v>
      </c>
      <c r="BJ140" s="17" t="s">
        <v>82</v>
      </c>
      <c r="BK140" s="208">
        <f>ROUND(I140*H140,2)</f>
        <v>0</v>
      </c>
      <c r="BL140" s="17" t="s">
        <v>132</v>
      </c>
      <c r="BM140" s="207" t="s">
        <v>244</v>
      </c>
    </row>
    <row r="141" s="2" customFormat="1">
      <c r="A141" s="38"/>
      <c r="B141" s="39"/>
      <c r="C141" s="40"/>
      <c r="D141" s="209" t="s">
        <v>133</v>
      </c>
      <c r="E141" s="40"/>
      <c r="F141" s="210" t="s">
        <v>310</v>
      </c>
      <c r="G141" s="40"/>
      <c r="H141" s="40"/>
      <c r="I141" s="211"/>
      <c r="J141" s="40"/>
      <c r="K141" s="40"/>
      <c r="L141" s="44"/>
      <c r="M141" s="212"/>
      <c r="N141" s="213"/>
      <c r="O141" s="84"/>
      <c r="P141" s="84"/>
      <c r="Q141" s="84"/>
      <c r="R141" s="84"/>
      <c r="S141" s="84"/>
      <c r="T141" s="85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7" t="s">
        <v>133</v>
      </c>
      <c r="AU141" s="17" t="s">
        <v>82</v>
      </c>
    </row>
    <row r="142" s="2" customFormat="1" ht="16.5" customHeight="1">
      <c r="A142" s="38"/>
      <c r="B142" s="39"/>
      <c r="C142" s="196" t="s">
        <v>245</v>
      </c>
      <c r="D142" s="196" t="s">
        <v>127</v>
      </c>
      <c r="E142" s="197" t="s">
        <v>311</v>
      </c>
      <c r="F142" s="198" t="s">
        <v>312</v>
      </c>
      <c r="G142" s="199" t="s">
        <v>220</v>
      </c>
      <c r="H142" s="200">
        <v>150</v>
      </c>
      <c r="I142" s="201"/>
      <c r="J142" s="202">
        <f>ROUND(I142*H142,2)</f>
        <v>0</v>
      </c>
      <c r="K142" s="198" t="s">
        <v>19</v>
      </c>
      <c r="L142" s="44"/>
      <c r="M142" s="203" t="s">
        <v>19</v>
      </c>
      <c r="N142" s="204" t="s">
        <v>45</v>
      </c>
      <c r="O142" s="84"/>
      <c r="P142" s="205">
        <f>O142*H142</f>
        <v>0</v>
      </c>
      <c r="Q142" s="205">
        <v>0</v>
      </c>
      <c r="R142" s="205">
        <f>Q142*H142</f>
        <v>0</v>
      </c>
      <c r="S142" s="205">
        <v>0</v>
      </c>
      <c r="T142" s="206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07" t="s">
        <v>132</v>
      </c>
      <c r="AT142" s="207" t="s">
        <v>127</v>
      </c>
      <c r="AU142" s="207" t="s">
        <v>82</v>
      </c>
      <c r="AY142" s="17" t="s">
        <v>126</v>
      </c>
      <c r="BE142" s="208">
        <f>IF(N142="základní",J142,0)</f>
        <v>0</v>
      </c>
      <c r="BF142" s="208">
        <f>IF(N142="snížená",J142,0)</f>
        <v>0</v>
      </c>
      <c r="BG142" s="208">
        <f>IF(N142="zákl. přenesená",J142,0)</f>
        <v>0</v>
      </c>
      <c r="BH142" s="208">
        <f>IF(N142="sníž. přenesená",J142,0)</f>
        <v>0</v>
      </c>
      <c r="BI142" s="208">
        <f>IF(N142="nulová",J142,0)</f>
        <v>0</v>
      </c>
      <c r="BJ142" s="17" t="s">
        <v>82</v>
      </c>
      <c r="BK142" s="208">
        <f>ROUND(I142*H142,2)</f>
        <v>0</v>
      </c>
      <c r="BL142" s="17" t="s">
        <v>132</v>
      </c>
      <c r="BM142" s="207" t="s">
        <v>249</v>
      </c>
    </row>
    <row r="143" s="2" customFormat="1">
      <c r="A143" s="38"/>
      <c r="B143" s="39"/>
      <c r="C143" s="40"/>
      <c r="D143" s="209" t="s">
        <v>133</v>
      </c>
      <c r="E143" s="40"/>
      <c r="F143" s="210" t="s">
        <v>312</v>
      </c>
      <c r="G143" s="40"/>
      <c r="H143" s="40"/>
      <c r="I143" s="211"/>
      <c r="J143" s="40"/>
      <c r="K143" s="40"/>
      <c r="L143" s="44"/>
      <c r="M143" s="212"/>
      <c r="N143" s="213"/>
      <c r="O143" s="84"/>
      <c r="P143" s="84"/>
      <c r="Q143" s="84"/>
      <c r="R143" s="84"/>
      <c r="S143" s="84"/>
      <c r="T143" s="85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7" t="s">
        <v>133</v>
      </c>
      <c r="AU143" s="17" t="s">
        <v>82</v>
      </c>
    </row>
    <row r="144" s="2" customFormat="1" ht="16.5" customHeight="1">
      <c r="A144" s="38"/>
      <c r="B144" s="39"/>
      <c r="C144" s="196" t="s">
        <v>186</v>
      </c>
      <c r="D144" s="196" t="s">
        <v>127</v>
      </c>
      <c r="E144" s="197" t="s">
        <v>313</v>
      </c>
      <c r="F144" s="198" t="s">
        <v>314</v>
      </c>
      <c r="G144" s="199" t="s">
        <v>130</v>
      </c>
      <c r="H144" s="200">
        <v>12</v>
      </c>
      <c r="I144" s="201"/>
      <c r="J144" s="202">
        <f>ROUND(I144*H144,2)</f>
        <v>0</v>
      </c>
      <c r="K144" s="198" t="s">
        <v>19</v>
      </c>
      <c r="L144" s="44"/>
      <c r="M144" s="203" t="s">
        <v>19</v>
      </c>
      <c r="N144" s="204" t="s">
        <v>45</v>
      </c>
      <c r="O144" s="84"/>
      <c r="P144" s="205">
        <f>O144*H144</f>
        <v>0</v>
      </c>
      <c r="Q144" s="205">
        <v>0</v>
      </c>
      <c r="R144" s="205">
        <f>Q144*H144</f>
        <v>0</v>
      </c>
      <c r="S144" s="205">
        <v>0</v>
      </c>
      <c r="T144" s="206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07" t="s">
        <v>132</v>
      </c>
      <c r="AT144" s="207" t="s">
        <v>127</v>
      </c>
      <c r="AU144" s="207" t="s">
        <v>82</v>
      </c>
      <c r="AY144" s="17" t="s">
        <v>126</v>
      </c>
      <c r="BE144" s="208">
        <f>IF(N144="základní",J144,0)</f>
        <v>0</v>
      </c>
      <c r="BF144" s="208">
        <f>IF(N144="snížená",J144,0)</f>
        <v>0</v>
      </c>
      <c r="BG144" s="208">
        <f>IF(N144="zákl. přenesená",J144,0)</f>
        <v>0</v>
      </c>
      <c r="BH144" s="208">
        <f>IF(N144="sníž. přenesená",J144,0)</f>
        <v>0</v>
      </c>
      <c r="BI144" s="208">
        <f>IF(N144="nulová",J144,0)</f>
        <v>0</v>
      </c>
      <c r="BJ144" s="17" t="s">
        <v>82</v>
      </c>
      <c r="BK144" s="208">
        <f>ROUND(I144*H144,2)</f>
        <v>0</v>
      </c>
      <c r="BL144" s="17" t="s">
        <v>132</v>
      </c>
      <c r="BM144" s="207" t="s">
        <v>315</v>
      </c>
    </row>
    <row r="145" s="2" customFormat="1">
      <c r="A145" s="38"/>
      <c r="B145" s="39"/>
      <c r="C145" s="40"/>
      <c r="D145" s="209" t="s">
        <v>133</v>
      </c>
      <c r="E145" s="40"/>
      <c r="F145" s="210" t="s">
        <v>314</v>
      </c>
      <c r="G145" s="40"/>
      <c r="H145" s="40"/>
      <c r="I145" s="211"/>
      <c r="J145" s="40"/>
      <c r="K145" s="40"/>
      <c r="L145" s="44"/>
      <c r="M145" s="212"/>
      <c r="N145" s="213"/>
      <c r="O145" s="84"/>
      <c r="P145" s="84"/>
      <c r="Q145" s="84"/>
      <c r="R145" s="84"/>
      <c r="S145" s="84"/>
      <c r="T145" s="85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T145" s="17" t="s">
        <v>133</v>
      </c>
      <c r="AU145" s="17" t="s">
        <v>82</v>
      </c>
    </row>
    <row r="146" s="11" customFormat="1" ht="25.92" customHeight="1">
      <c r="A146" s="11"/>
      <c r="B146" s="182"/>
      <c r="C146" s="183"/>
      <c r="D146" s="184" t="s">
        <v>73</v>
      </c>
      <c r="E146" s="185" t="s">
        <v>316</v>
      </c>
      <c r="F146" s="185" t="s">
        <v>317</v>
      </c>
      <c r="G146" s="183"/>
      <c r="H146" s="183"/>
      <c r="I146" s="186"/>
      <c r="J146" s="187">
        <f>BK146</f>
        <v>0</v>
      </c>
      <c r="K146" s="183"/>
      <c r="L146" s="188"/>
      <c r="M146" s="189"/>
      <c r="N146" s="190"/>
      <c r="O146" s="190"/>
      <c r="P146" s="191">
        <f>SUM(P147:P152)</f>
        <v>0</v>
      </c>
      <c r="Q146" s="190"/>
      <c r="R146" s="191">
        <f>SUM(R147:R152)</f>
        <v>0</v>
      </c>
      <c r="S146" s="190"/>
      <c r="T146" s="192">
        <f>SUM(T147:T152)</f>
        <v>0</v>
      </c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R146" s="193" t="s">
        <v>82</v>
      </c>
      <c r="AT146" s="194" t="s">
        <v>73</v>
      </c>
      <c r="AU146" s="194" t="s">
        <v>74</v>
      </c>
      <c r="AY146" s="193" t="s">
        <v>126</v>
      </c>
      <c r="BK146" s="195">
        <f>SUM(BK147:BK152)</f>
        <v>0</v>
      </c>
    </row>
    <row r="147" s="2" customFormat="1" ht="16.5" customHeight="1">
      <c r="A147" s="38"/>
      <c r="B147" s="39"/>
      <c r="C147" s="196" t="s">
        <v>318</v>
      </c>
      <c r="D147" s="196" t="s">
        <v>127</v>
      </c>
      <c r="E147" s="197" t="s">
        <v>319</v>
      </c>
      <c r="F147" s="198" t="s">
        <v>320</v>
      </c>
      <c r="G147" s="199" t="s">
        <v>280</v>
      </c>
      <c r="H147" s="200">
        <v>0.25</v>
      </c>
      <c r="I147" s="201"/>
      <c r="J147" s="202">
        <f>ROUND(I147*H147,2)</f>
        <v>0</v>
      </c>
      <c r="K147" s="198" t="s">
        <v>19</v>
      </c>
      <c r="L147" s="44"/>
      <c r="M147" s="203" t="s">
        <v>19</v>
      </c>
      <c r="N147" s="204" t="s">
        <v>45</v>
      </c>
      <c r="O147" s="84"/>
      <c r="P147" s="205">
        <f>O147*H147</f>
        <v>0</v>
      </c>
      <c r="Q147" s="205">
        <v>0</v>
      </c>
      <c r="R147" s="205">
        <f>Q147*H147</f>
        <v>0</v>
      </c>
      <c r="S147" s="205">
        <v>0</v>
      </c>
      <c r="T147" s="206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07" t="s">
        <v>132</v>
      </c>
      <c r="AT147" s="207" t="s">
        <v>127</v>
      </c>
      <c r="AU147" s="207" t="s">
        <v>82</v>
      </c>
      <c r="AY147" s="17" t="s">
        <v>126</v>
      </c>
      <c r="BE147" s="208">
        <f>IF(N147="základní",J147,0)</f>
        <v>0</v>
      </c>
      <c r="BF147" s="208">
        <f>IF(N147="snížená",J147,0)</f>
        <v>0</v>
      </c>
      <c r="BG147" s="208">
        <f>IF(N147="zákl. přenesená",J147,0)</f>
        <v>0</v>
      </c>
      <c r="BH147" s="208">
        <f>IF(N147="sníž. přenesená",J147,0)</f>
        <v>0</v>
      </c>
      <c r="BI147" s="208">
        <f>IF(N147="nulová",J147,0)</f>
        <v>0</v>
      </c>
      <c r="BJ147" s="17" t="s">
        <v>82</v>
      </c>
      <c r="BK147" s="208">
        <f>ROUND(I147*H147,2)</f>
        <v>0</v>
      </c>
      <c r="BL147" s="17" t="s">
        <v>132</v>
      </c>
      <c r="BM147" s="207" t="s">
        <v>321</v>
      </c>
    </row>
    <row r="148" s="2" customFormat="1">
      <c r="A148" s="38"/>
      <c r="B148" s="39"/>
      <c r="C148" s="40"/>
      <c r="D148" s="209" t="s">
        <v>133</v>
      </c>
      <c r="E148" s="40"/>
      <c r="F148" s="210" t="s">
        <v>320</v>
      </c>
      <c r="G148" s="40"/>
      <c r="H148" s="40"/>
      <c r="I148" s="211"/>
      <c r="J148" s="40"/>
      <c r="K148" s="40"/>
      <c r="L148" s="44"/>
      <c r="M148" s="212"/>
      <c r="N148" s="213"/>
      <c r="O148" s="84"/>
      <c r="P148" s="84"/>
      <c r="Q148" s="84"/>
      <c r="R148" s="84"/>
      <c r="S148" s="84"/>
      <c r="T148" s="85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7" t="s">
        <v>133</v>
      </c>
      <c r="AU148" s="17" t="s">
        <v>82</v>
      </c>
    </row>
    <row r="149" s="2" customFormat="1" ht="16.5" customHeight="1">
      <c r="A149" s="38"/>
      <c r="B149" s="39"/>
      <c r="C149" s="196" t="s">
        <v>187</v>
      </c>
      <c r="D149" s="196" t="s">
        <v>127</v>
      </c>
      <c r="E149" s="197" t="s">
        <v>322</v>
      </c>
      <c r="F149" s="198" t="s">
        <v>323</v>
      </c>
      <c r="G149" s="199" t="s">
        <v>324</v>
      </c>
      <c r="H149" s="200">
        <v>5</v>
      </c>
      <c r="I149" s="201"/>
      <c r="J149" s="202">
        <f>ROUND(I149*H149,2)</f>
        <v>0</v>
      </c>
      <c r="K149" s="198" t="s">
        <v>19</v>
      </c>
      <c r="L149" s="44"/>
      <c r="M149" s="203" t="s">
        <v>19</v>
      </c>
      <c r="N149" s="204" t="s">
        <v>45</v>
      </c>
      <c r="O149" s="84"/>
      <c r="P149" s="205">
        <f>O149*H149</f>
        <v>0</v>
      </c>
      <c r="Q149" s="205">
        <v>0</v>
      </c>
      <c r="R149" s="205">
        <f>Q149*H149</f>
        <v>0</v>
      </c>
      <c r="S149" s="205">
        <v>0</v>
      </c>
      <c r="T149" s="206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07" t="s">
        <v>132</v>
      </c>
      <c r="AT149" s="207" t="s">
        <v>127</v>
      </c>
      <c r="AU149" s="207" t="s">
        <v>82</v>
      </c>
      <c r="AY149" s="17" t="s">
        <v>126</v>
      </c>
      <c r="BE149" s="208">
        <f>IF(N149="základní",J149,0)</f>
        <v>0</v>
      </c>
      <c r="BF149" s="208">
        <f>IF(N149="snížená",J149,0)</f>
        <v>0</v>
      </c>
      <c r="BG149" s="208">
        <f>IF(N149="zákl. přenesená",J149,0)</f>
        <v>0</v>
      </c>
      <c r="BH149" s="208">
        <f>IF(N149="sníž. přenesená",J149,0)</f>
        <v>0</v>
      </c>
      <c r="BI149" s="208">
        <f>IF(N149="nulová",J149,0)</f>
        <v>0</v>
      </c>
      <c r="BJ149" s="17" t="s">
        <v>82</v>
      </c>
      <c r="BK149" s="208">
        <f>ROUND(I149*H149,2)</f>
        <v>0</v>
      </c>
      <c r="BL149" s="17" t="s">
        <v>132</v>
      </c>
      <c r="BM149" s="207" t="s">
        <v>325</v>
      </c>
    </row>
    <row r="150" s="2" customFormat="1">
      <c r="A150" s="38"/>
      <c r="B150" s="39"/>
      <c r="C150" s="40"/>
      <c r="D150" s="209" t="s">
        <v>133</v>
      </c>
      <c r="E150" s="40"/>
      <c r="F150" s="210" t="s">
        <v>323</v>
      </c>
      <c r="G150" s="40"/>
      <c r="H150" s="40"/>
      <c r="I150" s="211"/>
      <c r="J150" s="40"/>
      <c r="K150" s="40"/>
      <c r="L150" s="44"/>
      <c r="M150" s="212"/>
      <c r="N150" s="213"/>
      <c r="O150" s="84"/>
      <c r="P150" s="84"/>
      <c r="Q150" s="84"/>
      <c r="R150" s="84"/>
      <c r="S150" s="84"/>
      <c r="T150" s="85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7" t="s">
        <v>133</v>
      </c>
      <c r="AU150" s="17" t="s">
        <v>82</v>
      </c>
    </row>
    <row r="151" s="2" customFormat="1" ht="16.5" customHeight="1">
      <c r="A151" s="38"/>
      <c r="B151" s="39"/>
      <c r="C151" s="196" t="s">
        <v>326</v>
      </c>
      <c r="D151" s="196" t="s">
        <v>127</v>
      </c>
      <c r="E151" s="197" t="s">
        <v>327</v>
      </c>
      <c r="F151" s="198" t="s">
        <v>328</v>
      </c>
      <c r="G151" s="199" t="s">
        <v>324</v>
      </c>
      <c r="H151" s="200">
        <v>8</v>
      </c>
      <c r="I151" s="201"/>
      <c r="J151" s="202">
        <f>ROUND(I151*H151,2)</f>
        <v>0</v>
      </c>
      <c r="K151" s="198" t="s">
        <v>19</v>
      </c>
      <c r="L151" s="44"/>
      <c r="M151" s="203" t="s">
        <v>19</v>
      </c>
      <c r="N151" s="204" t="s">
        <v>45</v>
      </c>
      <c r="O151" s="84"/>
      <c r="P151" s="205">
        <f>O151*H151</f>
        <v>0</v>
      </c>
      <c r="Q151" s="205">
        <v>0</v>
      </c>
      <c r="R151" s="205">
        <f>Q151*H151</f>
        <v>0</v>
      </c>
      <c r="S151" s="205">
        <v>0</v>
      </c>
      <c r="T151" s="206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07" t="s">
        <v>132</v>
      </c>
      <c r="AT151" s="207" t="s">
        <v>127</v>
      </c>
      <c r="AU151" s="207" t="s">
        <v>82</v>
      </c>
      <c r="AY151" s="17" t="s">
        <v>126</v>
      </c>
      <c r="BE151" s="208">
        <f>IF(N151="základní",J151,0)</f>
        <v>0</v>
      </c>
      <c r="BF151" s="208">
        <f>IF(N151="snížená",J151,0)</f>
        <v>0</v>
      </c>
      <c r="BG151" s="208">
        <f>IF(N151="zákl. přenesená",J151,0)</f>
        <v>0</v>
      </c>
      <c r="BH151" s="208">
        <f>IF(N151="sníž. přenesená",J151,0)</f>
        <v>0</v>
      </c>
      <c r="BI151" s="208">
        <f>IF(N151="nulová",J151,0)</f>
        <v>0</v>
      </c>
      <c r="BJ151" s="17" t="s">
        <v>82</v>
      </c>
      <c r="BK151" s="208">
        <f>ROUND(I151*H151,2)</f>
        <v>0</v>
      </c>
      <c r="BL151" s="17" t="s">
        <v>132</v>
      </c>
      <c r="BM151" s="207" t="s">
        <v>329</v>
      </c>
    </row>
    <row r="152" s="2" customFormat="1">
      <c r="A152" s="38"/>
      <c r="B152" s="39"/>
      <c r="C152" s="40"/>
      <c r="D152" s="209" t="s">
        <v>133</v>
      </c>
      <c r="E152" s="40"/>
      <c r="F152" s="210" t="s">
        <v>328</v>
      </c>
      <c r="G152" s="40"/>
      <c r="H152" s="40"/>
      <c r="I152" s="211"/>
      <c r="J152" s="40"/>
      <c r="K152" s="40"/>
      <c r="L152" s="44"/>
      <c r="M152" s="212"/>
      <c r="N152" s="213"/>
      <c r="O152" s="84"/>
      <c r="P152" s="84"/>
      <c r="Q152" s="84"/>
      <c r="R152" s="84"/>
      <c r="S152" s="84"/>
      <c r="T152" s="85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7" t="s">
        <v>133</v>
      </c>
      <c r="AU152" s="17" t="s">
        <v>82</v>
      </c>
    </row>
    <row r="153" s="11" customFormat="1" ht="25.92" customHeight="1">
      <c r="A153" s="11"/>
      <c r="B153" s="182"/>
      <c r="C153" s="183"/>
      <c r="D153" s="184" t="s">
        <v>73</v>
      </c>
      <c r="E153" s="185" t="s">
        <v>330</v>
      </c>
      <c r="F153" s="185" t="s">
        <v>331</v>
      </c>
      <c r="G153" s="183"/>
      <c r="H153" s="183"/>
      <c r="I153" s="186"/>
      <c r="J153" s="187">
        <f>BK153</f>
        <v>0</v>
      </c>
      <c r="K153" s="183"/>
      <c r="L153" s="188"/>
      <c r="M153" s="189"/>
      <c r="N153" s="190"/>
      <c r="O153" s="190"/>
      <c r="P153" s="191">
        <f>SUM(P154:P155)</f>
        <v>0</v>
      </c>
      <c r="Q153" s="190"/>
      <c r="R153" s="191">
        <f>SUM(R154:R155)</f>
        <v>0</v>
      </c>
      <c r="S153" s="190"/>
      <c r="T153" s="192">
        <f>SUM(T154:T155)</f>
        <v>0</v>
      </c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R153" s="193" t="s">
        <v>82</v>
      </c>
      <c r="AT153" s="194" t="s">
        <v>73</v>
      </c>
      <c r="AU153" s="194" t="s">
        <v>74</v>
      </c>
      <c r="AY153" s="193" t="s">
        <v>126</v>
      </c>
      <c r="BK153" s="195">
        <f>SUM(BK154:BK155)</f>
        <v>0</v>
      </c>
    </row>
    <row r="154" s="2" customFormat="1" ht="16.5" customHeight="1">
      <c r="A154" s="38"/>
      <c r="B154" s="39"/>
      <c r="C154" s="196" t="s">
        <v>194</v>
      </c>
      <c r="D154" s="196" t="s">
        <v>127</v>
      </c>
      <c r="E154" s="197" t="s">
        <v>332</v>
      </c>
      <c r="F154" s="198" t="s">
        <v>333</v>
      </c>
      <c r="G154" s="199" t="s">
        <v>334</v>
      </c>
      <c r="H154" s="218"/>
      <c r="I154" s="201"/>
      <c r="J154" s="202">
        <f>ROUND(I154*H154,2)</f>
        <v>0</v>
      </c>
      <c r="K154" s="198" t="s">
        <v>19</v>
      </c>
      <c r="L154" s="44"/>
      <c r="M154" s="203" t="s">
        <v>19</v>
      </c>
      <c r="N154" s="204" t="s">
        <v>45</v>
      </c>
      <c r="O154" s="84"/>
      <c r="P154" s="205">
        <f>O154*H154</f>
        <v>0</v>
      </c>
      <c r="Q154" s="205">
        <v>0</v>
      </c>
      <c r="R154" s="205">
        <f>Q154*H154</f>
        <v>0</v>
      </c>
      <c r="S154" s="205">
        <v>0</v>
      </c>
      <c r="T154" s="206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07" t="s">
        <v>132</v>
      </c>
      <c r="AT154" s="207" t="s">
        <v>127</v>
      </c>
      <c r="AU154" s="207" t="s">
        <v>82</v>
      </c>
      <c r="AY154" s="17" t="s">
        <v>126</v>
      </c>
      <c r="BE154" s="208">
        <f>IF(N154="základní",J154,0)</f>
        <v>0</v>
      </c>
      <c r="BF154" s="208">
        <f>IF(N154="snížená",J154,0)</f>
        <v>0</v>
      </c>
      <c r="BG154" s="208">
        <f>IF(N154="zákl. přenesená",J154,0)</f>
        <v>0</v>
      </c>
      <c r="BH154" s="208">
        <f>IF(N154="sníž. přenesená",J154,0)</f>
        <v>0</v>
      </c>
      <c r="BI154" s="208">
        <f>IF(N154="nulová",J154,0)</f>
        <v>0</v>
      </c>
      <c r="BJ154" s="17" t="s">
        <v>82</v>
      </c>
      <c r="BK154" s="208">
        <f>ROUND(I154*H154,2)</f>
        <v>0</v>
      </c>
      <c r="BL154" s="17" t="s">
        <v>132</v>
      </c>
      <c r="BM154" s="207" t="s">
        <v>335</v>
      </c>
    </row>
    <row r="155" s="2" customFormat="1">
      <c r="A155" s="38"/>
      <c r="B155" s="39"/>
      <c r="C155" s="40"/>
      <c r="D155" s="209" t="s">
        <v>133</v>
      </c>
      <c r="E155" s="40"/>
      <c r="F155" s="210" t="s">
        <v>333</v>
      </c>
      <c r="G155" s="40"/>
      <c r="H155" s="40"/>
      <c r="I155" s="211"/>
      <c r="J155" s="40"/>
      <c r="K155" s="40"/>
      <c r="L155" s="44"/>
      <c r="M155" s="214"/>
      <c r="N155" s="215"/>
      <c r="O155" s="216"/>
      <c r="P155" s="216"/>
      <c r="Q155" s="216"/>
      <c r="R155" s="216"/>
      <c r="S155" s="216"/>
      <c r="T155" s="217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7" t="s">
        <v>133</v>
      </c>
      <c r="AU155" s="17" t="s">
        <v>82</v>
      </c>
    </row>
    <row r="156" s="2" customFormat="1" ht="6.96" customHeight="1">
      <c r="A156" s="38"/>
      <c r="B156" s="59"/>
      <c r="C156" s="60"/>
      <c r="D156" s="60"/>
      <c r="E156" s="60"/>
      <c r="F156" s="60"/>
      <c r="G156" s="60"/>
      <c r="H156" s="60"/>
      <c r="I156" s="60"/>
      <c r="J156" s="60"/>
      <c r="K156" s="60"/>
      <c r="L156" s="44"/>
      <c r="M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</row>
  </sheetData>
  <sheetProtection sheet="1" autoFilter="0" formatColumns="0" formatRows="0" objects="1" scenarios="1" spinCount="100000" saltValue="9t4Fbh3ir0ch2TbwSBctwFiZP+DnunSTscLMcAmByQ1nsk0bk0QgEpjYohYX9bCKjyn3lRVn33/JhNJSosc24Q==" hashValue="QAeXPq4VBCK9YDIQZQ2gyuVr6czHHDmXp1gjxpRgcRbEEoVL+QaXTjg5eLbt4D0v4ZW94MTBPCHniGWLZocT/A==" algorithmName="SHA-512" password="CC35"/>
  <autoFilter ref="C82:K155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90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84</v>
      </c>
    </row>
    <row r="4" s="1" customFormat="1" ht="24.96" customHeight="1">
      <c r="B4" s="20"/>
      <c r="D4" s="130" t="s">
        <v>91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6.5" customHeight="1">
      <c r="B7" s="20"/>
      <c r="E7" s="133" t="str">
        <f>'Rekapitulace stavby'!K6</f>
        <v>Obytná zóna Včelnice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92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336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8. 3. 2023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">
        <v>19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27</v>
      </c>
      <c r="F15" s="38"/>
      <c r="G15" s="38"/>
      <c r="H15" s="38"/>
      <c r="I15" s="132" t="s">
        <v>28</v>
      </c>
      <c r="J15" s="136" t="s">
        <v>19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31</v>
      </c>
      <c r="E20" s="38"/>
      <c r="F20" s="38"/>
      <c r="G20" s="38"/>
      <c r="H20" s="38"/>
      <c r="I20" s="132" t="s">
        <v>26</v>
      </c>
      <c r="J20" s="136" t="s">
        <v>19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337</v>
      </c>
      <c r="F21" s="38"/>
      <c r="G21" s="38"/>
      <c r="H21" s="38"/>
      <c r="I21" s="132" t="s">
        <v>28</v>
      </c>
      <c r="J21" s="136" t="s">
        <v>19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36</v>
      </c>
      <c r="E23" s="38"/>
      <c r="F23" s="38"/>
      <c r="G23" s="38"/>
      <c r="H23" s="38"/>
      <c r="I23" s="132" t="s">
        <v>26</v>
      </c>
      <c r="J23" s="136" t="s">
        <v>19</v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">
        <v>37</v>
      </c>
      <c r="F24" s="38"/>
      <c r="G24" s="38"/>
      <c r="H24" s="38"/>
      <c r="I24" s="132" t="s">
        <v>28</v>
      </c>
      <c r="J24" s="136" t="s">
        <v>19</v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38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40</v>
      </c>
      <c r="E30" s="38"/>
      <c r="F30" s="38"/>
      <c r="G30" s="38"/>
      <c r="H30" s="38"/>
      <c r="I30" s="38"/>
      <c r="J30" s="144">
        <f>ROUND(J88,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42</v>
      </c>
      <c r="G32" s="38"/>
      <c r="H32" s="38"/>
      <c r="I32" s="145" t="s">
        <v>41</v>
      </c>
      <c r="J32" s="145" t="s">
        <v>43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44</v>
      </c>
      <c r="E33" s="132" t="s">
        <v>45</v>
      </c>
      <c r="F33" s="147">
        <f>ROUND((SUM(BE88:BE315)),  2)</f>
        <v>0</v>
      </c>
      <c r="G33" s="38"/>
      <c r="H33" s="38"/>
      <c r="I33" s="148">
        <v>0.20999999999999999</v>
      </c>
      <c r="J33" s="147">
        <f>ROUND(((SUM(BE88:BE315))*I33),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46</v>
      </c>
      <c r="F34" s="147">
        <f>ROUND((SUM(BF88:BF315)),  2)</f>
        <v>0</v>
      </c>
      <c r="G34" s="38"/>
      <c r="H34" s="38"/>
      <c r="I34" s="148">
        <v>0.14999999999999999</v>
      </c>
      <c r="J34" s="147">
        <f>ROUND(((SUM(BF88:BF315))*I34),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47</v>
      </c>
      <c r="F35" s="147">
        <f>ROUND((SUM(BG88:BG315)),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48</v>
      </c>
      <c r="F36" s="147">
        <f>ROUND((SUM(BH88:BH315)),  2)</f>
        <v>0</v>
      </c>
      <c r="G36" s="38"/>
      <c r="H36" s="38"/>
      <c r="I36" s="148">
        <v>0.14999999999999999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49</v>
      </c>
      <c r="F37" s="147">
        <f>ROUND((SUM(BI88:BI315)),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50</v>
      </c>
      <c r="E39" s="151"/>
      <c r="F39" s="151"/>
      <c r="G39" s="152" t="s">
        <v>51</v>
      </c>
      <c r="H39" s="153" t="s">
        <v>52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95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6.5" customHeight="1">
      <c r="A48" s="38"/>
      <c r="B48" s="39"/>
      <c r="C48" s="40"/>
      <c r="D48" s="40"/>
      <c r="E48" s="160" t="str">
        <f>E7</f>
        <v>Obytná zóna Včelnice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92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69" t="str">
        <f>E9</f>
        <v>SO104-D.100 - komunikace a zpevněné plochy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>Chodová Planá</v>
      </c>
      <c r="G52" s="40"/>
      <c r="H52" s="40"/>
      <c r="I52" s="32" t="s">
        <v>23</v>
      </c>
      <c r="J52" s="72" t="str">
        <f>IF(J12="","",J12)</f>
        <v>8. 3. 2023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5.15" customHeight="1">
      <c r="A54" s="38"/>
      <c r="B54" s="39"/>
      <c r="C54" s="32" t="s">
        <v>25</v>
      </c>
      <c r="D54" s="40"/>
      <c r="E54" s="40"/>
      <c r="F54" s="27" t="str">
        <f>E15</f>
        <v>Městys Chodová Planá</v>
      </c>
      <c r="G54" s="40"/>
      <c r="H54" s="40"/>
      <c r="I54" s="32" t="s">
        <v>31</v>
      </c>
      <c r="J54" s="36" t="str">
        <f>E21</f>
        <v>Bc. Michal Pašava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15.15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36</v>
      </c>
      <c r="J55" s="36" t="str">
        <f>E24</f>
        <v>Milan Hájek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96</v>
      </c>
      <c r="D57" s="162"/>
      <c r="E57" s="162"/>
      <c r="F57" s="162"/>
      <c r="G57" s="162"/>
      <c r="H57" s="162"/>
      <c r="I57" s="162"/>
      <c r="J57" s="163" t="s">
        <v>97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72</v>
      </c>
      <c r="D59" s="40"/>
      <c r="E59" s="40"/>
      <c r="F59" s="40"/>
      <c r="G59" s="40"/>
      <c r="H59" s="40"/>
      <c r="I59" s="40"/>
      <c r="J59" s="102">
        <f>J88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98</v>
      </c>
    </row>
    <row r="60" s="9" customFormat="1" ht="24.96" customHeight="1">
      <c r="A60" s="9"/>
      <c r="B60" s="165"/>
      <c r="C60" s="166"/>
      <c r="D60" s="167" t="s">
        <v>338</v>
      </c>
      <c r="E60" s="168"/>
      <c r="F60" s="168"/>
      <c r="G60" s="168"/>
      <c r="H60" s="168"/>
      <c r="I60" s="168"/>
      <c r="J60" s="169">
        <f>J89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2" customFormat="1" ht="19.92" customHeight="1">
      <c r="A61" s="12"/>
      <c r="B61" s="219"/>
      <c r="C61" s="220"/>
      <c r="D61" s="221" t="s">
        <v>339</v>
      </c>
      <c r="E61" s="222"/>
      <c r="F61" s="222"/>
      <c r="G61" s="222"/>
      <c r="H61" s="222"/>
      <c r="I61" s="222"/>
      <c r="J61" s="223">
        <f>J90</f>
        <v>0</v>
      </c>
      <c r="K61" s="220"/>
      <c r="L61" s="224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</row>
    <row r="62" s="12" customFormat="1" ht="19.92" customHeight="1">
      <c r="A62" s="12"/>
      <c r="B62" s="219"/>
      <c r="C62" s="220"/>
      <c r="D62" s="221" t="s">
        <v>340</v>
      </c>
      <c r="E62" s="222"/>
      <c r="F62" s="222"/>
      <c r="G62" s="222"/>
      <c r="H62" s="222"/>
      <c r="I62" s="222"/>
      <c r="J62" s="223">
        <f>J169</f>
        <v>0</v>
      </c>
      <c r="K62" s="220"/>
      <c r="L62" s="224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</row>
    <row r="63" s="12" customFormat="1" ht="19.92" customHeight="1">
      <c r="A63" s="12"/>
      <c r="B63" s="219"/>
      <c r="C63" s="220"/>
      <c r="D63" s="221" t="s">
        <v>341</v>
      </c>
      <c r="E63" s="222"/>
      <c r="F63" s="222"/>
      <c r="G63" s="222"/>
      <c r="H63" s="222"/>
      <c r="I63" s="222"/>
      <c r="J63" s="223">
        <f>J218</f>
        <v>0</v>
      </c>
      <c r="K63" s="220"/>
      <c r="L63" s="224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</row>
    <row r="64" s="12" customFormat="1" ht="19.92" customHeight="1">
      <c r="A64" s="12"/>
      <c r="B64" s="219"/>
      <c r="C64" s="220"/>
      <c r="D64" s="221" t="s">
        <v>342</v>
      </c>
      <c r="E64" s="222"/>
      <c r="F64" s="222"/>
      <c r="G64" s="222"/>
      <c r="H64" s="222"/>
      <c r="I64" s="222"/>
      <c r="J64" s="223">
        <f>J274</f>
        <v>0</v>
      </c>
      <c r="K64" s="220"/>
      <c r="L64" s="224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</row>
    <row r="65" s="12" customFormat="1" ht="19.92" customHeight="1">
      <c r="A65" s="12"/>
      <c r="B65" s="219"/>
      <c r="C65" s="220"/>
      <c r="D65" s="221" t="s">
        <v>343</v>
      </c>
      <c r="E65" s="222"/>
      <c r="F65" s="222"/>
      <c r="G65" s="222"/>
      <c r="H65" s="222"/>
      <c r="I65" s="222"/>
      <c r="J65" s="223">
        <f>J289</f>
        <v>0</v>
      </c>
      <c r="K65" s="220"/>
      <c r="L65" s="224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</row>
    <row r="66" s="9" customFormat="1" ht="24.96" customHeight="1">
      <c r="A66" s="9"/>
      <c r="B66" s="165"/>
      <c r="C66" s="166"/>
      <c r="D66" s="167" t="s">
        <v>344</v>
      </c>
      <c r="E66" s="168"/>
      <c r="F66" s="168"/>
      <c r="G66" s="168"/>
      <c r="H66" s="168"/>
      <c r="I66" s="168"/>
      <c r="J66" s="169">
        <f>J293</f>
        <v>0</v>
      </c>
      <c r="K66" s="166"/>
      <c r="L66" s="17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12" customFormat="1" ht="19.92" customHeight="1">
      <c r="A67" s="12"/>
      <c r="B67" s="219"/>
      <c r="C67" s="220"/>
      <c r="D67" s="221" t="s">
        <v>345</v>
      </c>
      <c r="E67" s="222"/>
      <c r="F67" s="222"/>
      <c r="G67" s="222"/>
      <c r="H67" s="222"/>
      <c r="I67" s="222"/>
      <c r="J67" s="223">
        <f>J294</f>
        <v>0</v>
      </c>
      <c r="K67" s="220"/>
      <c r="L67" s="224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</row>
    <row r="68" s="9" customFormat="1" ht="24.96" customHeight="1">
      <c r="A68" s="9"/>
      <c r="B68" s="165"/>
      <c r="C68" s="166"/>
      <c r="D68" s="167" t="s">
        <v>346</v>
      </c>
      <c r="E68" s="168"/>
      <c r="F68" s="168"/>
      <c r="G68" s="168"/>
      <c r="H68" s="168"/>
      <c r="I68" s="168"/>
      <c r="J68" s="169">
        <f>J309</f>
        <v>0</v>
      </c>
      <c r="K68" s="166"/>
      <c r="L68" s="170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2" customFormat="1" ht="21.84" customHeight="1">
      <c r="A69" s="38"/>
      <c r="B69" s="39"/>
      <c r="C69" s="40"/>
      <c r="D69" s="40"/>
      <c r="E69" s="40"/>
      <c r="F69" s="40"/>
      <c r="G69" s="40"/>
      <c r="H69" s="40"/>
      <c r="I69" s="40"/>
      <c r="J69" s="40"/>
      <c r="K69" s="40"/>
      <c r="L69" s="134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</row>
    <row r="70" s="2" customFormat="1" ht="6.96" customHeight="1">
      <c r="A70" s="38"/>
      <c r="B70" s="59"/>
      <c r="C70" s="60"/>
      <c r="D70" s="60"/>
      <c r="E70" s="60"/>
      <c r="F70" s="60"/>
      <c r="G70" s="60"/>
      <c r="H70" s="60"/>
      <c r="I70" s="60"/>
      <c r="J70" s="60"/>
      <c r="K70" s="60"/>
      <c r="L70" s="134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4" s="2" customFormat="1" ht="6.96" customHeight="1">
      <c r="A74" s="38"/>
      <c r="B74" s="61"/>
      <c r="C74" s="62"/>
      <c r="D74" s="62"/>
      <c r="E74" s="62"/>
      <c r="F74" s="62"/>
      <c r="G74" s="62"/>
      <c r="H74" s="62"/>
      <c r="I74" s="62"/>
      <c r="J74" s="62"/>
      <c r="K74" s="62"/>
      <c r="L74" s="134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24.96" customHeight="1">
      <c r="A75" s="38"/>
      <c r="B75" s="39"/>
      <c r="C75" s="23" t="s">
        <v>111</v>
      </c>
      <c r="D75" s="40"/>
      <c r="E75" s="40"/>
      <c r="F75" s="40"/>
      <c r="G75" s="40"/>
      <c r="H75" s="40"/>
      <c r="I75" s="40"/>
      <c r="J75" s="40"/>
      <c r="K75" s="40"/>
      <c r="L75" s="134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6.96" customHeigh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134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2" customHeight="1">
      <c r="A77" s="38"/>
      <c r="B77" s="39"/>
      <c r="C77" s="32" t="s">
        <v>16</v>
      </c>
      <c r="D77" s="40"/>
      <c r="E77" s="40"/>
      <c r="F77" s="40"/>
      <c r="G77" s="40"/>
      <c r="H77" s="40"/>
      <c r="I77" s="40"/>
      <c r="J77" s="40"/>
      <c r="K77" s="40"/>
      <c r="L77" s="134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16.5" customHeight="1">
      <c r="A78" s="38"/>
      <c r="B78" s="39"/>
      <c r="C78" s="40"/>
      <c r="D78" s="40"/>
      <c r="E78" s="160" t="str">
        <f>E7</f>
        <v>Obytná zóna Včelnice</v>
      </c>
      <c r="F78" s="32"/>
      <c r="G78" s="32"/>
      <c r="H78" s="32"/>
      <c r="I78" s="40"/>
      <c r="J78" s="40"/>
      <c r="K78" s="40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12" customHeight="1">
      <c r="A79" s="38"/>
      <c r="B79" s="39"/>
      <c r="C79" s="32" t="s">
        <v>92</v>
      </c>
      <c r="D79" s="40"/>
      <c r="E79" s="40"/>
      <c r="F79" s="40"/>
      <c r="G79" s="40"/>
      <c r="H79" s="40"/>
      <c r="I79" s="40"/>
      <c r="J79" s="40"/>
      <c r="K79" s="40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6.5" customHeight="1">
      <c r="A80" s="38"/>
      <c r="B80" s="39"/>
      <c r="C80" s="40"/>
      <c r="D80" s="40"/>
      <c r="E80" s="69" t="str">
        <f>E9</f>
        <v>SO104-D.100 - komunikace a zpevněné plochy</v>
      </c>
      <c r="F80" s="40"/>
      <c r="G80" s="40"/>
      <c r="H80" s="40"/>
      <c r="I80" s="40"/>
      <c r="J80" s="40"/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6.96" customHeight="1">
      <c r="A81" s="38"/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13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2" customHeight="1">
      <c r="A82" s="38"/>
      <c r="B82" s="39"/>
      <c r="C82" s="32" t="s">
        <v>21</v>
      </c>
      <c r="D82" s="40"/>
      <c r="E82" s="40"/>
      <c r="F82" s="27" t="str">
        <f>F12</f>
        <v>Chodová Planá</v>
      </c>
      <c r="G82" s="40"/>
      <c r="H82" s="40"/>
      <c r="I82" s="32" t="s">
        <v>23</v>
      </c>
      <c r="J82" s="72" t="str">
        <f>IF(J12="","",J12)</f>
        <v>8. 3. 2023</v>
      </c>
      <c r="K82" s="40"/>
      <c r="L82" s="13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134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5.15" customHeight="1">
      <c r="A84" s="38"/>
      <c r="B84" s="39"/>
      <c r="C84" s="32" t="s">
        <v>25</v>
      </c>
      <c r="D84" s="40"/>
      <c r="E84" s="40"/>
      <c r="F84" s="27" t="str">
        <f>E15</f>
        <v>Městys Chodová Planá</v>
      </c>
      <c r="G84" s="40"/>
      <c r="H84" s="40"/>
      <c r="I84" s="32" t="s">
        <v>31</v>
      </c>
      <c r="J84" s="36" t="str">
        <f>E21</f>
        <v>Bc. Michal Pašava</v>
      </c>
      <c r="K84" s="40"/>
      <c r="L84" s="134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5.15" customHeight="1">
      <c r="A85" s="38"/>
      <c r="B85" s="39"/>
      <c r="C85" s="32" t="s">
        <v>29</v>
      </c>
      <c r="D85" s="40"/>
      <c r="E85" s="40"/>
      <c r="F85" s="27" t="str">
        <f>IF(E18="","",E18)</f>
        <v>Vyplň údaj</v>
      </c>
      <c r="G85" s="40"/>
      <c r="H85" s="40"/>
      <c r="I85" s="32" t="s">
        <v>36</v>
      </c>
      <c r="J85" s="36" t="str">
        <f>E24</f>
        <v>Milan Hájek</v>
      </c>
      <c r="K85" s="40"/>
      <c r="L85" s="134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0.32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134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10" customFormat="1" ht="29.28" customHeight="1">
      <c r="A87" s="171"/>
      <c r="B87" s="172"/>
      <c r="C87" s="173" t="s">
        <v>112</v>
      </c>
      <c r="D87" s="174" t="s">
        <v>59</v>
      </c>
      <c r="E87" s="174" t="s">
        <v>55</v>
      </c>
      <c r="F87" s="174" t="s">
        <v>56</v>
      </c>
      <c r="G87" s="174" t="s">
        <v>113</v>
      </c>
      <c r="H87" s="174" t="s">
        <v>114</v>
      </c>
      <c r="I87" s="174" t="s">
        <v>115</v>
      </c>
      <c r="J87" s="174" t="s">
        <v>97</v>
      </c>
      <c r="K87" s="175" t="s">
        <v>116</v>
      </c>
      <c r="L87" s="176"/>
      <c r="M87" s="92" t="s">
        <v>19</v>
      </c>
      <c r="N87" s="93" t="s">
        <v>44</v>
      </c>
      <c r="O87" s="93" t="s">
        <v>117</v>
      </c>
      <c r="P87" s="93" t="s">
        <v>118</v>
      </c>
      <c r="Q87" s="93" t="s">
        <v>119</v>
      </c>
      <c r="R87" s="93" t="s">
        <v>120</v>
      </c>
      <c r="S87" s="93" t="s">
        <v>121</v>
      </c>
      <c r="T87" s="94" t="s">
        <v>122</v>
      </c>
      <c r="U87" s="171"/>
      <c r="V87" s="171"/>
      <c r="W87" s="171"/>
      <c r="X87" s="171"/>
      <c r="Y87" s="171"/>
      <c r="Z87" s="171"/>
      <c r="AA87" s="171"/>
      <c r="AB87" s="171"/>
      <c r="AC87" s="171"/>
      <c r="AD87" s="171"/>
      <c r="AE87" s="171"/>
    </row>
    <row r="88" s="2" customFormat="1" ht="22.8" customHeight="1">
      <c r="A88" s="38"/>
      <c r="B88" s="39"/>
      <c r="C88" s="99" t="s">
        <v>123</v>
      </c>
      <c r="D88" s="40"/>
      <c r="E88" s="40"/>
      <c r="F88" s="40"/>
      <c r="G88" s="40"/>
      <c r="H88" s="40"/>
      <c r="I88" s="40"/>
      <c r="J88" s="177">
        <f>BK88</f>
        <v>0</v>
      </c>
      <c r="K88" s="40"/>
      <c r="L88" s="44"/>
      <c r="M88" s="95"/>
      <c r="N88" s="178"/>
      <c r="O88" s="96"/>
      <c r="P88" s="179">
        <f>P89+P293+P309</f>
        <v>0</v>
      </c>
      <c r="Q88" s="96"/>
      <c r="R88" s="179">
        <f>R89+R293+R309</f>
        <v>0</v>
      </c>
      <c r="S88" s="96"/>
      <c r="T88" s="180">
        <f>T89+T293+T309</f>
        <v>0</v>
      </c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T88" s="17" t="s">
        <v>73</v>
      </c>
      <c r="AU88" s="17" t="s">
        <v>98</v>
      </c>
      <c r="BK88" s="181">
        <f>BK89+BK293+BK309</f>
        <v>0</v>
      </c>
    </row>
    <row r="89" s="11" customFormat="1" ht="25.92" customHeight="1">
      <c r="A89" s="11"/>
      <c r="B89" s="182"/>
      <c r="C89" s="183"/>
      <c r="D89" s="184" t="s">
        <v>73</v>
      </c>
      <c r="E89" s="185" t="s">
        <v>347</v>
      </c>
      <c r="F89" s="185" t="s">
        <v>348</v>
      </c>
      <c r="G89" s="183"/>
      <c r="H89" s="183"/>
      <c r="I89" s="186"/>
      <c r="J89" s="187">
        <f>BK89</f>
        <v>0</v>
      </c>
      <c r="K89" s="183"/>
      <c r="L89" s="188"/>
      <c r="M89" s="189"/>
      <c r="N89" s="190"/>
      <c r="O89" s="190"/>
      <c r="P89" s="191">
        <f>P90+P169+P218+P274+P289</f>
        <v>0</v>
      </c>
      <c r="Q89" s="190"/>
      <c r="R89" s="191">
        <f>R90+R169+R218+R274+R289</f>
        <v>0</v>
      </c>
      <c r="S89" s="190"/>
      <c r="T89" s="192">
        <f>T90+T169+T218+T274+T289</f>
        <v>0</v>
      </c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R89" s="193" t="s">
        <v>82</v>
      </c>
      <c r="AT89" s="194" t="s">
        <v>73</v>
      </c>
      <c r="AU89" s="194" t="s">
        <v>74</v>
      </c>
      <c r="AY89" s="193" t="s">
        <v>126</v>
      </c>
      <c r="BK89" s="195">
        <f>BK90+BK169+BK218+BK274+BK289</f>
        <v>0</v>
      </c>
    </row>
    <row r="90" s="11" customFormat="1" ht="22.8" customHeight="1">
      <c r="A90" s="11"/>
      <c r="B90" s="182"/>
      <c r="C90" s="183"/>
      <c r="D90" s="184" t="s">
        <v>73</v>
      </c>
      <c r="E90" s="225" t="s">
        <v>82</v>
      </c>
      <c r="F90" s="225" t="s">
        <v>349</v>
      </c>
      <c r="G90" s="183"/>
      <c r="H90" s="183"/>
      <c r="I90" s="186"/>
      <c r="J90" s="226">
        <f>BK90</f>
        <v>0</v>
      </c>
      <c r="K90" s="183"/>
      <c r="L90" s="188"/>
      <c r="M90" s="189"/>
      <c r="N90" s="190"/>
      <c r="O90" s="190"/>
      <c r="P90" s="191">
        <f>SUM(P91:P168)</f>
        <v>0</v>
      </c>
      <c r="Q90" s="190"/>
      <c r="R90" s="191">
        <f>SUM(R91:R168)</f>
        <v>0</v>
      </c>
      <c r="S90" s="190"/>
      <c r="T90" s="192">
        <f>SUM(T91:T168)</f>
        <v>0</v>
      </c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R90" s="193" t="s">
        <v>82</v>
      </c>
      <c r="AT90" s="194" t="s">
        <v>73</v>
      </c>
      <c r="AU90" s="194" t="s">
        <v>82</v>
      </c>
      <c r="AY90" s="193" t="s">
        <v>126</v>
      </c>
      <c r="BK90" s="195">
        <f>SUM(BK91:BK168)</f>
        <v>0</v>
      </c>
    </row>
    <row r="91" s="2" customFormat="1" ht="21.75" customHeight="1">
      <c r="A91" s="38"/>
      <c r="B91" s="39"/>
      <c r="C91" s="196" t="s">
        <v>82</v>
      </c>
      <c r="D91" s="196" t="s">
        <v>127</v>
      </c>
      <c r="E91" s="197" t="s">
        <v>350</v>
      </c>
      <c r="F91" s="198" t="s">
        <v>351</v>
      </c>
      <c r="G91" s="199" t="s">
        <v>193</v>
      </c>
      <c r="H91" s="200">
        <v>50</v>
      </c>
      <c r="I91" s="201"/>
      <c r="J91" s="202">
        <f>ROUND(I91*H91,2)</f>
        <v>0</v>
      </c>
      <c r="K91" s="198" t="s">
        <v>352</v>
      </c>
      <c r="L91" s="44"/>
      <c r="M91" s="203" t="s">
        <v>19</v>
      </c>
      <c r="N91" s="204" t="s">
        <v>45</v>
      </c>
      <c r="O91" s="84"/>
      <c r="P91" s="205">
        <f>O91*H91</f>
        <v>0</v>
      </c>
      <c r="Q91" s="205">
        <v>0</v>
      </c>
      <c r="R91" s="205">
        <f>Q91*H91</f>
        <v>0</v>
      </c>
      <c r="S91" s="205">
        <v>0</v>
      </c>
      <c r="T91" s="206">
        <f>S91*H91</f>
        <v>0</v>
      </c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R91" s="207" t="s">
        <v>132</v>
      </c>
      <c r="AT91" s="207" t="s">
        <v>127</v>
      </c>
      <c r="AU91" s="207" t="s">
        <v>84</v>
      </c>
      <c r="AY91" s="17" t="s">
        <v>126</v>
      </c>
      <c r="BE91" s="208">
        <f>IF(N91="základní",J91,0)</f>
        <v>0</v>
      </c>
      <c r="BF91" s="208">
        <f>IF(N91="snížená",J91,0)</f>
        <v>0</v>
      </c>
      <c r="BG91" s="208">
        <f>IF(N91="zákl. přenesená",J91,0)</f>
        <v>0</v>
      </c>
      <c r="BH91" s="208">
        <f>IF(N91="sníž. přenesená",J91,0)</f>
        <v>0</v>
      </c>
      <c r="BI91" s="208">
        <f>IF(N91="nulová",J91,0)</f>
        <v>0</v>
      </c>
      <c r="BJ91" s="17" t="s">
        <v>82</v>
      </c>
      <c r="BK91" s="208">
        <f>ROUND(I91*H91,2)</f>
        <v>0</v>
      </c>
      <c r="BL91" s="17" t="s">
        <v>132</v>
      </c>
      <c r="BM91" s="207" t="s">
        <v>84</v>
      </c>
    </row>
    <row r="92" s="2" customFormat="1">
      <c r="A92" s="38"/>
      <c r="B92" s="39"/>
      <c r="C92" s="40"/>
      <c r="D92" s="209" t="s">
        <v>133</v>
      </c>
      <c r="E92" s="40"/>
      <c r="F92" s="210" t="s">
        <v>351</v>
      </c>
      <c r="G92" s="40"/>
      <c r="H92" s="40"/>
      <c r="I92" s="211"/>
      <c r="J92" s="40"/>
      <c r="K92" s="40"/>
      <c r="L92" s="44"/>
      <c r="M92" s="212"/>
      <c r="N92" s="213"/>
      <c r="O92" s="84"/>
      <c r="P92" s="84"/>
      <c r="Q92" s="84"/>
      <c r="R92" s="84"/>
      <c r="S92" s="84"/>
      <c r="T92" s="85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T92" s="17" t="s">
        <v>133</v>
      </c>
      <c r="AU92" s="17" t="s">
        <v>84</v>
      </c>
    </row>
    <row r="93" s="2" customFormat="1">
      <c r="A93" s="38"/>
      <c r="B93" s="39"/>
      <c r="C93" s="40"/>
      <c r="D93" s="227" t="s">
        <v>353</v>
      </c>
      <c r="E93" s="40"/>
      <c r="F93" s="228" t="s">
        <v>354</v>
      </c>
      <c r="G93" s="40"/>
      <c r="H93" s="40"/>
      <c r="I93" s="211"/>
      <c r="J93" s="40"/>
      <c r="K93" s="40"/>
      <c r="L93" s="44"/>
      <c r="M93" s="212"/>
      <c r="N93" s="213"/>
      <c r="O93" s="84"/>
      <c r="P93" s="84"/>
      <c r="Q93" s="84"/>
      <c r="R93" s="84"/>
      <c r="S93" s="84"/>
      <c r="T93" s="85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T93" s="17" t="s">
        <v>353</v>
      </c>
      <c r="AU93" s="17" t="s">
        <v>84</v>
      </c>
    </row>
    <row r="94" s="2" customFormat="1" ht="21.75" customHeight="1">
      <c r="A94" s="38"/>
      <c r="B94" s="39"/>
      <c r="C94" s="196" t="s">
        <v>84</v>
      </c>
      <c r="D94" s="196" t="s">
        <v>127</v>
      </c>
      <c r="E94" s="197" t="s">
        <v>355</v>
      </c>
      <c r="F94" s="198" t="s">
        <v>356</v>
      </c>
      <c r="G94" s="199" t="s">
        <v>193</v>
      </c>
      <c r="H94" s="200">
        <v>85</v>
      </c>
      <c r="I94" s="201"/>
      <c r="J94" s="202">
        <f>ROUND(I94*H94,2)</f>
        <v>0</v>
      </c>
      <c r="K94" s="198" t="s">
        <v>352</v>
      </c>
      <c r="L94" s="44"/>
      <c r="M94" s="203" t="s">
        <v>19</v>
      </c>
      <c r="N94" s="204" t="s">
        <v>45</v>
      </c>
      <c r="O94" s="84"/>
      <c r="P94" s="205">
        <f>O94*H94</f>
        <v>0</v>
      </c>
      <c r="Q94" s="205">
        <v>0</v>
      </c>
      <c r="R94" s="205">
        <f>Q94*H94</f>
        <v>0</v>
      </c>
      <c r="S94" s="205">
        <v>0</v>
      </c>
      <c r="T94" s="206">
        <f>S94*H94</f>
        <v>0</v>
      </c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R94" s="207" t="s">
        <v>132</v>
      </c>
      <c r="AT94" s="207" t="s">
        <v>127</v>
      </c>
      <c r="AU94" s="207" t="s">
        <v>84</v>
      </c>
      <c r="AY94" s="17" t="s">
        <v>126</v>
      </c>
      <c r="BE94" s="208">
        <f>IF(N94="základní",J94,0)</f>
        <v>0</v>
      </c>
      <c r="BF94" s="208">
        <f>IF(N94="snížená",J94,0)</f>
        <v>0</v>
      </c>
      <c r="BG94" s="208">
        <f>IF(N94="zákl. přenesená",J94,0)</f>
        <v>0</v>
      </c>
      <c r="BH94" s="208">
        <f>IF(N94="sníž. přenesená",J94,0)</f>
        <v>0</v>
      </c>
      <c r="BI94" s="208">
        <f>IF(N94="nulová",J94,0)</f>
        <v>0</v>
      </c>
      <c r="BJ94" s="17" t="s">
        <v>82</v>
      </c>
      <c r="BK94" s="208">
        <f>ROUND(I94*H94,2)</f>
        <v>0</v>
      </c>
      <c r="BL94" s="17" t="s">
        <v>132</v>
      </c>
      <c r="BM94" s="207" t="s">
        <v>132</v>
      </c>
    </row>
    <row r="95" s="2" customFormat="1">
      <c r="A95" s="38"/>
      <c r="B95" s="39"/>
      <c r="C95" s="40"/>
      <c r="D95" s="209" t="s">
        <v>133</v>
      </c>
      <c r="E95" s="40"/>
      <c r="F95" s="210" t="s">
        <v>356</v>
      </c>
      <c r="G95" s="40"/>
      <c r="H95" s="40"/>
      <c r="I95" s="211"/>
      <c r="J95" s="40"/>
      <c r="K95" s="40"/>
      <c r="L95" s="44"/>
      <c r="M95" s="212"/>
      <c r="N95" s="213"/>
      <c r="O95" s="84"/>
      <c r="P95" s="84"/>
      <c r="Q95" s="84"/>
      <c r="R95" s="84"/>
      <c r="S95" s="84"/>
      <c r="T95" s="85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T95" s="17" t="s">
        <v>133</v>
      </c>
      <c r="AU95" s="17" t="s">
        <v>84</v>
      </c>
    </row>
    <row r="96" s="2" customFormat="1">
      <c r="A96" s="38"/>
      <c r="B96" s="39"/>
      <c r="C96" s="40"/>
      <c r="D96" s="227" t="s">
        <v>353</v>
      </c>
      <c r="E96" s="40"/>
      <c r="F96" s="228" t="s">
        <v>357</v>
      </c>
      <c r="G96" s="40"/>
      <c r="H96" s="40"/>
      <c r="I96" s="211"/>
      <c r="J96" s="40"/>
      <c r="K96" s="40"/>
      <c r="L96" s="44"/>
      <c r="M96" s="212"/>
      <c r="N96" s="213"/>
      <c r="O96" s="84"/>
      <c r="P96" s="84"/>
      <c r="Q96" s="84"/>
      <c r="R96" s="84"/>
      <c r="S96" s="84"/>
      <c r="T96" s="85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T96" s="17" t="s">
        <v>353</v>
      </c>
      <c r="AU96" s="17" t="s">
        <v>84</v>
      </c>
    </row>
    <row r="97" s="13" customFormat="1">
      <c r="A97" s="13"/>
      <c r="B97" s="229"/>
      <c r="C97" s="230"/>
      <c r="D97" s="209" t="s">
        <v>358</v>
      </c>
      <c r="E97" s="231" t="s">
        <v>19</v>
      </c>
      <c r="F97" s="232" t="s">
        <v>359</v>
      </c>
      <c r="G97" s="230"/>
      <c r="H97" s="233">
        <v>85</v>
      </c>
      <c r="I97" s="234"/>
      <c r="J97" s="230"/>
      <c r="K97" s="230"/>
      <c r="L97" s="235"/>
      <c r="M97" s="236"/>
      <c r="N97" s="237"/>
      <c r="O97" s="237"/>
      <c r="P97" s="237"/>
      <c r="Q97" s="237"/>
      <c r="R97" s="237"/>
      <c r="S97" s="237"/>
      <c r="T97" s="238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39" t="s">
        <v>358</v>
      </c>
      <c r="AU97" s="239" t="s">
        <v>84</v>
      </c>
      <c r="AV97" s="13" t="s">
        <v>84</v>
      </c>
      <c r="AW97" s="13" t="s">
        <v>35</v>
      </c>
      <c r="AX97" s="13" t="s">
        <v>74</v>
      </c>
      <c r="AY97" s="239" t="s">
        <v>126</v>
      </c>
    </row>
    <row r="98" s="14" customFormat="1">
      <c r="A98" s="14"/>
      <c r="B98" s="240"/>
      <c r="C98" s="241"/>
      <c r="D98" s="209" t="s">
        <v>358</v>
      </c>
      <c r="E98" s="242" t="s">
        <v>19</v>
      </c>
      <c r="F98" s="243" t="s">
        <v>360</v>
      </c>
      <c r="G98" s="241"/>
      <c r="H98" s="244">
        <v>85</v>
      </c>
      <c r="I98" s="245"/>
      <c r="J98" s="241"/>
      <c r="K98" s="241"/>
      <c r="L98" s="246"/>
      <c r="M98" s="247"/>
      <c r="N98" s="248"/>
      <c r="O98" s="248"/>
      <c r="P98" s="248"/>
      <c r="Q98" s="248"/>
      <c r="R98" s="248"/>
      <c r="S98" s="248"/>
      <c r="T98" s="249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50" t="s">
        <v>358</v>
      </c>
      <c r="AU98" s="250" t="s">
        <v>84</v>
      </c>
      <c r="AV98" s="14" t="s">
        <v>132</v>
      </c>
      <c r="AW98" s="14" t="s">
        <v>35</v>
      </c>
      <c r="AX98" s="14" t="s">
        <v>82</v>
      </c>
      <c r="AY98" s="250" t="s">
        <v>126</v>
      </c>
    </row>
    <row r="99" s="2" customFormat="1" ht="16.5" customHeight="1">
      <c r="A99" s="38"/>
      <c r="B99" s="39"/>
      <c r="C99" s="196" t="s">
        <v>138</v>
      </c>
      <c r="D99" s="196" t="s">
        <v>127</v>
      </c>
      <c r="E99" s="197" t="s">
        <v>361</v>
      </c>
      <c r="F99" s="198" t="s">
        <v>362</v>
      </c>
      <c r="G99" s="199" t="s">
        <v>193</v>
      </c>
      <c r="H99" s="200">
        <v>38</v>
      </c>
      <c r="I99" s="201"/>
      <c r="J99" s="202">
        <f>ROUND(I99*H99,2)</f>
        <v>0</v>
      </c>
      <c r="K99" s="198" t="s">
        <v>352</v>
      </c>
      <c r="L99" s="44"/>
      <c r="M99" s="203" t="s">
        <v>19</v>
      </c>
      <c r="N99" s="204" t="s">
        <v>45</v>
      </c>
      <c r="O99" s="84"/>
      <c r="P99" s="205">
        <f>O99*H99</f>
        <v>0</v>
      </c>
      <c r="Q99" s="205">
        <v>0</v>
      </c>
      <c r="R99" s="205">
        <f>Q99*H99</f>
        <v>0</v>
      </c>
      <c r="S99" s="205">
        <v>0</v>
      </c>
      <c r="T99" s="206">
        <f>S99*H99</f>
        <v>0</v>
      </c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R99" s="207" t="s">
        <v>132</v>
      </c>
      <c r="AT99" s="207" t="s">
        <v>127</v>
      </c>
      <c r="AU99" s="207" t="s">
        <v>84</v>
      </c>
      <c r="AY99" s="17" t="s">
        <v>126</v>
      </c>
      <c r="BE99" s="208">
        <f>IF(N99="základní",J99,0)</f>
        <v>0</v>
      </c>
      <c r="BF99" s="208">
        <f>IF(N99="snížená",J99,0)</f>
        <v>0</v>
      </c>
      <c r="BG99" s="208">
        <f>IF(N99="zákl. přenesená",J99,0)</f>
        <v>0</v>
      </c>
      <c r="BH99" s="208">
        <f>IF(N99="sníž. přenesená",J99,0)</f>
        <v>0</v>
      </c>
      <c r="BI99" s="208">
        <f>IF(N99="nulová",J99,0)</f>
        <v>0</v>
      </c>
      <c r="BJ99" s="17" t="s">
        <v>82</v>
      </c>
      <c r="BK99" s="208">
        <f>ROUND(I99*H99,2)</f>
        <v>0</v>
      </c>
      <c r="BL99" s="17" t="s">
        <v>132</v>
      </c>
      <c r="BM99" s="207" t="s">
        <v>141</v>
      </c>
    </row>
    <row r="100" s="2" customFormat="1">
      <c r="A100" s="38"/>
      <c r="B100" s="39"/>
      <c r="C100" s="40"/>
      <c r="D100" s="209" t="s">
        <v>133</v>
      </c>
      <c r="E100" s="40"/>
      <c r="F100" s="210" t="s">
        <v>362</v>
      </c>
      <c r="G100" s="40"/>
      <c r="H100" s="40"/>
      <c r="I100" s="211"/>
      <c r="J100" s="40"/>
      <c r="K100" s="40"/>
      <c r="L100" s="44"/>
      <c r="M100" s="212"/>
      <c r="N100" s="213"/>
      <c r="O100" s="84"/>
      <c r="P100" s="84"/>
      <c r="Q100" s="84"/>
      <c r="R100" s="84"/>
      <c r="S100" s="84"/>
      <c r="T100" s="85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T100" s="17" t="s">
        <v>133</v>
      </c>
      <c r="AU100" s="17" t="s">
        <v>84</v>
      </c>
    </row>
    <row r="101" s="2" customFormat="1">
      <c r="A101" s="38"/>
      <c r="B101" s="39"/>
      <c r="C101" s="40"/>
      <c r="D101" s="227" t="s">
        <v>353</v>
      </c>
      <c r="E101" s="40"/>
      <c r="F101" s="228" t="s">
        <v>363</v>
      </c>
      <c r="G101" s="40"/>
      <c r="H101" s="40"/>
      <c r="I101" s="211"/>
      <c r="J101" s="40"/>
      <c r="K101" s="40"/>
      <c r="L101" s="44"/>
      <c r="M101" s="212"/>
      <c r="N101" s="213"/>
      <c r="O101" s="84"/>
      <c r="P101" s="84"/>
      <c r="Q101" s="84"/>
      <c r="R101" s="84"/>
      <c r="S101" s="84"/>
      <c r="T101" s="85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T101" s="17" t="s">
        <v>353</v>
      </c>
      <c r="AU101" s="17" t="s">
        <v>84</v>
      </c>
    </row>
    <row r="102" s="13" customFormat="1">
      <c r="A102" s="13"/>
      <c r="B102" s="229"/>
      <c r="C102" s="230"/>
      <c r="D102" s="209" t="s">
        <v>358</v>
      </c>
      <c r="E102" s="231" t="s">
        <v>19</v>
      </c>
      <c r="F102" s="232" t="s">
        <v>364</v>
      </c>
      <c r="G102" s="230"/>
      <c r="H102" s="233">
        <v>38</v>
      </c>
      <c r="I102" s="234"/>
      <c r="J102" s="230"/>
      <c r="K102" s="230"/>
      <c r="L102" s="235"/>
      <c r="M102" s="236"/>
      <c r="N102" s="237"/>
      <c r="O102" s="237"/>
      <c r="P102" s="237"/>
      <c r="Q102" s="237"/>
      <c r="R102" s="237"/>
      <c r="S102" s="237"/>
      <c r="T102" s="238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39" t="s">
        <v>358</v>
      </c>
      <c r="AU102" s="239" t="s">
        <v>84</v>
      </c>
      <c r="AV102" s="13" t="s">
        <v>84</v>
      </c>
      <c r="AW102" s="13" t="s">
        <v>35</v>
      </c>
      <c r="AX102" s="13" t="s">
        <v>74</v>
      </c>
      <c r="AY102" s="239" t="s">
        <v>126</v>
      </c>
    </row>
    <row r="103" s="14" customFormat="1">
      <c r="A103" s="14"/>
      <c r="B103" s="240"/>
      <c r="C103" s="241"/>
      <c r="D103" s="209" t="s">
        <v>358</v>
      </c>
      <c r="E103" s="242" t="s">
        <v>19</v>
      </c>
      <c r="F103" s="243" t="s">
        <v>360</v>
      </c>
      <c r="G103" s="241"/>
      <c r="H103" s="244">
        <v>38</v>
      </c>
      <c r="I103" s="245"/>
      <c r="J103" s="241"/>
      <c r="K103" s="241"/>
      <c r="L103" s="246"/>
      <c r="M103" s="247"/>
      <c r="N103" s="248"/>
      <c r="O103" s="248"/>
      <c r="P103" s="248"/>
      <c r="Q103" s="248"/>
      <c r="R103" s="248"/>
      <c r="S103" s="248"/>
      <c r="T103" s="249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0" t="s">
        <v>358</v>
      </c>
      <c r="AU103" s="250" t="s">
        <v>84</v>
      </c>
      <c r="AV103" s="14" t="s">
        <v>132</v>
      </c>
      <c r="AW103" s="14" t="s">
        <v>35</v>
      </c>
      <c r="AX103" s="14" t="s">
        <v>82</v>
      </c>
      <c r="AY103" s="250" t="s">
        <v>126</v>
      </c>
    </row>
    <row r="104" s="2" customFormat="1" ht="16.5" customHeight="1">
      <c r="A104" s="38"/>
      <c r="B104" s="39"/>
      <c r="C104" s="196" t="s">
        <v>132</v>
      </c>
      <c r="D104" s="196" t="s">
        <v>127</v>
      </c>
      <c r="E104" s="197" t="s">
        <v>365</v>
      </c>
      <c r="F104" s="198" t="s">
        <v>366</v>
      </c>
      <c r="G104" s="199" t="s">
        <v>193</v>
      </c>
      <c r="H104" s="200">
        <v>69</v>
      </c>
      <c r="I104" s="201"/>
      <c r="J104" s="202">
        <f>ROUND(I104*H104,2)</f>
        <v>0</v>
      </c>
      <c r="K104" s="198" t="s">
        <v>352</v>
      </c>
      <c r="L104" s="44"/>
      <c r="M104" s="203" t="s">
        <v>19</v>
      </c>
      <c r="N104" s="204" t="s">
        <v>45</v>
      </c>
      <c r="O104" s="84"/>
      <c r="P104" s="205">
        <f>O104*H104</f>
        <v>0</v>
      </c>
      <c r="Q104" s="205">
        <v>0</v>
      </c>
      <c r="R104" s="205">
        <f>Q104*H104</f>
        <v>0</v>
      </c>
      <c r="S104" s="205">
        <v>0</v>
      </c>
      <c r="T104" s="206">
        <f>S104*H104</f>
        <v>0</v>
      </c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R104" s="207" t="s">
        <v>132</v>
      </c>
      <c r="AT104" s="207" t="s">
        <v>127</v>
      </c>
      <c r="AU104" s="207" t="s">
        <v>84</v>
      </c>
      <c r="AY104" s="17" t="s">
        <v>126</v>
      </c>
      <c r="BE104" s="208">
        <f>IF(N104="základní",J104,0)</f>
        <v>0</v>
      </c>
      <c r="BF104" s="208">
        <f>IF(N104="snížená",J104,0)</f>
        <v>0</v>
      </c>
      <c r="BG104" s="208">
        <f>IF(N104="zákl. přenesená",J104,0)</f>
        <v>0</v>
      </c>
      <c r="BH104" s="208">
        <f>IF(N104="sníž. přenesená",J104,0)</f>
        <v>0</v>
      </c>
      <c r="BI104" s="208">
        <f>IF(N104="nulová",J104,0)</f>
        <v>0</v>
      </c>
      <c r="BJ104" s="17" t="s">
        <v>82</v>
      </c>
      <c r="BK104" s="208">
        <f>ROUND(I104*H104,2)</f>
        <v>0</v>
      </c>
      <c r="BL104" s="17" t="s">
        <v>132</v>
      </c>
      <c r="BM104" s="207" t="s">
        <v>144</v>
      </c>
    </row>
    <row r="105" s="2" customFormat="1">
      <c r="A105" s="38"/>
      <c r="B105" s="39"/>
      <c r="C105" s="40"/>
      <c r="D105" s="209" t="s">
        <v>133</v>
      </c>
      <c r="E105" s="40"/>
      <c r="F105" s="210" t="s">
        <v>366</v>
      </c>
      <c r="G105" s="40"/>
      <c r="H105" s="40"/>
      <c r="I105" s="211"/>
      <c r="J105" s="40"/>
      <c r="K105" s="40"/>
      <c r="L105" s="44"/>
      <c r="M105" s="212"/>
      <c r="N105" s="213"/>
      <c r="O105" s="84"/>
      <c r="P105" s="84"/>
      <c r="Q105" s="84"/>
      <c r="R105" s="84"/>
      <c r="S105" s="84"/>
      <c r="T105" s="85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T105" s="17" t="s">
        <v>133</v>
      </c>
      <c r="AU105" s="17" t="s">
        <v>84</v>
      </c>
    </row>
    <row r="106" s="2" customFormat="1">
      <c r="A106" s="38"/>
      <c r="B106" s="39"/>
      <c r="C106" s="40"/>
      <c r="D106" s="227" t="s">
        <v>353</v>
      </c>
      <c r="E106" s="40"/>
      <c r="F106" s="228" t="s">
        <v>367</v>
      </c>
      <c r="G106" s="40"/>
      <c r="H106" s="40"/>
      <c r="I106" s="211"/>
      <c r="J106" s="40"/>
      <c r="K106" s="40"/>
      <c r="L106" s="44"/>
      <c r="M106" s="212"/>
      <c r="N106" s="213"/>
      <c r="O106" s="84"/>
      <c r="P106" s="84"/>
      <c r="Q106" s="84"/>
      <c r="R106" s="84"/>
      <c r="S106" s="84"/>
      <c r="T106" s="85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T106" s="17" t="s">
        <v>353</v>
      </c>
      <c r="AU106" s="17" t="s">
        <v>84</v>
      </c>
    </row>
    <row r="107" s="2" customFormat="1" ht="16.5" customHeight="1">
      <c r="A107" s="38"/>
      <c r="B107" s="39"/>
      <c r="C107" s="196" t="s">
        <v>145</v>
      </c>
      <c r="D107" s="196" t="s">
        <v>127</v>
      </c>
      <c r="E107" s="197" t="s">
        <v>368</v>
      </c>
      <c r="F107" s="198" t="s">
        <v>369</v>
      </c>
      <c r="G107" s="199" t="s">
        <v>220</v>
      </c>
      <c r="H107" s="200">
        <v>2</v>
      </c>
      <c r="I107" s="201"/>
      <c r="J107" s="202">
        <f>ROUND(I107*H107,2)</f>
        <v>0</v>
      </c>
      <c r="K107" s="198" t="s">
        <v>352</v>
      </c>
      <c r="L107" s="44"/>
      <c r="M107" s="203" t="s">
        <v>19</v>
      </c>
      <c r="N107" s="204" t="s">
        <v>45</v>
      </c>
      <c r="O107" s="84"/>
      <c r="P107" s="205">
        <f>O107*H107</f>
        <v>0</v>
      </c>
      <c r="Q107" s="205">
        <v>0</v>
      </c>
      <c r="R107" s="205">
        <f>Q107*H107</f>
        <v>0</v>
      </c>
      <c r="S107" s="205">
        <v>0</v>
      </c>
      <c r="T107" s="206">
        <f>S107*H107</f>
        <v>0</v>
      </c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R107" s="207" t="s">
        <v>132</v>
      </c>
      <c r="AT107" s="207" t="s">
        <v>127</v>
      </c>
      <c r="AU107" s="207" t="s">
        <v>84</v>
      </c>
      <c r="AY107" s="17" t="s">
        <v>126</v>
      </c>
      <c r="BE107" s="208">
        <f>IF(N107="základní",J107,0)</f>
        <v>0</v>
      </c>
      <c r="BF107" s="208">
        <f>IF(N107="snížená",J107,0)</f>
        <v>0</v>
      </c>
      <c r="BG107" s="208">
        <f>IF(N107="zákl. přenesená",J107,0)</f>
        <v>0</v>
      </c>
      <c r="BH107" s="208">
        <f>IF(N107="sníž. přenesená",J107,0)</f>
        <v>0</v>
      </c>
      <c r="BI107" s="208">
        <f>IF(N107="nulová",J107,0)</f>
        <v>0</v>
      </c>
      <c r="BJ107" s="17" t="s">
        <v>82</v>
      </c>
      <c r="BK107" s="208">
        <f>ROUND(I107*H107,2)</f>
        <v>0</v>
      </c>
      <c r="BL107" s="17" t="s">
        <v>132</v>
      </c>
      <c r="BM107" s="207" t="s">
        <v>148</v>
      </c>
    </row>
    <row r="108" s="2" customFormat="1">
      <c r="A108" s="38"/>
      <c r="B108" s="39"/>
      <c r="C108" s="40"/>
      <c r="D108" s="209" t="s">
        <v>133</v>
      </c>
      <c r="E108" s="40"/>
      <c r="F108" s="210" t="s">
        <v>369</v>
      </c>
      <c r="G108" s="40"/>
      <c r="H108" s="40"/>
      <c r="I108" s="211"/>
      <c r="J108" s="40"/>
      <c r="K108" s="40"/>
      <c r="L108" s="44"/>
      <c r="M108" s="212"/>
      <c r="N108" s="213"/>
      <c r="O108" s="84"/>
      <c r="P108" s="84"/>
      <c r="Q108" s="84"/>
      <c r="R108" s="84"/>
      <c r="S108" s="84"/>
      <c r="T108" s="85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T108" s="17" t="s">
        <v>133</v>
      </c>
      <c r="AU108" s="17" t="s">
        <v>84</v>
      </c>
    </row>
    <row r="109" s="2" customFormat="1">
      <c r="A109" s="38"/>
      <c r="B109" s="39"/>
      <c r="C109" s="40"/>
      <c r="D109" s="227" t="s">
        <v>353</v>
      </c>
      <c r="E109" s="40"/>
      <c r="F109" s="228" t="s">
        <v>370</v>
      </c>
      <c r="G109" s="40"/>
      <c r="H109" s="40"/>
      <c r="I109" s="211"/>
      <c r="J109" s="40"/>
      <c r="K109" s="40"/>
      <c r="L109" s="44"/>
      <c r="M109" s="212"/>
      <c r="N109" s="213"/>
      <c r="O109" s="84"/>
      <c r="P109" s="84"/>
      <c r="Q109" s="84"/>
      <c r="R109" s="84"/>
      <c r="S109" s="84"/>
      <c r="T109" s="85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T109" s="17" t="s">
        <v>353</v>
      </c>
      <c r="AU109" s="17" t="s">
        <v>84</v>
      </c>
    </row>
    <row r="110" s="13" customFormat="1">
      <c r="A110" s="13"/>
      <c r="B110" s="229"/>
      <c r="C110" s="230"/>
      <c r="D110" s="209" t="s">
        <v>358</v>
      </c>
      <c r="E110" s="231" t="s">
        <v>19</v>
      </c>
      <c r="F110" s="232" t="s">
        <v>371</v>
      </c>
      <c r="G110" s="230"/>
      <c r="H110" s="233">
        <v>2</v>
      </c>
      <c r="I110" s="234"/>
      <c r="J110" s="230"/>
      <c r="K110" s="230"/>
      <c r="L110" s="235"/>
      <c r="M110" s="236"/>
      <c r="N110" s="237"/>
      <c r="O110" s="237"/>
      <c r="P110" s="237"/>
      <c r="Q110" s="237"/>
      <c r="R110" s="237"/>
      <c r="S110" s="237"/>
      <c r="T110" s="238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39" t="s">
        <v>358</v>
      </c>
      <c r="AU110" s="239" t="s">
        <v>84</v>
      </c>
      <c r="AV110" s="13" t="s">
        <v>84</v>
      </c>
      <c r="AW110" s="13" t="s">
        <v>35</v>
      </c>
      <c r="AX110" s="13" t="s">
        <v>74</v>
      </c>
      <c r="AY110" s="239" t="s">
        <v>126</v>
      </c>
    </row>
    <row r="111" s="14" customFormat="1">
      <c r="A111" s="14"/>
      <c r="B111" s="240"/>
      <c r="C111" s="241"/>
      <c r="D111" s="209" t="s">
        <v>358</v>
      </c>
      <c r="E111" s="242" t="s">
        <v>19</v>
      </c>
      <c r="F111" s="243" t="s">
        <v>360</v>
      </c>
      <c r="G111" s="241"/>
      <c r="H111" s="244">
        <v>2</v>
      </c>
      <c r="I111" s="245"/>
      <c r="J111" s="241"/>
      <c r="K111" s="241"/>
      <c r="L111" s="246"/>
      <c r="M111" s="247"/>
      <c r="N111" s="248"/>
      <c r="O111" s="248"/>
      <c r="P111" s="248"/>
      <c r="Q111" s="248"/>
      <c r="R111" s="248"/>
      <c r="S111" s="248"/>
      <c r="T111" s="249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0" t="s">
        <v>358</v>
      </c>
      <c r="AU111" s="250" t="s">
        <v>84</v>
      </c>
      <c r="AV111" s="14" t="s">
        <v>132</v>
      </c>
      <c r="AW111" s="14" t="s">
        <v>35</v>
      </c>
      <c r="AX111" s="14" t="s">
        <v>82</v>
      </c>
      <c r="AY111" s="250" t="s">
        <v>126</v>
      </c>
    </row>
    <row r="112" s="2" customFormat="1" ht="16.5" customHeight="1">
      <c r="A112" s="38"/>
      <c r="B112" s="39"/>
      <c r="C112" s="196" t="s">
        <v>141</v>
      </c>
      <c r="D112" s="196" t="s">
        <v>127</v>
      </c>
      <c r="E112" s="197" t="s">
        <v>372</v>
      </c>
      <c r="F112" s="198" t="s">
        <v>373</v>
      </c>
      <c r="G112" s="199" t="s">
        <v>193</v>
      </c>
      <c r="H112" s="200">
        <v>310</v>
      </c>
      <c r="I112" s="201"/>
      <c r="J112" s="202">
        <f>ROUND(I112*H112,2)</f>
        <v>0</v>
      </c>
      <c r="K112" s="198" t="s">
        <v>352</v>
      </c>
      <c r="L112" s="44"/>
      <c r="M112" s="203" t="s">
        <v>19</v>
      </c>
      <c r="N112" s="204" t="s">
        <v>45</v>
      </c>
      <c r="O112" s="84"/>
      <c r="P112" s="205">
        <f>O112*H112</f>
        <v>0</v>
      </c>
      <c r="Q112" s="205">
        <v>0</v>
      </c>
      <c r="R112" s="205">
        <f>Q112*H112</f>
        <v>0</v>
      </c>
      <c r="S112" s="205">
        <v>0</v>
      </c>
      <c r="T112" s="206">
        <f>S112*H112</f>
        <v>0</v>
      </c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R112" s="207" t="s">
        <v>132</v>
      </c>
      <c r="AT112" s="207" t="s">
        <v>127</v>
      </c>
      <c r="AU112" s="207" t="s">
        <v>84</v>
      </c>
      <c r="AY112" s="17" t="s">
        <v>126</v>
      </c>
      <c r="BE112" s="208">
        <f>IF(N112="základní",J112,0)</f>
        <v>0</v>
      </c>
      <c r="BF112" s="208">
        <f>IF(N112="snížená",J112,0)</f>
        <v>0</v>
      </c>
      <c r="BG112" s="208">
        <f>IF(N112="zákl. přenesená",J112,0)</f>
        <v>0</v>
      </c>
      <c r="BH112" s="208">
        <f>IF(N112="sníž. přenesená",J112,0)</f>
        <v>0</v>
      </c>
      <c r="BI112" s="208">
        <f>IF(N112="nulová",J112,0)</f>
        <v>0</v>
      </c>
      <c r="BJ112" s="17" t="s">
        <v>82</v>
      </c>
      <c r="BK112" s="208">
        <f>ROUND(I112*H112,2)</f>
        <v>0</v>
      </c>
      <c r="BL112" s="17" t="s">
        <v>132</v>
      </c>
      <c r="BM112" s="207" t="s">
        <v>124</v>
      </c>
    </row>
    <row r="113" s="2" customFormat="1">
      <c r="A113" s="38"/>
      <c r="B113" s="39"/>
      <c r="C113" s="40"/>
      <c r="D113" s="209" t="s">
        <v>133</v>
      </c>
      <c r="E113" s="40"/>
      <c r="F113" s="210" t="s">
        <v>373</v>
      </c>
      <c r="G113" s="40"/>
      <c r="H113" s="40"/>
      <c r="I113" s="211"/>
      <c r="J113" s="40"/>
      <c r="K113" s="40"/>
      <c r="L113" s="44"/>
      <c r="M113" s="212"/>
      <c r="N113" s="213"/>
      <c r="O113" s="84"/>
      <c r="P113" s="84"/>
      <c r="Q113" s="84"/>
      <c r="R113" s="84"/>
      <c r="S113" s="84"/>
      <c r="T113" s="85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T113" s="17" t="s">
        <v>133</v>
      </c>
      <c r="AU113" s="17" t="s">
        <v>84</v>
      </c>
    </row>
    <row r="114" s="2" customFormat="1">
      <c r="A114" s="38"/>
      <c r="B114" s="39"/>
      <c r="C114" s="40"/>
      <c r="D114" s="227" t="s">
        <v>353</v>
      </c>
      <c r="E114" s="40"/>
      <c r="F114" s="228" t="s">
        <v>374</v>
      </c>
      <c r="G114" s="40"/>
      <c r="H114" s="40"/>
      <c r="I114" s="211"/>
      <c r="J114" s="40"/>
      <c r="K114" s="40"/>
      <c r="L114" s="44"/>
      <c r="M114" s="212"/>
      <c r="N114" s="213"/>
      <c r="O114" s="84"/>
      <c r="P114" s="84"/>
      <c r="Q114" s="84"/>
      <c r="R114" s="84"/>
      <c r="S114" s="84"/>
      <c r="T114" s="85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T114" s="17" t="s">
        <v>353</v>
      </c>
      <c r="AU114" s="17" t="s">
        <v>84</v>
      </c>
    </row>
    <row r="115" s="2" customFormat="1" ht="21.75" customHeight="1">
      <c r="A115" s="38"/>
      <c r="B115" s="39"/>
      <c r="C115" s="196" t="s">
        <v>151</v>
      </c>
      <c r="D115" s="196" t="s">
        <v>127</v>
      </c>
      <c r="E115" s="197" t="s">
        <v>375</v>
      </c>
      <c r="F115" s="198" t="s">
        <v>376</v>
      </c>
      <c r="G115" s="199" t="s">
        <v>130</v>
      </c>
      <c r="H115" s="200">
        <v>59.799999999999997</v>
      </c>
      <c r="I115" s="201"/>
      <c r="J115" s="202">
        <f>ROUND(I115*H115,2)</f>
        <v>0</v>
      </c>
      <c r="K115" s="198" t="s">
        <v>352</v>
      </c>
      <c r="L115" s="44"/>
      <c r="M115" s="203" t="s">
        <v>19</v>
      </c>
      <c r="N115" s="204" t="s">
        <v>45</v>
      </c>
      <c r="O115" s="84"/>
      <c r="P115" s="205">
        <f>O115*H115</f>
        <v>0</v>
      </c>
      <c r="Q115" s="205">
        <v>0</v>
      </c>
      <c r="R115" s="205">
        <f>Q115*H115</f>
        <v>0</v>
      </c>
      <c r="S115" s="205">
        <v>0</v>
      </c>
      <c r="T115" s="206">
        <f>S115*H115</f>
        <v>0</v>
      </c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R115" s="207" t="s">
        <v>132</v>
      </c>
      <c r="AT115" s="207" t="s">
        <v>127</v>
      </c>
      <c r="AU115" s="207" t="s">
        <v>84</v>
      </c>
      <c r="AY115" s="17" t="s">
        <v>126</v>
      </c>
      <c r="BE115" s="208">
        <f>IF(N115="základní",J115,0)</f>
        <v>0</v>
      </c>
      <c r="BF115" s="208">
        <f>IF(N115="snížená",J115,0)</f>
        <v>0</v>
      </c>
      <c r="BG115" s="208">
        <f>IF(N115="zákl. přenesená",J115,0)</f>
        <v>0</v>
      </c>
      <c r="BH115" s="208">
        <f>IF(N115="sníž. přenesená",J115,0)</f>
        <v>0</v>
      </c>
      <c r="BI115" s="208">
        <f>IF(N115="nulová",J115,0)</f>
        <v>0</v>
      </c>
      <c r="BJ115" s="17" t="s">
        <v>82</v>
      </c>
      <c r="BK115" s="208">
        <f>ROUND(I115*H115,2)</f>
        <v>0</v>
      </c>
      <c r="BL115" s="17" t="s">
        <v>132</v>
      </c>
      <c r="BM115" s="207" t="s">
        <v>154</v>
      </c>
    </row>
    <row r="116" s="2" customFormat="1">
      <c r="A116" s="38"/>
      <c r="B116" s="39"/>
      <c r="C116" s="40"/>
      <c r="D116" s="209" t="s">
        <v>133</v>
      </c>
      <c r="E116" s="40"/>
      <c r="F116" s="210" t="s">
        <v>376</v>
      </c>
      <c r="G116" s="40"/>
      <c r="H116" s="40"/>
      <c r="I116" s="211"/>
      <c r="J116" s="40"/>
      <c r="K116" s="40"/>
      <c r="L116" s="44"/>
      <c r="M116" s="212"/>
      <c r="N116" s="213"/>
      <c r="O116" s="84"/>
      <c r="P116" s="84"/>
      <c r="Q116" s="84"/>
      <c r="R116" s="84"/>
      <c r="S116" s="84"/>
      <c r="T116" s="85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T116" s="17" t="s">
        <v>133</v>
      </c>
      <c r="AU116" s="17" t="s">
        <v>84</v>
      </c>
    </row>
    <row r="117" s="2" customFormat="1">
      <c r="A117" s="38"/>
      <c r="B117" s="39"/>
      <c r="C117" s="40"/>
      <c r="D117" s="227" t="s">
        <v>353</v>
      </c>
      <c r="E117" s="40"/>
      <c r="F117" s="228" t="s">
        <v>377</v>
      </c>
      <c r="G117" s="40"/>
      <c r="H117" s="40"/>
      <c r="I117" s="211"/>
      <c r="J117" s="40"/>
      <c r="K117" s="40"/>
      <c r="L117" s="44"/>
      <c r="M117" s="212"/>
      <c r="N117" s="213"/>
      <c r="O117" s="84"/>
      <c r="P117" s="84"/>
      <c r="Q117" s="84"/>
      <c r="R117" s="84"/>
      <c r="S117" s="84"/>
      <c r="T117" s="85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T117" s="17" t="s">
        <v>353</v>
      </c>
      <c r="AU117" s="17" t="s">
        <v>84</v>
      </c>
    </row>
    <row r="118" s="13" customFormat="1">
      <c r="A118" s="13"/>
      <c r="B118" s="229"/>
      <c r="C118" s="230"/>
      <c r="D118" s="209" t="s">
        <v>358</v>
      </c>
      <c r="E118" s="231" t="s">
        <v>19</v>
      </c>
      <c r="F118" s="232" t="s">
        <v>378</v>
      </c>
      <c r="G118" s="230"/>
      <c r="H118" s="233">
        <v>22.879999999999999</v>
      </c>
      <c r="I118" s="234"/>
      <c r="J118" s="230"/>
      <c r="K118" s="230"/>
      <c r="L118" s="235"/>
      <c r="M118" s="236"/>
      <c r="N118" s="237"/>
      <c r="O118" s="237"/>
      <c r="P118" s="237"/>
      <c r="Q118" s="237"/>
      <c r="R118" s="237"/>
      <c r="S118" s="237"/>
      <c r="T118" s="238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39" t="s">
        <v>358</v>
      </c>
      <c r="AU118" s="239" t="s">
        <v>84</v>
      </c>
      <c r="AV118" s="13" t="s">
        <v>84</v>
      </c>
      <c r="AW118" s="13" t="s">
        <v>35</v>
      </c>
      <c r="AX118" s="13" t="s">
        <v>74</v>
      </c>
      <c r="AY118" s="239" t="s">
        <v>126</v>
      </c>
    </row>
    <row r="119" s="13" customFormat="1">
      <c r="A119" s="13"/>
      <c r="B119" s="229"/>
      <c r="C119" s="230"/>
      <c r="D119" s="209" t="s">
        <v>358</v>
      </c>
      <c r="E119" s="231" t="s">
        <v>19</v>
      </c>
      <c r="F119" s="232" t="s">
        <v>379</v>
      </c>
      <c r="G119" s="230"/>
      <c r="H119" s="233">
        <v>7.2800000000000002</v>
      </c>
      <c r="I119" s="234"/>
      <c r="J119" s="230"/>
      <c r="K119" s="230"/>
      <c r="L119" s="235"/>
      <c r="M119" s="236"/>
      <c r="N119" s="237"/>
      <c r="O119" s="237"/>
      <c r="P119" s="237"/>
      <c r="Q119" s="237"/>
      <c r="R119" s="237"/>
      <c r="S119" s="237"/>
      <c r="T119" s="238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39" t="s">
        <v>358</v>
      </c>
      <c r="AU119" s="239" t="s">
        <v>84</v>
      </c>
      <c r="AV119" s="13" t="s">
        <v>84</v>
      </c>
      <c r="AW119" s="13" t="s">
        <v>35</v>
      </c>
      <c r="AX119" s="13" t="s">
        <v>74</v>
      </c>
      <c r="AY119" s="239" t="s">
        <v>126</v>
      </c>
    </row>
    <row r="120" s="13" customFormat="1">
      <c r="A120" s="13"/>
      <c r="B120" s="229"/>
      <c r="C120" s="230"/>
      <c r="D120" s="209" t="s">
        <v>358</v>
      </c>
      <c r="E120" s="231" t="s">
        <v>19</v>
      </c>
      <c r="F120" s="232" t="s">
        <v>380</v>
      </c>
      <c r="G120" s="230"/>
      <c r="H120" s="233">
        <v>3.6400000000000001</v>
      </c>
      <c r="I120" s="234"/>
      <c r="J120" s="230"/>
      <c r="K120" s="230"/>
      <c r="L120" s="235"/>
      <c r="M120" s="236"/>
      <c r="N120" s="237"/>
      <c r="O120" s="237"/>
      <c r="P120" s="237"/>
      <c r="Q120" s="237"/>
      <c r="R120" s="237"/>
      <c r="S120" s="237"/>
      <c r="T120" s="238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39" t="s">
        <v>358</v>
      </c>
      <c r="AU120" s="239" t="s">
        <v>84</v>
      </c>
      <c r="AV120" s="13" t="s">
        <v>84</v>
      </c>
      <c r="AW120" s="13" t="s">
        <v>35</v>
      </c>
      <c r="AX120" s="13" t="s">
        <v>74</v>
      </c>
      <c r="AY120" s="239" t="s">
        <v>126</v>
      </c>
    </row>
    <row r="121" s="13" customFormat="1">
      <c r="A121" s="13"/>
      <c r="B121" s="229"/>
      <c r="C121" s="230"/>
      <c r="D121" s="209" t="s">
        <v>358</v>
      </c>
      <c r="E121" s="231" t="s">
        <v>19</v>
      </c>
      <c r="F121" s="232" t="s">
        <v>381</v>
      </c>
      <c r="G121" s="230"/>
      <c r="H121" s="233">
        <v>17.600000000000001</v>
      </c>
      <c r="I121" s="234"/>
      <c r="J121" s="230"/>
      <c r="K121" s="230"/>
      <c r="L121" s="235"/>
      <c r="M121" s="236"/>
      <c r="N121" s="237"/>
      <c r="O121" s="237"/>
      <c r="P121" s="237"/>
      <c r="Q121" s="237"/>
      <c r="R121" s="237"/>
      <c r="S121" s="237"/>
      <c r="T121" s="238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39" t="s">
        <v>358</v>
      </c>
      <c r="AU121" s="239" t="s">
        <v>84</v>
      </c>
      <c r="AV121" s="13" t="s">
        <v>84</v>
      </c>
      <c r="AW121" s="13" t="s">
        <v>35</v>
      </c>
      <c r="AX121" s="13" t="s">
        <v>74</v>
      </c>
      <c r="AY121" s="239" t="s">
        <v>126</v>
      </c>
    </row>
    <row r="122" s="13" customFormat="1">
      <c r="A122" s="13"/>
      <c r="B122" s="229"/>
      <c r="C122" s="230"/>
      <c r="D122" s="209" t="s">
        <v>358</v>
      </c>
      <c r="E122" s="231" t="s">
        <v>19</v>
      </c>
      <c r="F122" s="232" t="s">
        <v>382</v>
      </c>
      <c r="G122" s="230"/>
      <c r="H122" s="233">
        <v>2.7999999999999998</v>
      </c>
      <c r="I122" s="234"/>
      <c r="J122" s="230"/>
      <c r="K122" s="230"/>
      <c r="L122" s="235"/>
      <c r="M122" s="236"/>
      <c r="N122" s="237"/>
      <c r="O122" s="237"/>
      <c r="P122" s="237"/>
      <c r="Q122" s="237"/>
      <c r="R122" s="237"/>
      <c r="S122" s="237"/>
      <c r="T122" s="238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39" t="s">
        <v>358</v>
      </c>
      <c r="AU122" s="239" t="s">
        <v>84</v>
      </c>
      <c r="AV122" s="13" t="s">
        <v>84</v>
      </c>
      <c r="AW122" s="13" t="s">
        <v>35</v>
      </c>
      <c r="AX122" s="13" t="s">
        <v>74</v>
      </c>
      <c r="AY122" s="239" t="s">
        <v>126</v>
      </c>
    </row>
    <row r="123" s="13" customFormat="1">
      <c r="A123" s="13"/>
      <c r="B123" s="229"/>
      <c r="C123" s="230"/>
      <c r="D123" s="209" t="s">
        <v>358</v>
      </c>
      <c r="E123" s="231" t="s">
        <v>19</v>
      </c>
      <c r="F123" s="232" t="s">
        <v>383</v>
      </c>
      <c r="G123" s="230"/>
      <c r="H123" s="233">
        <v>5.5999999999999996</v>
      </c>
      <c r="I123" s="234"/>
      <c r="J123" s="230"/>
      <c r="K123" s="230"/>
      <c r="L123" s="235"/>
      <c r="M123" s="236"/>
      <c r="N123" s="237"/>
      <c r="O123" s="237"/>
      <c r="P123" s="237"/>
      <c r="Q123" s="237"/>
      <c r="R123" s="237"/>
      <c r="S123" s="237"/>
      <c r="T123" s="238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39" t="s">
        <v>358</v>
      </c>
      <c r="AU123" s="239" t="s">
        <v>84</v>
      </c>
      <c r="AV123" s="13" t="s">
        <v>84</v>
      </c>
      <c r="AW123" s="13" t="s">
        <v>35</v>
      </c>
      <c r="AX123" s="13" t="s">
        <v>74</v>
      </c>
      <c r="AY123" s="239" t="s">
        <v>126</v>
      </c>
    </row>
    <row r="124" s="14" customFormat="1">
      <c r="A124" s="14"/>
      <c r="B124" s="240"/>
      <c r="C124" s="241"/>
      <c r="D124" s="209" t="s">
        <v>358</v>
      </c>
      <c r="E124" s="242" t="s">
        <v>19</v>
      </c>
      <c r="F124" s="243" t="s">
        <v>360</v>
      </c>
      <c r="G124" s="241"/>
      <c r="H124" s="244">
        <v>59.799999999999997</v>
      </c>
      <c r="I124" s="245"/>
      <c r="J124" s="241"/>
      <c r="K124" s="241"/>
      <c r="L124" s="246"/>
      <c r="M124" s="247"/>
      <c r="N124" s="248"/>
      <c r="O124" s="248"/>
      <c r="P124" s="248"/>
      <c r="Q124" s="248"/>
      <c r="R124" s="248"/>
      <c r="S124" s="248"/>
      <c r="T124" s="249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0" t="s">
        <v>358</v>
      </c>
      <c r="AU124" s="250" t="s">
        <v>84</v>
      </c>
      <c r="AV124" s="14" t="s">
        <v>132</v>
      </c>
      <c r="AW124" s="14" t="s">
        <v>35</v>
      </c>
      <c r="AX124" s="14" t="s">
        <v>82</v>
      </c>
      <c r="AY124" s="250" t="s">
        <v>126</v>
      </c>
    </row>
    <row r="125" s="2" customFormat="1" ht="21.75" customHeight="1">
      <c r="A125" s="38"/>
      <c r="B125" s="39"/>
      <c r="C125" s="196" t="s">
        <v>144</v>
      </c>
      <c r="D125" s="196" t="s">
        <v>127</v>
      </c>
      <c r="E125" s="197" t="s">
        <v>384</v>
      </c>
      <c r="F125" s="198" t="s">
        <v>385</v>
      </c>
      <c r="G125" s="199" t="s">
        <v>130</v>
      </c>
      <c r="H125" s="200">
        <v>59.799999999999997</v>
      </c>
      <c r="I125" s="201"/>
      <c r="J125" s="202">
        <f>ROUND(I125*H125,2)</f>
        <v>0</v>
      </c>
      <c r="K125" s="198" t="s">
        <v>352</v>
      </c>
      <c r="L125" s="44"/>
      <c r="M125" s="203" t="s">
        <v>19</v>
      </c>
      <c r="N125" s="204" t="s">
        <v>45</v>
      </c>
      <c r="O125" s="84"/>
      <c r="P125" s="205">
        <f>O125*H125</f>
        <v>0</v>
      </c>
      <c r="Q125" s="205">
        <v>0</v>
      </c>
      <c r="R125" s="205">
        <f>Q125*H125</f>
        <v>0</v>
      </c>
      <c r="S125" s="205">
        <v>0</v>
      </c>
      <c r="T125" s="206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07" t="s">
        <v>132</v>
      </c>
      <c r="AT125" s="207" t="s">
        <v>127</v>
      </c>
      <c r="AU125" s="207" t="s">
        <v>84</v>
      </c>
      <c r="AY125" s="17" t="s">
        <v>126</v>
      </c>
      <c r="BE125" s="208">
        <f>IF(N125="základní",J125,0)</f>
        <v>0</v>
      </c>
      <c r="BF125" s="208">
        <f>IF(N125="snížená",J125,0)</f>
        <v>0</v>
      </c>
      <c r="BG125" s="208">
        <f>IF(N125="zákl. přenesená",J125,0)</f>
        <v>0</v>
      </c>
      <c r="BH125" s="208">
        <f>IF(N125="sníž. přenesená",J125,0)</f>
        <v>0</v>
      </c>
      <c r="BI125" s="208">
        <f>IF(N125="nulová",J125,0)</f>
        <v>0</v>
      </c>
      <c r="BJ125" s="17" t="s">
        <v>82</v>
      </c>
      <c r="BK125" s="208">
        <f>ROUND(I125*H125,2)</f>
        <v>0</v>
      </c>
      <c r="BL125" s="17" t="s">
        <v>132</v>
      </c>
      <c r="BM125" s="207" t="s">
        <v>157</v>
      </c>
    </row>
    <row r="126" s="2" customFormat="1">
      <c r="A126" s="38"/>
      <c r="B126" s="39"/>
      <c r="C126" s="40"/>
      <c r="D126" s="209" t="s">
        <v>133</v>
      </c>
      <c r="E126" s="40"/>
      <c r="F126" s="210" t="s">
        <v>385</v>
      </c>
      <c r="G126" s="40"/>
      <c r="H126" s="40"/>
      <c r="I126" s="211"/>
      <c r="J126" s="40"/>
      <c r="K126" s="40"/>
      <c r="L126" s="44"/>
      <c r="M126" s="212"/>
      <c r="N126" s="213"/>
      <c r="O126" s="84"/>
      <c r="P126" s="84"/>
      <c r="Q126" s="84"/>
      <c r="R126" s="84"/>
      <c r="S126" s="84"/>
      <c r="T126" s="85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T126" s="17" t="s">
        <v>133</v>
      </c>
      <c r="AU126" s="17" t="s">
        <v>84</v>
      </c>
    </row>
    <row r="127" s="2" customFormat="1">
      <c r="A127" s="38"/>
      <c r="B127" s="39"/>
      <c r="C127" s="40"/>
      <c r="D127" s="227" t="s">
        <v>353</v>
      </c>
      <c r="E127" s="40"/>
      <c r="F127" s="228" t="s">
        <v>386</v>
      </c>
      <c r="G127" s="40"/>
      <c r="H127" s="40"/>
      <c r="I127" s="211"/>
      <c r="J127" s="40"/>
      <c r="K127" s="40"/>
      <c r="L127" s="44"/>
      <c r="M127" s="212"/>
      <c r="N127" s="213"/>
      <c r="O127" s="84"/>
      <c r="P127" s="84"/>
      <c r="Q127" s="84"/>
      <c r="R127" s="84"/>
      <c r="S127" s="84"/>
      <c r="T127" s="85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7" t="s">
        <v>353</v>
      </c>
      <c r="AU127" s="17" t="s">
        <v>84</v>
      </c>
    </row>
    <row r="128" s="13" customFormat="1">
      <c r="A128" s="13"/>
      <c r="B128" s="229"/>
      <c r="C128" s="230"/>
      <c r="D128" s="209" t="s">
        <v>358</v>
      </c>
      <c r="E128" s="231" t="s">
        <v>19</v>
      </c>
      <c r="F128" s="232" t="s">
        <v>387</v>
      </c>
      <c r="G128" s="230"/>
      <c r="H128" s="233">
        <v>59.799999999999997</v>
      </c>
      <c r="I128" s="234"/>
      <c r="J128" s="230"/>
      <c r="K128" s="230"/>
      <c r="L128" s="235"/>
      <c r="M128" s="236"/>
      <c r="N128" s="237"/>
      <c r="O128" s="237"/>
      <c r="P128" s="237"/>
      <c r="Q128" s="237"/>
      <c r="R128" s="237"/>
      <c r="S128" s="237"/>
      <c r="T128" s="238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39" t="s">
        <v>358</v>
      </c>
      <c r="AU128" s="239" t="s">
        <v>84</v>
      </c>
      <c r="AV128" s="13" t="s">
        <v>84</v>
      </c>
      <c r="AW128" s="13" t="s">
        <v>35</v>
      </c>
      <c r="AX128" s="13" t="s">
        <v>74</v>
      </c>
      <c r="AY128" s="239" t="s">
        <v>126</v>
      </c>
    </row>
    <row r="129" s="14" customFormat="1">
      <c r="A129" s="14"/>
      <c r="B129" s="240"/>
      <c r="C129" s="241"/>
      <c r="D129" s="209" t="s">
        <v>358</v>
      </c>
      <c r="E129" s="242" t="s">
        <v>19</v>
      </c>
      <c r="F129" s="243" t="s">
        <v>360</v>
      </c>
      <c r="G129" s="241"/>
      <c r="H129" s="244">
        <v>59.799999999999997</v>
      </c>
      <c r="I129" s="245"/>
      <c r="J129" s="241"/>
      <c r="K129" s="241"/>
      <c r="L129" s="246"/>
      <c r="M129" s="247"/>
      <c r="N129" s="248"/>
      <c r="O129" s="248"/>
      <c r="P129" s="248"/>
      <c r="Q129" s="248"/>
      <c r="R129" s="248"/>
      <c r="S129" s="248"/>
      <c r="T129" s="249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0" t="s">
        <v>358</v>
      </c>
      <c r="AU129" s="250" t="s">
        <v>84</v>
      </c>
      <c r="AV129" s="14" t="s">
        <v>132</v>
      </c>
      <c r="AW129" s="14" t="s">
        <v>35</v>
      </c>
      <c r="AX129" s="14" t="s">
        <v>82</v>
      </c>
      <c r="AY129" s="250" t="s">
        <v>126</v>
      </c>
    </row>
    <row r="130" s="2" customFormat="1" ht="16.5" customHeight="1">
      <c r="A130" s="38"/>
      <c r="B130" s="39"/>
      <c r="C130" s="196" t="s">
        <v>158</v>
      </c>
      <c r="D130" s="196" t="s">
        <v>127</v>
      </c>
      <c r="E130" s="197" t="s">
        <v>388</v>
      </c>
      <c r="F130" s="198" t="s">
        <v>389</v>
      </c>
      <c r="G130" s="199" t="s">
        <v>130</v>
      </c>
      <c r="H130" s="200">
        <v>59.799999999999997</v>
      </c>
      <c r="I130" s="201"/>
      <c r="J130" s="202">
        <f>ROUND(I130*H130,2)</f>
        <v>0</v>
      </c>
      <c r="K130" s="198" t="s">
        <v>352</v>
      </c>
      <c r="L130" s="44"/>
      <c r="M130" s="203" t="s">
        <v>19</v>
      </c>
      <c r="N130" s="204" t="s">
        <v>45</v>
      </c>
      <c r="O130" s="84"/>
      <c r="P130" s="205">
        <f>O130*H130</f>
        <v>0</v>
      </c>
      <c r="Q130" s="205">
        <v>0</v>
      </c>
      <c r="R130" s="205">
        <f>Q130*H130</f>
        <v>0</v>
      </c>
      <c r="S130" s="205">
        <v>0</v>
      </c>
      <c r="T130" s="206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07" t="s">
        <v>132</v>
      </c>
      <c r="AT130" s="207" t="s">
        <v>127</v>
      </c>
      <c r="AU130" s="207" t="s">
        <v>84</v>
      </c>
      <c r="AY130" s="17" t="s">
        <v>126</v>
      </c>
      <c r="BE130" s="208">
        <f>IF(N130="základní",J130,0)</f>
        <v>0</v>
      </c>
      <c r="BF130" s="208">
        <f>IF(N130="snížená",J130,0)</f>
        <v>0</v>
      </c>
      <c r="BG130" s="208">
        <f>IF(N130="zákl. přenesená",J130,0)</f>
        <v>0</v>
      </c>
      <c r="BH130" s="208">
        <f>IF(N130="sníž. přenesená",J130,0)</f>
        <v>0</v>
      </c>
      <c r="BI130" s="208">
        <f>IF(N130="nulová",J130,0)</f>
        <v>0</v>
      </c>
      <c r="BJ130" s="17" t="s">
        <v>82</v>
      </c>
      <c r="BK130" s="208">
        <f>ROUND(I130*H130,2)</f>
        <v>0</v>
      </c>
      <c r="BL130" s="17" t="s">
        <v>132</v>
      </c>
      <c r="BM130" s="207" t="s">
        <v>161</v>
      </c>
    </row>
    <row r="131" s="2" customFormat="1">
      <c r="A131" s="38"/>
      <c r="B131" s="39"/>
      <c r="C131" s="40"/>
      <c r="D131" s="209" t="s">
        <v>133</v>
      </c>
      <c r="E131" s="40"/>
      <c r="F131" s="210" t="s">
        <v>389</v>
      </c>
      <c r="G131" s="40"/>
      <c r="H131" s="40"/>
      <c r="I131" s="211"/>
      <c r="J131" s="40"/>
      <c r="K131" s="40"/>
      <c r="L131" s="44"/>
      <c r="M131" s="212"/>
      <c r="N131" s="213"/>
      <c r="O131" s="84"/>
      <c r="P131" s="84"/>
      <c r="Q131" s="84"/>
      <c r="R131" s="84"/>
      <c r="S131" s="84"/>
      <c r="T131" s="85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7" t="s">
        <v>133</v>
      </c>
      <c r="AU131" s="17" t="s">
        <v>84</v>
      </c>
    </row>
    <row r="132" s="2" customFormat="1">
      <c r="A132" s="38"/>
      <c r="B132" s="39"/>
      <c r="C132" s="40"/>
      <c r="D132" s="227" t="s">
        <v>353</v>
      </c>
      <c r="E132" s="40"/>
      <c r="F132" s="228" t="s">
        <v>390</v>
      </c>
      <c r="G132" s="40"/>
      <c r="H132" s="40"/>
      <c r="I132" s="211"/>
      <c r="J132" s="40"/>
      <c r="K132" s="40"/>
      <c r="L132" s="44"/>
      <c r="M132" s="212"/>
      <c r="N132" s="213"/>
      <c r="O132" s="84"/>
      <c r="P132" s="84"/>
      <c r="Q132" s="84"/>
      <c r="R132" s="84"/>
      <c r="S132" s="84"/>
      <c r="T132" s="85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T132" s="17" t="s">
        <v>353</v>
      </c>
      <c r="AU132" s="17" t="s">
        <v>84</v>
      </c>
    </row>
    <row r="133" s="2" customFormat="1" ht="16.5" customHeight="1">
      <c r="A133" s="38"/>
      <c r="B133" s="39"/>
      <c r="C133" s="196" t="s">
        <v>148</v>
      </c>
      <c r="D133" s="196" t="s">
        <v>127</v>
      </c>
      <c r="E133" s="197" t="s">
        <v>391</v>
      </c>
      <c r="F133" s="198" t="s">
        <v>392</v>
      </c>
      <c r="G133" s="199" t="s">
        <v>185</v>
      </c>
      <c r="H133" s="200">
        <v>119.59999999999999</v>
      </c>
      <c r="I133" s="201"/>
      <c r="J133" s="202">
        <f>ROUND(I133*H133,2)</f>
        <v>0</v>
      </c>
      <c r="K133" s="198" t="s">
        <v>352</v>
      </c>
      <c r="L133" s="44"/>
      <c r="M133" s="203" t="s">
        <v>19</v>
      </c>
      <c r="N133" s="204" t="s">
        <v>45</v>
      </c>
      <c r="O133" s="84"/>
      <c r="P133" s="205">
        <f>O133*H133</f>
        <v>0</v>
      </c>
      <c r="Q133" s="205">
        <v>0</v>
      </c>
      <c r="R133" s="205">
        <f>Q133*H133</f>
        <v>0</v>
      </c>
      <c r="S133" s="205">
        <v>0</v>
      </c>
      <c r="T133" s="206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07" t="s">
        <v>132</v>
      </c>
      <c r="AT133" s="207" t="s">
        <v>127</v>
      </c>
      <c r="AU133" s="207" t="s">
        <v>84</v>
      </c>
      <c r="AY133" s="17" t="s">
        <v>126</v>
      </c>
      <c r="BE133" s="208">
        <f>IF(N133="základní",J133,0)</f>
        <v>0</v>
      </c>
      <c r="BF133" s="208">
        <f>IF(N133="snížená",J133,0)</f>
        <v>0</v>
      </c>
      <c r="BG133" s="208">
        <f>IF(N133="zákl. přenesená",J133,0)</f>
        <v>0</v>
      </c>
      <c r="BH133" s="208">
        <f>IF(N133="sníž. přenesená",J133,0)</f>
        <v>0</v>
      </c>
      <c r="BI133" s="208">
        <f>IF(N133="nulová",J133,0)</f>
        <v>0</v>
      </c>
      <c r="BJ133" s="17" t="s">
        <v>82</v>
      </c>
      <c r="BK133" s="208">
        <f>ROUND(I133*H133,2)</f>
        <v>0</v>
      </c>
      <c r="BL133" s="17" t="s">
        <v>132</v>
      </c>
      <c r="BM133" s="207" t="s">
        <v>165</v>
      </c>
    </row>
    <row r="134" s="2" customFormat="1">
      <c r="A134" s="38"/>
      <c r="B134" s="39"/>
      <c r="C134" s="40"/>
      <c r="D134" s="209" t="s">
        <v>133</v>
      </c>
      <c r="E134" s="40"/>
      <c r="F134" s="210" t="s">
        <v>392</v>
      </c>
      <c r="G134" s="40"/>
      <c r="H134" s="40"/>
      <c r="I134" s="211"/>
      <c r="J134" s="40"/>
      <c r="K134" s="40"/>
      <c r="L134" s="44"/>
      <c r="M134" s="212"/>
      <c r="N134" s="213"/>
      <c r="O134" s="84"/>
      <c r="P134" s="84"/>
      <c r="Q134" s="84"/>
      <c r="R134" s="84"/>
      <c r="S134" s="84"/>
      <c r="T134" s="85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7" t="s">
        <v>133</v>
      </c>
      <c r="AU134" s="17" t="s">
        <v>84</v>
      </c>
    </row>
    <row r="135" s="2" customFormat="1">
      <c r="A135" s="38"/>
      <c r="B135" s="39"/>
      <c r="C135" s="40"/>
      <c r="D135" s="227" t="s">
        <v>353</v>
      </c>
      <c r="E135" s="40"/>
      <c r="F135" s="228" t="s">
        <v>393</v>
      </c>
      <c r="G135" s="40"/>
      <c r="H135" s="40"/>
      <c r="I135" s="211"/>
      <c r="J135" s="40"/>
      <c r="K135" s="40"/>
      <c r="L135" s="44"/>
      <c r="M135" s="212"/>
      <c r="N135" s="213"/>
      <c r="O135" s="84"/>
      <c r="P135" s="84"/>
      <c r="Q135" s="84"/>
      <c r="R135" s="84"/>
      <c r="S135" s="84"/>
      <c r="T135" s="85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7" t="s">
        <v>353</v>
      </c>
      <c r="AU135" s="17" t="s">
        <v>84</v>
      </c>
    </row>
    <row r="136" s="13" customFormat="1">
      <c r="A136" s="13"/>
      <c r="B136" s="229"/>
      <c r="C136" s="230"/>
      <c r="D136" s="209" t="s">
        <v>358</v>
      </c>
      <c r="E136" s="231" t="s">
        <v>19</v>
      </c>
      <c r="F136" s="232" t="s">
        <v>394</v>
      </c>
      <c r="G136" s="230"/>
      <c r="H136" s="233">
        <v>119.59999999999999</v>
      </c>
      <c r="I136" s="234"/>
      <c r="J136" s="230"/>
      <c r="K136" s="230"/>
      <c r="L136" s="235"/>
      <c r="M136" s="236"/>
      <c r="N136" s="237"/>
      <c r="O136" s="237"/>
      <c r="P136" s="237"/>
      <c r="Q136" s="237"/>
      <c r="R136" s="237"/>
      <c r="S136" s="237"/>
      <c r="T136" s="238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39" t="s">
        <v>358</v>
      </c>
      <c r="AU136" s="239" t="s">
        <v>84</v>
      </c>
      <c r="AV136" s="13" t="s">
        <v>84</v>
      </c>
      <c r="AW136" s="13" t="s">
        <v>35</v>
      </c>
      <c r="AX136" s="13" t="s">
        <v>74</v>
      </c>
      <c r="AY136" s="239" t="s">
        <v>126</v>
      </c>
    </row>
    <row r="137" s="14" customFormat="1">
      <c r="A137" s="14"/>
      <c r="B137" s="240"/>
      <c r="C137" s="241"/>
      <c r="D137" s="209" t="s">
        <v>358</v>
      </c>
      <c r="E137" s="242" t="s">
        <v>19</v>
      </c>
      <c r="F137" s="243" t="s">
        <v>360</v>
      </c>
      <c r="G137" s="241"/>
      <c r="H137" s="244">
        <v>119.59999999999999</v>
      </c>
      <c r="I137" s="245"/>
      <c r="J137" s="241"/>
      <c r="K137" s="241"/>
      <c r="L137" s="246"/>
      <c r="M137" s="247"/>
      <c r="N137" s="248"/>
      <c r="O137" s="248"/>
      <c r="P137" s="248"/>
      <c r="Q137" s="248"/>
      <c r="R137" s="248"/>
      <c r="S137" s="248"/>
      <c r="T137" s="249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0" t="s">
        <v>358</v>
      </c>
      <c r="AU137" s="250" t="s">
        <v>84</v>
      </c>
      <c r="AV137" s="14" t="s">
        <v>132</v>
      </c>
      <c r="AW137" s="14" t="s">
        <v>35</v>
      </c>
      <c r="AX137" s="14" t="s">
        <v>82</v>
      </c>
      <c r="AY137" s="250" t="s">
        <v>126</v>
      </c>
    </row>
    <row r="138" s="2" customFormat="1" ht="16.5" customHeight="1">
      <c r="A138" s="38"/>
      <c r="B138" s="39"/>
      <c r="C138" s="196" t="s">
        <v>166</v>
      </c>
      <c r="D138" s="196" t="s">
        <v>127</v>
      </c>
      <c r="E138" s="197" t="s">
        <v>395</v>
      </c>
      <c r="F138" s="198" t="s">
        <v>396</v>
      </c>
      <c r="G138" s="199" t="s">
        <v>193</v>
      </c>
      <c r="H138" s="200">
        <v>110</v>
      </c>
      <c r="I138" s="201"/>
      <c r="J138" s="202">
        <f>ROUND(I138*H138,2)</f>
        <v>0</v>
      </c>
      <c r="K138" s="198" t="s">
        <v>352</v>
      </c>
      <c r="L138" s="44"/>
      <c r="M138" s="203" t="s">
        <v>19</v>
      </c>
      <c r="N138" s="204" t="s">
        <v>45</v>
      </c>
      <c r="O138" s="84"/>
      <c r="P138" s="205">
        <f>O138*H138</f>
        <v>0</v>
      </c>
      <c r="Q138" s="205">
        <v>0</v>
      </c>
      <c r="R138" s="205">
        <f>Q138*H138</f>
        <v>0</v>
      </c>
      <c r="S138" s="205">
        <v>0</v>
      </c>
      <c r="T138" s="206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07" t="s">
        <v>132</v>
      </c>
      <c r="AT138" s="207" t="s">
        <v>127</v>
      </c>
      <c r="AU138" s="207" t="s">
        <v>84</v>
      </c>
      <c r="AY138" s="17" t="s">
        <v>126</v>
      </c>
      <c r="BE138" s="208">
        <f>IF(N138="základní",J138,0)</f>
        <v>0</v>
      </c>
      <c r="BF138" s="208">
        <f>IF(N138="snížená",J138,0)</f>
        <v>0</v>
      </c>
      <c r="BG138" s="208">
        <f>IF(N138="zákl. přenesená",J138,0)</f>
        <v>0</v>
      </c>
      <c r="BH138" s="208">
        <f>IF(N138="sníž. přenesená",J138,0)</f>
        <v>0</v>
      </c>
      <c r="BI138" s="208">
        <f>IF(N138="nulová",J138,0)</f>
        <v>0</v>
      </c>
      <c r="BJ138" s="17" t="s">
        <v>82</v>
      </c>
      <c r="BK138" s="208">
        <f>ROUND(I138*H138,2)</f>
        <v>0</v>
      </c>
      <c r="BL138" s="17" t="s">
        <v>132</v>
      </c>
      <c r="BM138" s="207" t="s">
        <v>169</v>
      </c>
    </row>
    <row r="139" s="2" customFormat="1">
      <c r="A139" s="38"/>
      <c r="B139" s="39"/>
      <c r="C139" s="40"/>
      <c r="D139" s="209" t="s">
        <v>133</v>
      </c>
      <c r="E139" s="40"/>
      <c r="F139" s="210" t="s">
        <v>396</v>
      </c>
      <c r="G139" s="40"/>
      <c r="H139" s="40"/>
      <c r="I139" s="211"/>
      <c r="J139" s="40"/>
      <c r="K139" s="40"/>
      <c r="L139" s="44"/>
      <c r="M139" s="212"/>
      <c r="N139" s="213"/>
      <c r="O139" s="84"/>
      <c r="P139" s="84"/>
      <c r="Q139" s="84"/>
      <c r="R139" s="84"/>
      <c r="S139" s="84"/>
      <c r="T139" s="85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T139" s="17" t="s">
        <v>133</v>
      </c>
      <c r="AU139" s="17" t="s">
        <v>84</v>
      </c>
    </row>
    <row r="140" s="2" customFormat="1">
      <c r="A140" s="38"/>
      <c r="B140" s="39"/>
      <c r="C140" s="40"/>
      <c r="D140" s="227" t="s">
        <v>353</v>
      </c>
      <c r="E140" s="40"/>
      <c r="F140" s="228" t="s">
        <v>397</v>
      </c>
      <c r="G140" s="40"/>
      <c r="H140" s="40"/>
      <c r="I140" s="211"/>
      <c r="J140" s="40"/>
      <c r="K140" s="40"/>
      <c r="L140" s="44"/>
      <c r="M140" s="212"/>
      <c r="N140" s="213"/>
      <c r="O140" s="84"/>
      <c r="P140" s="84"/>
      <c r="Q140" s="84"/>
      <c r="R140" s="84"/>
      <c r="S140" s="84"/>
      <c r="T140" s="85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7" t="s">
        <v>353</v>
      </c>
      <c r="AU140" s="17" t="s">
        <v>84</v>
      </c>
    </row>
    <row r="141" s="13" customFormat="1">
      <c r="A141" s="13"/>
      <c r="B141" s="229"/>
      <c r="C141" s="230"/>
      <c r="D141" s="209" t="s">
        <v>358</v>
      </c>
      <c r="E141" s="231" t="s">
        <v>19</v>
      </c>
      <c r="F141" s="232" t="s">
        <v>398</v>
      </c>
      <c r="G141" s="230"/>
      <c r="H141" s="233">
        <v>110</v>
      </c>
      <c r="I141" s="234"/>
      <c r="J141" s="230"/>
      <c r="K141" s="230"/>
      <c r="L141" s="235"/>
      <c r="M141" s="236"/>
      <c r="N141" s="237"/>
      <c r="O141" s="237"/>
      <c r="P141" s="237"/>
      <c r="Q141" s="237"/>
      <c r="R141" s="237"/>
      <c r="S141" s="237"/>
      <c r="T141" s="238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39" t="s">
        <v>358</v>
      </c>
      <c r="AU141" s="239" t="s">
        <v>84</v>
      </c>
      <c r="AV141" s="13" t="s">
        <v>84</v>
      </c>
      <c r="AW141" s="13" t="s">
        <v>35</v>
      </c>
      <c r="AX141" s="13" t="s">
        <v>74</v>
      </c>
      <c r="AY141" s="239" t="s">
        <v>126</v>
      </c>
    </row>
    <row r="142" s="14" customFormat="1">
      <c r="A142" s="14"/>
      <c r="B142" s="240"/>
      <c r="C142" s="241"/>
      <c r="D142" s="209" t="s">
        <v>358</v>
      </c>
      <c r="E142" s="242" t="s">
        <v>19</v>
      </c>
      <c r="F142" s="243" t="s">
        <v>360</v>
      </c>
      <c r="G142" s="241"/>
      <c r="H142" s="244">
        <v>110</v>
      </c>
      <c r="I142" s="245"/>
      <c r="J142" s="241"/>
      <c r="K142" s="241"/>
      <c r="L142" s="246"/>
      <c r="M142" s="247"/>
      <c r="N142" s="248"/>
      <c r="O142" s="248"/>
      <c r="P142" s="248"/>
      <c r="Q142" s="248"/>
      <c r="R142" s="248"/>
      <c r="S142" s="248"/>
      <c r="T142" s="249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0" t="s">
        <v>358</v>
      </c>
      <c r="AU142" s="250" t="s">
        <v>84</v>
      </c>
      <c r="AV142" s="14" t="s">
        <v>132</v>
      </c>
      <c r="AW142" s="14" t="s">
        <v>35</v>
      </c>
      <c r="AX142" s="14" t="s">
        <v>82</v>
      </c>
      <c r="AY142" s="250" t="s">
        <v>126</v>
      </c>
    </row>
    <row r="143" s="2" customFormat="1" ht="16.5" customHeight="1">
      <c r="A143" s="38"/>
      <c r="B143" s="39"/>
      <c r="C143" s="251" t="s">
        <v>124</v>
      </c>
      <c r="D143" s="251" t="s">
        <v>399</v>
      </c>
      <c r="E143" s="252" t="s">
        <v>400</v>
      </c>
      <c r="F143" s="253" t="s">
        <v>401</v>
      </c>
      <c r="G143" s="254" t="s">
        <v>130</v>
      </c>
      <c r="H143" s="255">
        <v>16.5</v>
      </c>
      <c r="I143" s="256"/>
      <c r="J143" s="257">
        <f>ROUND(I143*H143,2)</f>
        <v>0</v>
      </c>
      <c r="K143" s="253" t="s">
        <v>352</v>
      </c>
      <c r="L143" s="258"/>
      <c r="M143" s="259" t="s">
        <v>19</v>
      </c>
      <c r="N143" s="260" t="s">
        <v>45</v>
      </c>
      <c r="O143" s="84"/>
      <c r="P143" s="205">
        <f>O143*H143</f>
        <v>0</v>
      </c>
      <c r="Q143" s="205">
        <v>0</v>
      </c>
      <c r="R143" s="205">
        <f>Q143*H143</f>
        <v>0</v>
      </c>
      <c r="S143" s="205">
        <v>0</v>
      </c>
      <c r="T143" s="206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07" t="s">
        <v>144</v>
      </c>
      <c r="AT143" s="207" t="s">
        <v>399</v>
      </c>
      <c r="AU143" s="207" t="s">
        <v>84</v>
      </c>
      <c r="AY143" s="17" t="s">
        <v>126</v>
      </c>
      <c r="BE143" s="208">
        <f>IF(N143="základní",J143,0)</f>
        <v>0</v>
      </c>
      <c r="BF143" s="208">
        <f>IF(N143="snížená",J143,0)</f>
        <v>0</v>
      </c>
      <c r="BG143" s="208">
        <f>IF(N143="zákl. přenesená",J143,0)</f>
        <v>0</v>
      </c>
      <c r="BH143" s="208">
        <f>IF(N143="sníž. přenesená",J143,0)</f>
        <v>0</v>
      </c>
      <c r="BI143" s="208">
        <f>IF(N143="nulová",J143,0)</f>
        <v>0</v>
      </c>
      <c r="BJ143" s="17" t="s">
        <v>82</v>
      </c>
      <c r="BK143" s="208">
        <f>ROUND(I143*H143,2)</f>
        <v>0</v>
      </c>
      <c r="BL143" s="17" t="s">
        <v>132</v>
      </c>
      <c r="BM143" s="207" t="s">
        <v>174</v>
      </c>
    </row>
    <row r="144" s="2" customFormat="1">
      <c r="A144" s="38"/>
      <c r="B144" s="39"/>
      <c r="C144" s="40"/>
      <c r="D144" s="209" t="s">
        <v>133</v>
      </c>
      <c r="E144" s="40"/>
      <c r="F144" s="210" t="s">
        <v>401</v>
      </c>
      <c r="G144" s="40"/>
      <c r="H144" s="40"/>
      <c r="I144" s="211"/>
      <c r="J144" s="40"/>
      <c r="K144" s="40"/>
      <c r="L144" s="44"/>
      <c r="M144" s="212"/>
      <c r="N144" s="213"/>
      <c r="O144" s="84"/>
      <c r="P144" s="84"/>
      <c r="Q144" s="84"/>
      <c r="R144" s="84"/>
      <c r="S144" s="84"/>
      <c r="T144" s="85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7" t="s">
        <v>133</v>
      </c>
      <c r="AU144" s="17" t="s">
        <v>84</v>
      </c>
    </row>
    <row r="145" s="13" customFormat="1">
      <c r="A145" s="13"/>
      <c r="B145" s="229"/>
      <c r="C145" s="230"/>
      <c r="D145" s="209" t="s">
        <v>358</v>
      </c>
      <c r="E145" s="231" t="s">
        <v>19</v>
      </c>
      <c r="F145" s="232" t="s">
        <v>402</v>
      </c>
      <c r="G145" s="230"/>
      <c r="H145" s="233">
        <v>16.5</v>
      </c>
      <c r="I145" s="234"/>
      <c r="J145" s="230"/>
      <c r="K145" s="230"/>
      <c r="L145" s="235"/>
      <c r="M145" s="236"/>
      <c r="N145" s="237"/>
      <c r="O145" s="237"/>
      <c r="P145" s="237"/>
      <c r="Q145" s="237"/>
      <c r="R145" s="237"/>
      <c r="S145" s="237"/>
      <c r="T145" s="238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39" t="s">
        <v>358</v>
      </c>
      <c r="AU145" s="239" t="s">
        <v>84</v>
      </c>
      <c r="AV145" s="13" t="s">
        <v>84</v>
      </c>
      <c r="AW145" s="13" t="s">
        <v>35</v>
      </c>
      <c r="AX145" s="13" t="s">
        <v>74</v>
      </c>
      <c r="AY145" s="239" t="s">
        <v>126</v>
      </c>
    </row>
    <row r="146" s="14" customFormat="1">
      <c r="A146" s="14"/>
      <c r="B146" s="240"/>
      <c r="C146" s="241"/>
      <c r="D146" s="209" t="s">
        <v>358</v>
      </c>
      <c r="E146" s="242" t="s">
        <v>19</v>
      </c>
      <c r="F146" s="243" t="s">
        <v>360</v>
      </c>
      <c r="G146" s="241"/>
      <c r="H146" s="244">
        <v>16.5</v>
      </c>
      <c r="I146" s="245"/>
      <c r="J146" s="241"/>
      <c r="K146" s="241"/>
      <c r="L146" s="246"/>
      <c r="M146" s="247"/>
      <c r="N146" s="248"/>
      <c r="O146" s="248"/>
      <c r="P146" s="248"/>
      <c r="Q146" s="248"/>
      <c r="R146" s="248"/>
      <c r="S146" s="248"/>
      <c r="T146" s="249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0" t="s">
        <v>358</v>
      </c>
      <c r="AU146" s="250" t="s">
        <v>84</v>
      </c>
      <c r="AV146" s="14" t="s">
        <v>132</v>
      </c>
      <c r="AW146" s="14" t="s">
        <v>35</v>
      </c>
      <c r="AX146" s="14" t="s">
        <v>82</v>
      </c>
      <c r="AY146" s="250" t="s">
        <v>126</v>
      </c>
    </row>
    <row r="147" s="2" customFormat="1" ht="16.5" customHeight="1">
      <c r="A147" s="38"/>
      <c r="B147" s="39"/>
      <c r="C147" s="196" t="s">
        <v>134</v>
      </c>
      <c r="D147" s="196" t="s">
        <v>127</v>
      </c>
      <c r="E147" s="197" t="s">
        <v>403</v>
      </c>
      <c r="F147" s="198" t="s">
        <v>404</v>
      </c>
      <c r="G147" s="199" t="s">
        <v>193</v>
      </c>
      <c r="H147" s="200">
        <v>110</v>
      </c>
      <c r="I147" s="201"/>
      <c r="J147" s="202">
        <f>ROUND(I147*H147,2)</f>
        <v>0</v>
      </c>
      <c r="K147" s="198" t="s">
        <v>352</v>
      </c>
      <c r="L147" s="44"/>
      <c r="M147" s="203" t="s">
        <v>19</v>
      </c>
      <c r="N147" s="204" t="s">
        <v>45</v>
      </c>
      <c r="O147" s="84"/>
      <c r="P147" s="205">
        <f>O147*H147</f>
        <v>0</v>
      </c>
      <c r="Q147" s="205">
        <v>0</v>
      </c>
      <c r="R147" s="205">
        <f>Q147*H147</f>
        <v>0</v>
      </c>
      <c r="S147" s="205">
        <v>0</v>
      </c>
      <c r="T147" s="206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07" t="s">
        <v>132</v>
      </c>
      <c r="AT147" s="207" t="s">
        <v>127</v>
      </c>
      <c r="AU147" s="207" t="s">
        <v>84</v>
      </c>
      <c r="AY147" s="17" t="s">
        <v>126</v>
      </c>
      <c r="BE147" s="208">
        <f>IF(N147="základní",J147,0)</f>
        <v>0</v>
      </c>
      <c r="BF147" s="208">
        <f>IF(N147="snížená",J147,0)</f>
        <v>0</v>
      </c>
      <c r="BG147" s="208">
        <f>IF(N147="zákl. přenesená",J147,0)</f>
        <v>0</v>
      </c>
      <c r="BH147" s="208">
        <f>IF(N147="sníž. přenesená",J147,0)</f>
        <v>0</v>
      </c>
      <c r="BI147" s="208">
        <f>IF(N147="nulová",J147,0)</f>
        <v>0</v>
      </c>
      <c r="BJ147" s="17" t="s">
        <v>82</v>
      </c>
      <c r="BK147" s="208">
        <f>ROUND(I147*H147,2)</f>
        <v>0</v>
      </c>
      <c r="BL147" s="17" t="s">
        <v>132</v>
      </c>
      <c r="BM147" s="207" t="s">
        <v>177</v>
      </c>
    </row>
    <row r="148" s="2" customFormat="1">
      <c r="A148" s="38"/>
      <c r="B148" s="39"/>
      <c r="C148" s="40"/>
      <c r="D148" s="209" t="s">
        <v>133</v>
      </c>
      <c r="E148" s="40"/>
      <c r="F148" s="210" t="s">
        <v>404</v>
      </c>
      <c r="G148" s="40"/>
      <c r="H148" s="40"/>
      <c r="I148" s="211"/>
      <c r="J148" s="40"/>
      <c r="K148" s="40"/>
      <c r="L148" s="44"/>
      <c r="M148" s="212"/>
      <c r="N148" s="213"/>
      <c r="O148" s="84"/>
      <c r="P148" s="84"/>
      <c r="Q148" s="84"/>
      <c r="R148" s="84"/>
      <c r="S148" s="84"/>
      <c r="T148" s="85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7" t="s">
        <v>133</v>
      </c>
      <c r="AU148" s="17" t="s">
        <v>84</v>
      </c>
    </row>
    <row r="149" s="2" customFormat="1">
      <c r="A149" s="38"/>
      <c r="B149" s="39"/>
      <c r="C149" s="40"/>
      <c r="D149" s="227" t="s">
        <v>353</v>
      </c>
      <c r="E149" s="40"/>
      <c r="F149" s="228" t="s">
        <v>405</v>
      </c>
      <c r="G149" s="40"/>
      <c r="H149" s="40"/>
      <c r="I149" s="211"/>
      <c r="J149" s="40"/>
      <c r="K149" s="40"/>
      <c r="L149" s="44"/>
      <c r="M149" s="212"/>
      <c r="N149" s="213"/>
      <c r="O149" s="84"/>
      <c r="P149" s="84"/>
      <c r="Q149" s="84"/>
      <c r="R149" s="84"/>
      <c r="S149" s="84"/>
      <c r="T149" s="85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7" t="s">
        <v>353</v>
      </c>
      <c r="AU149" s="17" t="s">
        <v>84</v>
      </c>
    </row>
    <row r="150" s="13" customFormat="1">
      <c r="A150" s="13"/>
      <c r="B150" s="229"/>
      <c r="C150" s="230"/>
      <c r="D150" s="209" t="s">
        <v>358</v>
      </c>
      <c r="E150" s="231" t="s">
        <v>19</v>
      </c>
      <c r="F150" s="232" t="s">
        <v>398</v>
      </c>
      <c r="G150" s="230"/>
      <c r="H150" s="233">
        <v>110</v>
      </c>
      <c r="I150" s="234"/>
      <c r="J150" s="230"/>
      <c r="K150" s="230"/>
      <c r="L150" s="235"/>
      <c r="M150" s="236"/>
      <c r="N150" s="237"/>
      <c r="O150" s="237"/>
      <c r="P150" s="237"/>
      <c r="Q150" s="237"/>
      <c r="R150" s="237"/>
      <c r="S150" s="237"/>
      <c r="T150" s="238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39" t="s">
        <v>358</v>
      </c>
      <c r="AU150" s="239" t="s">
        <v>84</v>
      </c>
      <c r="AV150" s="13" t="s">
        <v>84</v>
      </c>
      <c r="AW150" s="13" t="s">
        <v>35</v>
      </c>
      <c r="AX150" s="13" t="s">
        <v>74</v>
      </c>
      <c r="AY150" s="239" t="s">
        <v>126</v>
      </c>
    </row>
    <row r="151" s="14" customFormat="1">
      <c r="A151" s="14"/>
      <c r="B151" s="240"/>
      <c r="C151" s="241"/>
      <c r="D151" s="209" t="s">
        <v>358</v>
      </c>
      <c r="E151" s="242" t="s">
        <v>19</v>
      </c>
      <c r="F151" s="243" t="s">
        <v>360</v>
      </c>
      <c r="G151" s="241"/>
      <c r="H151" s="244">
        <v>110</v>
      </c>
      <c r="I151" s="245"/>
      <c r="J151" s="241"/>
      <c r="K151" s="241"/>
      <c r="L151" s="246"/>
      <c r="M151" s="247"/>
      <c r="N151" s="248"/>
      <c r="O151" s="248"/>
      <c r="P151" s="248"/>
      <c r="Q151" s="248"/>
      <c r="R151" s="248"/>
      <c r="S151" s="248"/>
      <c r="T151" s="249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0" t="s">
        <v>358</v>
      </c>
      <c r="AU151" s="250" t="s">
        <v>84</v>
      </c>
      <c r="AV151" s="14" t="s">
        <v>132</v>
      </c>
      <c r="AW151" s="14" t="s">
        <v>35</v>
      </c>
      <c r="AX151" s="14" t="s">
        <v>82</v>
      </c>
      <c r="AY151" s="250" t="s">
        <v>126</v>
      </c>
    </row>
    <row r="152" s="2" customFormat="1" ht="16.5" customHeight="1">
      <c r="A152" s="38"/>
      <c r="B152" s="39"/>
      <c r="C152" s="251" t="s">
        <v>154</v>
      </c>
      <c r="D152" s="251" t="s">
        <v>399</v>
      </c>
      <c r="E152" s="252" t="s">
        <v>406</v>
      </c>
      <c r="F152" s="253" t="s">
        <v>407</v>
      </c>
      <c r="G152" s="254" t="s">
        <v>408</v>
      </c>
      <c r="H152" s="255">
        <v>2.2000000000000002</v>
      </c>
      <c r="I152" s="256"/>
      <c r="J152" s="257">
        <f>ROUND(I152*H152,2)</f>
        <v>0</v>
      </c>
      <c r="K152" s="253" t="s">
        <v>352</v>
      </c>
      <c r="L152" s="258"/>
      <c r="M152" s="259" t="s">
        <v>19</v>
      </c>
      <c r="N152" s="260" t="s">
        <v>45</v>
      </c>
      <c r="O152" s="84"/>
      <c r="P152" s="205">
        <f>O152*H152</f>
        <v>0</v>
      </c>
      <c r="Q152" s="205">
        <v>0</v>
      </c>
      <c r="R152" s="205">
        <f>Q152*H152</f>
        <v>0</v>
      </c>
      <c r="S152" s="205">
        <v>0</v>
      </c>
      <c r="T152" s="206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07" t="s">
        <v>144</v>
      </c>
      <c r="AT152" s="207" t="s">
        <v>399</v>
      </c>
      <c r="AU152" s="207" t="s">
        <v>84</v>
      </c>
      <c r="AY152" s="17" t="s">
        <v>126</v>
      </c>
      <c r="BE152" s="208">
        <f>IF(N152="základní",J152,0)</f>
        <v>0</v>
      </c>
      <c r="BF152" s="208">
        <f>IF(N152="snížená",J152,0)</f>
        <v>0</v>
      </c>
      <c r="BG152" s="208">
        <f>IF(N152="zákl. přenesená",J152,0)</f>
        <v>0</v>
      </c>
      <c r="BH152" s="208">
        <f>IF(N152="sníž. přenesená",J152,0)</f>
        <v>0</v>
      </c>
      <c r="BI152" s="208">
        <f>IF(N152="nulová",J152,0)</f>
        <v>0</v>
      </c>
      <c r="BJ152" s="17" t="s">
        <v>82</v>
      </c>
      <c r="BK152" s="208">
        <f>ROUND(I152*H152,2)</f>
        <v>0</v>
      </c>
      <c r="BL152" s="17" t="s">
        <v>132</v>
      </c>
      <c r="BM152" s="207" t="s">
        <v>180</v>
      </c>
    </row>
    <row r="153" s="2" customFormat="1">
      <c r="A153" s="38"/>
      <c r="B153" s="39"/>
      <c r="C153" s="40"/>
      <c r="D153" s="209" t="s">
        <v>133</v>
      </c>
      <c r="E153" s="40"/>
      <c r="F153" s="210" t="s">
        <v>407</v>
      </c>
      <c r="G153" s="40"/>
      <c r="H153" s="40"/>
      <c r="I153" s="211"/>
      <c r="J153" s="40"/>
      <c r="K153" s="40"/>
      <c r="L153" s="44"/>
      <c r="M153" s="212"/>
      <c r="N153" s="213"/>
      <c r="O153" s="84"/>
      <c r="P153" s="84"/>
      <c r="Q153" s="84"/>
      <c r="R153" s="84"/>
      <c r="S153" s="84"/>
      <c r="T153" s="85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T153" s="17" t="s">
        <v>133</v>
      </c>
      <c r="AU153" s="17" t="s">
        <v>84</v>
      </c>
    </row>
    <row r="154" s="13" customFormat="1">
      <c r="A154" s="13"/>
      <c r="B154" s="229"/>
      <c r="C154" s="230"/>
      <c r="D154" s="209" t="s">
        <v>358</v>
      </c>
      <c r="E154" s="231" t="s">
        <v>19</v>
      </c>
      <c r="F154" s="232" t="s">
        <v>409</v>
      </c>
      <c r="G154" s="230"/>
      <c r="H154" s="233">
        <v>2.2000000000000002</v>
      </c>
      <c r="I154" s="234"/>
      <c r="J154" s="230"/>
      <c r="K154" s="230"/>
      <c r="L154" s="235"/>
      <c r="M154" s="236"/>
      <c r="N154" s="237"/>
      <c r="O154" s="237"/>
      <c r="P154" s="237"/>
      <c r="Q154" s="237"/>
      <c r="R154" s="237"/>
      <c r="S154" s="237"/>
      <c r="T154" s="238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39" t="s">
        <v>358</v>
      </c>
      <c r="AU154" s="239" t="s">
        <v>84</v>
      </c>
      <c r="AV154" s="13" t="s">
        <v>84</v>
      </c>
      <c r="AW154" s="13" t="s">
        <v>35</v>
      </c>
      <c r="AX154" s="13" t="s">
        <v>74</v>
      </c>
      <c r="AY154" s="239" t="s">
        <v>126</v>
      </c>
    </row>
    <row r="155" s="14" customFormat="1">
      <c r="A155" s="14"/>
      <c r="B155" s="240"/>
      <c r="C155" s="241"/>
      <c r="D155" s="209" t="s">
        <v>358</v>
      </c>
      <c r="E155" s="242" t="s">
        <v>19</v>
      </c>
      <c r="F155" s="243" t="s">
        <v>360</v>
      </c>
      <c r="G155" s="241"/>
      <c r="H155" s="244">
        <v>2.2000000000000002</v>
      </c>
      <c r="I155" s="245"/>
      <c r="J155" s="241"/>
      <c r="K155" s="241"/>
      <c r="L155" s="246"/>
      <c r="M155" s="247"/>
      <c r="N155" s="248"/>
      <c r="O155" s="248"/>
      <c r="P155" s="248"/>
      <c r="Q155" s="248"/>
      <c r="R155" s="248"/>
      <c r="S155" s="248"/>
      <c r="T155" s="249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0" t="s">
        <v>358</v>
      </c>
      <c r="AU155" s="250" t="s">
        <v>84</v>
      </c>
      <c r="AV155" s="14" t="s">
        <v>132</v>
      </c>
      <c r="AW155" s="14" t="s">
        <v>35</v>
      </c>
      <c r="AX155" s="14" t="s">
        <v>82</v>
      </c>
      <c r="AY155" s="250" t="s">
        <v>126</v>
      </c>
    </row>
    <row r="156" s="2" customFormat="1" ht="16.5" customHeight="1">
      <c r="A156" s="38"/>
      <c r="B156" s="39"/>
      <c r="C156" s="196" t="s">
        <v>8</v>
      </c>
      <c r="D156" s="196" t="s">
        <v>127</v>
      </c>
      <c r="E156" s="197" t="s">
        <v>410</v>
      </c>
      <c r="F156" s="198" t="s">
        <v>411</v>
      </c>
      <c r="G156" s="199" t="s">
        <v>193</v>
      </c>
      <c r="H156" s="200">
        <v>110</v>
      </c>
      <c r="I156" s="201"/>
      <c r="J156" s="202">
        <f>ROUND(I156*H156,2)</f>
        <v>0</v>
      </c>
      <c r="K156" s="198" t="s">
        <v>352</v>
      </c>
      <c r="L156" s="44"/>
      <c r="M156" s="203" t="s">
        <v>19</v>
      </c>
      <c r="N156" s="204" t="s">
        <v>45</v>
      </c>
      <c r="O156" s="84"/>
      <c r="P156" s="205">
        <f>O156*H156</f>
        <v>0</v>
      </c>
      <c r="Q156" s="205">
        <v>0</v>
      </c>
      <c r="R156" s="205">
        <f>Q156*H156</f>
        <v>0</v>
      </c>
      <c r="S156" s="205">
        <v>0</v>
      </c>
      <c r="T156" s="206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07" t="s">
        <v>132</v>
      </c>
      <c r="AT156" s="207" t="s">
        <v>127</v>
      </c>
      <c r="AU156" s="207" t="s">
        <v>84</v>
      </c>
      <c r="AY156" s="17" t="s">
        <v>126</v>
      </c>
      <c r="BE156" s="208">
        <f>IF(N156="základní",J156,0)</f>
        <v>0</v>
      </c>
      <c r="BF156" s="208">
        <f>IF(N156="snížená",J156,0)</f>
        <v>0</v>
      </c>
      <c r="BG156" s="208">
        <f>IF(N156="zákl. přenesená",J156,0)</f>
        <v>0</v>
      </c>
      <c r="BH156" s="208">
        <f>IF(N156="sníž. přenesená",J156,0)</f>
        <v>0</v>
      </c>
      <c r="BI156" s="208">
        <f>IF(N156="nulová",J156,0)</f>
        <v>0</v>
      </c>
      <c r="BJ156" s="17" t="s">
        <v>82</v>
      </c>
      <c r="BK156" s="208">
        <f>ROUND(I156*H156,2)</f>
        <v>0</v>
      </c>
      <c r="BL156" s="17" t="s">
        <v>132</v>
      </c>
      <c r="BM156" s="207" t="s">
        <v>186</v>
      </c>
    </row>
    <row r="157" s="2" customFormat="1">
      <c r="A157" s="38"/>
      <c r="B157" s="39"/>
      <c r="C157" s="40"/>
      <c r="D157" s="209" t="s">
        <v>133</v>
      </c>
      <c r="E157" s="40"/>
      <c r="F157" s="210" t="s">
        <v>411</v>
      </c>
      <c r="G157" s="40"/>
      <c r="H157" s="40"/>
      <c r="I157" s="211"/>
      <c r="J157" s="40"/>
      <c r="K157" s="40"/>
      <c r="L157" s="44"/>
      <c r="M157" s="212"/>
      <c r="N157" s="213"/>
      <c r="O157" s="84"/>
      <c r="P157" s="84"/>
      <c r="Q157" s="84"/>
      <c r="R157" s="84"/>
      <c r="S157" s="84"/>
      <c r="T157" s="85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T157" s="17" t="s">
        <v>133</v>
      </c>
      <c r="AU157" s="17" t="s">
        <v>84</v>
      </c>
    </row>
    <row r="158" s="2" customFormat="1">
      <c r="A158" s="38"/>
      <c r="B158" s="39"/>
      <c r="C158" s="40"/>
      <c r="D158" s="227" t="s">
        <v>353</v>
      </c>
      <c r="E158" s="40"/>
      <c r="F158" s="228" t="s">
        <v>412</v>
      </c>
      <c r="G158" s="40"/>
      <c r="H158" s="40"/>
      <c r="I158" s="211"/>
      <c r="J158" s="40"/>
      <c r="K158" s="40"/>
      <c r="L158" s="44"/>
      <c r="M158" s="212"/>
      <c r="N158" s="213"/>
      <c r="O158" s="84"/>
      <c r="P158" s="84"/>
      <c r="Q158" s="84"/>
      <c r="R158" s="84"/>
      <c r="S158" s="84"/>
      <c r="T158" s="85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T158" s="17" t="s">
        <v>353</v>
      </c>
      <c r="AU158" s="17" t="s">
        <v>84</v>
      </c>
    </row>
    <row r="159" s="13" customFormat="1">
      <c r="A159" s="13"/>
      <c r="B159" s="229"/>
      <c r="C159" s="230"/>
      <c r="D159" s="209" t="s">
        <v>358</v>
      </c>
      <c r="E159" s="231" t="s">
        <v>19</v>
      </c>
      <c r="F159" s="232" t="s">
        <v>398</v>
      </c>
      <c r="G159" s="230"/>
      <c r="H159" s="233">
        <v>110</v>
      </c>
      <c r="I159" s="234"/>
      <c r="J159" s="230"/>
      <c r="K159" s="230"/>
      <c r="L159" s="235"/>
      <c r="M159" s="236"/>
      <c r="N159" s="237"/>
      <c r="O159" s="237"/>
      <c r="P159" s="237"/>
      <c r="Q159" s="237"/>
      <c r="R159" s="237"/>
      <c r="S159" s="237"/>
      <c r="T159" s="238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39" t="s">
        <v>358</v>
      </c>
      <c r="AU159" s="239" t="s">
        <v>84</v>
      </c>
      <c r="AV159" s="13" t="s">
        <v>84</v>
      </c>
      <c r="AW159" s="13" t="s">
        <v>35</v>
      </c>
      <c r="AX159" s="13" t="s">
        <v>74</v>
      </c>
      <c r="AY159" s="239" t="s">
        <v>126</v>
      </c>
    </row>
    <row r="160" s="14" customFormat="1">
      <c r="A160" s="14"/>
      <c r="B160" s="240"/>
      <c r="C160" s="241"/>
      <c r="D160" s="209" t="s">
        <v>358</v>
      </c>
      <c r="E160" s="242" t="s">
        <v>19</v>
      </c>
      <c r="F160" s="243" t="s">
        <v>360</v>
      </c>
      <c r="G160" s="241"/>
      <c r="H160" s="244">
        <v>110</v>
      </c>
      <c r="I160" s="245"/>
      <c r="J160" s="241"/>
      <c r="K160" s="241"/>
      <c r="L160" s="246"/>
      <c r="M160" s="247"/>
      <c r="N160" s="248"/>
      <c r="O160" s="248"/>
      <c r="P160" s="248"/>
      <c r="Q160" s="248"/>
      <c r="R160" s="248"/>
      <c r="S160" s="248"/>
      <c r="T160" s="249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0" t="s">
        <v>358</v>
      </c>
      <c r="AU160" s="250" t="s">
        <v>84</v>
      </c>
      <c r="AV160" s="14" t="s">
        <v>132</v>
      </c>
      <c r="AW160" s="14" t="s">
        <v>35</v>
      </c>
      <c r="AX160" s="14" t="s">
        <v>82</v>
      </c>
      <c r="AY160" s="250" t="s">
        <v>126</v>
      </c>
    </row>
    <row r="161" s="2" customFormat="1" ht="16.5" customHeight="1">
      <c r="A161" s="38"/>
      <c r="B161" s="39"/>
      <c r="C161" s="196" t="s">
        <v>157</v>
      </c>
      <c r="D161" s="196" t="s">
        <v>127</v>
      </c>
      <c r="E161" s="197" t="s">
        <v>413</v>
      </c>
      <c r="F161" s="198" t="s">
        <v>414</v>
      </c>
      <c r="G161" s="199" t="s">
        <v>193</v>
      </c>
      <c r="H161" s="200">
        <v>258</v>
      </c>
      <c r="I161" s="201"/>
      <c r="J161" s="202">
        <f>ROUND(I161*H161,2)</f>
        <v>0</v>
      </c>
      <c r="K161" s="198" t="s">
        <v>352</v>
      </c>
      <c r="L161" s="44"/>
      <c r="M161" s="203" t="s">
        <v>19</v>
      </c>
      <c r="N161" s="204" t="s">
        <v>45</v>
      </c>
      <c r="O161" s="84"/>
      <c r="P161" s="205">
        <f>O161*H161</f>
        <v>0</v>
      </c>
      <c r="Q161" s="205">
        <v>0</v>
      </c>
      <c r="R161" s="205">
        <f>Q161*H161</f>
        <v>0</v>
      </c>
      <c r="S161" s="205">
        <v>0</v>
      </c>
      <c r="T161" s="206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07" t="s">
        <v>132</v>
      </c>
      <c r="AT161" s="207" t="s">
        <v>127</v>
      </c>
      <c r="AU161" s="207" t="s">
        <v>84</v>
      </c>
      <c r="AY161" s="17" t="s">
        <v>126</v>
      </c>
      <c r="BE161" s="208">
        <f>IF(N161="základní",J161,0)</f>
        <v>0</v>
      </c>
      <c r="BF161" s="208">
        <f>IF(N161="snížená",J161,0)</f>
        <v>0</v>
      </c>
      <c r="BG161" s="208">
        <f>IF(N161="zákl. přenesená",J161,0)</f>
        <v>0</v>
      </c>
      <c r="BH161" s="208">
        <f>IF(N161="sníž. přenesená",J161,0)</f>
        <v>0</v>
      </c>
      <c r="BI161" s="208">
        <f>IF(N161="nulová",J161,0)</f>
        <v>0</v>
      </c>
      <c r="BJ161" s="17" t="s">
        <v>82</v>
      </c>
      <c r="BK161" s="208">
        <f>ROUND(I161*H161,2)</f>
        <v>0</v>
      </c>
      <c r="BL161" s="17" t="s">
        <v>132</v>
      </c>
      <c r="BM161" s="207" t="s">
        <v>187</v>
      </c>
    </row>
    <row r="162" s="2" customFormat="1">
      <c r="A162" s="38"/>
      <c r="B162" s="39"/>
      <c r="C162" s="40"/>
      <c r="D162" s="209" t="s">
        <v>133</v>
      </c>
      <c r="E162" s="40"/>
      <c r="F162" s="210" t="s">
        <v>414</v>
      </c>
      <c r="G162" s="40"/>
      <c r="H162" s="40"/>
      <c r="I162" s="211"/>
      <c r="J162" s="40"/>
      <c r="K162" s="40"/>
      <c r="L162" s="44"/>
      <c r="M162" s="212"/>
      <c r="N162" s="213"/>
      <c r="O162" s="84"/>
      <c r="P162" s="84"/>
      <c r="Q162" s="84"/>
      <c r="R162" s="84"/>
      <c r="S162" s="84"/>
      <c r="T162" s="85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T162" s="17" t="s">
        <v>133</v>
      </c>
      <c r="AU162" s="17" t="s">
        <v>84</v>
      </c>
    </row>
    <row r="163" s="2" customFormat="1">
      <c r="A163" s="38"/>
      <c r="B163" s="39"/>
      <c r="C163" s="40"/>
      <c r="D163" s="227" t="s">
        <v>353</v>
      </c>
      <c r="E163" s="40"/>
      <c r="F163" s="228" t="s">
        <v>415</v>
      </c>
      <c r="G163" s="40"/>
      <c r="H163" s="40"/>
      <c r="I163" s="211"/>
      <c r="J163" s="40"/>
      <c r="K163" s="40"/>
      <c r="L163" s="44"/>
      <c r="M163" s="212"/>
      <c r="N163" s="213"/>
      <c r="O163" s="84"/>
      <c r="P163" s="84"/>
      <c r="Q163" s="84"/>
      <c r="R163" s="84"/>
      <c r="S163" s="84"/>
      <c r="T163" s="85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T163" s="17" t="s">
        <v>353</v>
      </c>
      <c r="AU163" s="17" t="s">
        <v>84</v>
      </c>
    </row>
    <row r="164" s="13" customFormat="1">
      <c r="A164" s="13"/>
      <c r="B164" s="229"/>
      <c r="C164" s="230"/>
      <c r="D164" s="209" t="s">
        <v>358</v>
      </c>
      <c r="E164" s="231" t="s">
        <v>19</v>
      </c>
      <c r="F164" s="232" t="s">
        <v>416</v>
      </c>
      <c r="G164" s="230"/>
      <c r="H164" s="233">
        <v>44</v>
      </c>
      <c r="I164" s="234"/>
      <c r="J164" s="230"/>
      <c r="K164" s="230"/>
      <c r="L164" s="235"/>
      <c r="M164" s="236"/>
      <c r="N164" s="237"/>
      <c r="O164" s="237"/>
      <c r="P164" s="237"/>
      <c r="Q164" s="237"/>
      <c r="R164" s="237"/>
      <c r="S164" s="237"/>
      <c r="T164" s="238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39" t="s">
        <v>358</v>
      </c>
      <c r="AU164" s="239" t="s">
        <v>84</v>
      </c>
      <c r="AV164" s="13" t="s">
        <v>84</v>
      </c>
      <c r="AW164" s="13" t="s">
        <v>35</v>
      </c>
      <c r="AX164" s="13" t="s">
        <v>74</v>
      </c>
      <c r="AY164" s="239" t="s">
        <v>126</v>
      </c>
    </row>
    <row r="165" s="13" customFormat="1">
      <c r="A165" s="13"/>
      <c r="B165" s="229"/>
      <c r="C165" s="230"/>
      <c r="D165" s="209" t="s">
        <v>358</v>
      </c>
      <c r="E165" s="231" t="s">
        <v>19</v>
      </c>
      <c r="F165" s="232" t="s">
        <v>417</v>
      </c>
      <c r="G165" s="230"/>
      <c r="H165" s="233">
        <v>193</v>
      </c>
      <c r="I165" s="234"/>
      <c r="J165" s="230"/>
      <c r="K165" s="230"/>
      <c r="L165" s="235"/>
      <c r="M165" s="236"/>
      <c r="N165" s="237"/>
      <c r="O165" s="237"/>
      <c r="P165" s="237"/>
      <c r="Q165" s="237"/>
      <c r="R165" s="237"/>
      <c r="S165" s="237"/>
      <c r="T165" s="238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39" t="s">
        <v>358</v>
      </c>
      <c r="AU165" s="239" t="s">
        <v>84</v>
      </c>
      <c r="AV165" s="13" t="s">
        <v>84</v>
      </c>
      <c r="AW165" s="13" t="s">
        <v>35</v>
      </c>
      <c r="AX165" s="13" t="s">
        <v>74</v>
      </c>
      <c r="AY165" s="239" t="s">
        <v>126</v>
      </c>
    </row>
    <row r="166" s="13" customFormat="1">
      <c r="A166" s="13"/>
      <c r="B166" s="229"/>
      <c r="C166" s="230"/>
      <c r="D166" s="209" t="s">
        <v>358</v>
      </c>
      <c r="E166" s="231" t="s">
        <v>19</v>
      </c>
      <c r="F166" s="232" t="s">
        <v>418</v>
      </c>
      <c r="G166" s="230"/>
      <c r="H166" s="233">
        <v>7</v>
      </c>
      <c r="I166" s="234"/>
      <c r="J166" s="230"/>
      <c r="K166" s="230"/>
      <c r="L166" s="235"/>
      <c r="M166" s="236"/>
      <c r="N166" s="237"/>
      <c r="O166" s="237"/>
      <c r="P166" s="237"/>
      <c r="Q166" s="237"/>
      <c r="R166" s="237"/>
      <c r="S166" s="237"/>
      <c r="T166" s="238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39" t="s">
        <v>358</v>
      </c>
      <c r="AU166" s="239" t="s">
        <v>84</v>
      </c>
      <c r="AV166" s="13" t="s">
        <v>84</v>
      </c>
      <c r="AW166" s="13" t="s">
        <v>35</v>
      </c>
      <c r="AX166" s="13" t="s">
        <v>74</v>
      </c>
      <c r="AY166" s="239" t="s">
        <v>126</v>
      </c>
    </row>
    <row r="167" s="13" customFormat="1">
      <c r="A167" s="13"/>
      <c r="B167" s="229"/>
      <c r="C167" s="230"/>
      <c r="D167" s="209" t="s">
        <v>358</v>
      </c>
      <c r="E167" s="231" t="s">
        <v>19</v>
      </c>
      <c r="F167" s="232" t="s">
        <v>419</v>
      </c>
      <c r="G167" s="230"/>
      <c r="H167" s="233">
        <v>14</v>
      </c>
      <c r="I167" s="234"/>
      <c r="J167" s="230"/>
      <c r="K167" s="230"/>
      <c r="L167" s="235"/>
      <c r="M167" s="236"/>
      <c r="N167" s="237"/>
      <c r="O167" s="237"/>
      <c r="P167" s="237"/>
      <c r="Q167" s="237"/>
      <c r="R167" s="237"/>
      <c r="S167" s="237"/>
      <c r="T167" s="238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39" t="s">
        <v>358</v>
      </c>
      <c r="AU167" s="239" t="s">
        <v>84</v>
      </c>
      <c r="AV167" s="13" t="s">
        <v>84</v>
      </c>
      <c r="AW167" s="13" t="s">
        <v>35</v>
      </c>
      <c r="AX167" s="13" t="s">
        <v>74</v>
      </c>
      <c r="AY167" s="239" t="s">
        <v>126</v>
      </c>
    </row>
    <row r="168" s="14" customFormat="1">
      <c r="A168" s="14"/>
      <c r="B168" s="240"/>
      <c r="C168" s="241"/>
      <c r="D168" s="209" t="s">
        <v>358</v>
      </c>
      <c r="E168" s="242" t="s">
        <v>19</v>
      </c>
      <c r="F168" s="243" t="s">
        <v>360</v>
      </c>
      <c r="G168" s="241"/>
      <c r="H168" s="244">
        <v>258</v>
      </c>
      <c r="I168" s="245"/>
      <c r="J168" s="241"/>
      <c r="K168" s="241"/>
      <c r="L168" s="246"/>
      <c r="M168" s="247"/>
      <c r="N168" s="248"/>
      <c r="O168" s="248"/>
      <c r="P168" s="248"/>
      <c r="Q168" s="248"/>
      <c r="R168" s="248"/>
      <c r="S168" s="248"/>
      <c r="T168" s="249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0" t="s">
        <v>358</v>
      </c>
      <c r="AU168" s="250" t="s">
        <v>84</v>
      </c>
      <c r="AV168" s="14" t="s">
        <v>132</v>
      </c>
      <c r="AW168" s="14" t="s">
        <v>35</v>
      </c>
      <c r="AX168" s="14" t="s">
        <v>82</v>
      </c>
      <c r="AY168" s="250" t="s">
        <v>126</v>
      </c>
    </row>
    <row r="169" s="11" customFormat="1" ht="22.8" customHeight="1">
      <c r="A169" s="11"/>
      <c r="B169" s="182"/>
      <c r="C169" s="183"/>
      <c r="D169" s="184" t="s">
        <v>73</v>
      </c>
      <c r="E169" s="225" t="s">
        <v>145</v>
      </c>
      <c r="F169" s="225" t="s">
        <v>420</v>
      </c>
      <c r="G169" s="183"/>
      <c r="H169" s="183"/>
      <c r="I169" s="186"/>
      <c r="J169" s="226">
        <f>BK169</f>
        <v>0</v>
      </c>
      <c r="K169" s="183"/>
      <c r="L169" s="188"/>
      <c r="M169" s="189"/>
      <c r="N169" s="190"/>
      <c r="O169" s="190"/>
      <c r="P169" s="191">
        <f>SUM(P170:P217)</f>
        <v>0</v>
      </c>
      <c r="Q169" s="190"/>
      <c r="R169" s="191">
        <f>SUM(R170:R217)</f>
        <v>0</v>
      </c>
      <c r="S169" s="190"/>
      <c r="T169" s="192">
        <f>SUM(T170:T217)</f>
        <v>0</v>
      </c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R169" s="193" t="s">
        <v>82</v>
      </c>
      <c r="AT169" s="194" t="s">
        <v>73</v>
      </c>
      <c r="AU169" s="194" t="s">
        <v>82</v>
      </c>
      <c r="AY169" s="193" t="s">
        <v>126</v>
      </c>
      <c r="BK169" s="195">
        <f>SUM(BK170:BK217)</f>
        <v>0</v>
      </c>
    </row>
    <row r="170" s="2" customFormat="1" ht="16.5" customHeight="1">
      <c r="A170" s="38"/>
      <c r="B170" s="39"/>
      <c r="C170" s="196" t="s">
        <v>170</v>
      </c>
      <c r="D170" s="196" t="s">
        <v>127</v>
      </c>
      <c r="E170" s="197" t="s">
        <v>421</v>
      </c>
      <c r="F170" s="198" t="s">
        <v>422</v>
      </c>
      <c r="G170" s="199" t="s">
        <v>193</v>
      </c>
      <c r="H170" s="200">
        <v>65</v>
      </c>
      <c r="I170" s="201"/>
      <c r="J170" s="202">
        <f>ROUND(I170*H170,2)</f>
        <v>0</v>
      </c>
      <c r="K170" s="198" t="s">
        <v>423</v>
      </c>
      <c r="L170" s="44"/>
      <c r="M170" s="203" t="s">
        <v>19</v>
      </c>
      <c r="N170" s="204" t="s">
        <v>45</v>
      </c>
      <c r="O170" s="84"/>
      <c r="P170" s="205">
        <f>O170*H170</f>
        <v>0</v>
      </c>
      <c r="Q170" s="205">
        <v>0</v>
      </c>
      <c r="R170" s="205">
        <f>Q170*H170</f>
        <v>0</v>
      </c>
      <c r="S170" s="205">
        <v>0</v>
      </c>
      <c r="T170" s="206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07" t="s">
        <v>132</v>
      </c>
      <c r="AT170" s="207" t="s">
        <v>127</v>
      </c>
      <c r="AU170" s="207" t="s">
        <v>84</v>
      </c>
      <c r="AY170" s="17" t="s">
        <v>126</v>
      </c>
      <c r="BE170" s="208">
        <f>IF(N170="základní",J170,0)</f>
        <v>0</v>
      </c>
      <c r="BF170" s="208">
        <f>IF(N170="snížená",J170,0)</f>
        <v>0</v>
      </c>
      <c r="BG170" s="208">
        <f>IF(N170="zákl. přenesená",J170,0)</f>
        <v>0</v>
      </c>
      <c r="BH170" s="208">
        <f>IF(N170="sníž. přenesená",J170,0)</f>
        <v>0</v>
      </c>
      <c r="BI170" s="208">
        <f>IF(N170="nulová",J170,0)</f>
        <v>0</v>
      </c>
      <c r="BJ170" s="17" t="s">
        <v>82</v>
      </c>
      <c r="BK170" s="208">
        <f>ROUND(I170*H170,2)</f>
        <v>0</v>
      </c>
      <c r="BL170" s="17" t="s">
        <v>132</v>
      </c>
      <c r="BM170" s="207" t="s">
        <v>194</v>
      </c>
    </row>
    <row r="171" s="2" customFormat="1">
      <c r="A171" s="38"/>
      <c r="B171" s="39"/>
      <c r="C171" s="40"/>
      <c r="D171" s="209" t="s">
        <v>133</v>
      </c>
      <c r="E171" s="40"/>
      <c r="F171" s="210" t="s">
        <v>422</v>
      </c>
      <c r="G171" s="40"/>
      <c r="H171" s="40"/>
      <c r="I171" s="211"/>
      <c r="J171" s="40"/>
      <c r="K171" s="40"/>
      <c r="L171" s="44"/>
      <c r="M171" s="212"/>
      <c r="N171" s="213"/>
      <c r="O171" s="84"/>
      <c r="P171" s="84"/>
      <c r="Q171" s="84"/>
      <c r="R171" s="84"/>
      <c r="S171" s="84"/>
      <c r="T171" s="85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T171" s="17" t="s">
        <v>133</v>
      </c>
      <c r="AU171" s="17" t="s">
        <v>84</v>
      </c>
    </row>
    <row r="172" s="2" customFormat="1">
      <c r="A172" s="38"/>
      <c r="B172" s="39"/>
      <c r="C172" s="40"/>
      <c r="D172" s="227" t="s">
        <v>353</v>
      </c>
      <c r="E172" s="40"/>
      <c r="F172" s="228" t="s">
        <v>424</v>
      </c>
      <c r="G172" s="40"/>
      <c r="H172" s="40"/>
      <c r="I172" s="211"/>
      <c r="J172" s="40"/>
      <c r="K172" s="40"/>
      <c r="L172" s="44"/>
      <c r="M172" s="212"/>
      <c r="N172" s="213"/>
      <c r="O172" s="84"/>
      <c r="P172" s="84"/>
      <c r="Q172" s="84"/>
      <c r="R172" s="84"/>
      <c r="S172" s="84"/>
      <c r="T172" s="85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T172" s="17" t="s">
        <v>353</v>
      </c>
      <c r="AU172" s="17" t="s">
        <v>84</v>
      </c>
    </row>
    <row r="173" s="13" customFormat="1">
      <c r="A173" s="13"/>
      <c r="B173" s="229"/>
      <c r="C173" s="230"/>
      <c r="D173" s="209" t="s">
        <v>358</v>
      </c>
      <c r="E173" s="231" t="s">
        <v>19</v>
      </c>
      <c r="F173" s="232" t="s">
        <v>425</v>
      </c>
      <c r="G173" s="230"/>
      <c r="H173" s="233">
        <v>44</v>
      </c>
      <c r="I173" s="234"/>
      <c r="J173" s="230"/>
      <c r="K173" s="230"/>
      <c r="L173" s="235"/>
      <c r="M173" s="236"/>
      <c r="N173" s="237"/>
      <c r="O173" s="237"/>
      <c r="P173" s="237"/>
      <c r="Q173" s="237"/>
      <c r="R173" s="237"/>
      <c r="S173" s="237"/>
      <c r="T173" s="238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39" t="s">
        <v>358</v>
      </c>
      <c r="AU173" s="239" t="s">
        <v>84</v>
      </c>
      <c r="AV173" s="13" t="s">
        <v>84</v>
      </c>
      <c r="AW173" s="13" t="s">
        <v>35</v>
      </c>
      <c r="AX173" s="13" t="s">
        <v>74</v>
      </c>
      <c r="AY173" s="239" t="s">
        <v>126</v>
      </c>
    </row>
    <row r="174" s="13" customFormat="1">
      <c r="A174" s="13"/>
      <c r="B174" s="229"/>
      <c r="C174" s="230"/>
      <c r="D174" s="209" t="s">
        <v>358</v>
      </c>
      <c r="E174" s="231" t="s">
        <v>19</v>
      </c>
      <c r="F174" s="232" t="s">
        <v>426</v>
      </c>
      <c r="G174" s="230"/>
      <c r="H174" s="233">
        <v>7</v>
      </c>
      <c r="I174" s="234"/>
      <c r="J174" s="230"/>
      <c r="K174" s="230"/>
      <c r="L174" s="235"/>
      <c r="M174" s="236"/>
      <c r="N174" s="237"/>
      <c r="O174" s="237"/>
      <c r="P174" s="237"/>
      <c r="Q174" s="237"/>
      <c r="R174" s="237"/>
      <c r="S174" s="237"/>
      <c r="T174" s="238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39" t="s">
        <v>358</v>
      </c>
      <c r="AU174" s="239" t="s">
        <v>84</v>
      </c>
      <c r="AV174" s="13" t="s">
        <v>84</v>
      </c>
      <c r="AW174" s="13" t="s">
        <v>35</v>
      </c>
      <c r="AX174" s="13" t="s">
        <v>74</v>
      </c>
      <c r="AY174" s="239" t="s">
        <v>126</v>
      </c>
    </row>
    <row r="175" s="13" customFormat="1">
      <c r="A175" s="13"/>
      <c r="B175" s="229"/>
      <c r="C175" s="230"/>
      <c r="D175" s="209" t="s">
        <v>358</v>
      </c>
      <c r="E175" s="231" t="s">
        <v>19</v>
      </c>
      <c r="F175" s="232" t="s">
        <v>427</v>
      </c>
      <c r="G175" s="230"/>
      <c r="H175" s="233">
        <v>14</v>
      </c>
      <c r="I175" s="234"/>
      <c r="J175" s="230"/>
      <c r="K175" s="230"/>
      <c r="L175" s="235"/>
      <c r="M175" s="236"/>
      <c r="N175" s="237"/>
      <c r="O175" s="237"/>
      <c r="P175" s="237"/>
      <c r="Q175" s="237"/>
      <c r="R175" s="237"/>
      <c r="S175" s="237"/>
      <c r="T175" s="238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39" t="s">
        <v>358</v>
      </c>
      <c r="AU175" s="239" t="s">
        <v>84</v>
      </c>
      <c r="AV175" s="13" t="s">
        <v>84</v>
      </c>
      <c r="AW175" s="13" t="s">
        <v>35</v>
      </c>
      <c r="AX175" s="13" t="s">
        <v>74</v>
      </c>
      <c r="AY175" s="239" t="s">
        <v>126</v>
      </c>
    </row>
    <row r="176" s="14" customFormat="1">
      <c r="A176" s="14"/>
      <c r="B176" s="240"/>
      <c r="C176" s="241"/>
      <c r="D176" s="209" t="s">
        <v>358</v>
      </c>
      <c r="E176" s="242" t="s">
        <v>19</v>
      </c>
      <c r="F176" s="243" t="s">
        <v>360</v>
      </c>
      <c r="G176" s="241"/>
      <c r="H176" s="244">
        <v>65</v>
      </c>
      <c r="I176" s="245"/>
      <c r="J176" s="241"/>
      <c r="K176" s="241"/>
      <c r="L176" s="246"/>
      <c r="M176" s="247"/>
      <c r="N176" s="248"/>
      <c r="O176" s="248"/>
      <c r="P176" s="248"/>
      <c r="Q176" s="248"/>
      <c r="R176" s="248"/>
      <c r="S176" s="248"/>
      <c r="T176" s="249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0" t="s">
        <v>358</v>
      </c>
      <c r="AU176" s="250" t="s">
        <v>84</v>
      </c>
      <c r="AV176" s="14" t="s">
        <v>132</v>
      </c>
      <c r="AW176" s="14" t="s">
        <v>35</v>
      </c>
      <c r="AX176" s="14" t="s">
        <v>82</v>
      </c>
      <c r="AY176" s="250" t="s">
        <v>126</v>
      </c>
    </row>
    <row r="177" s="2" customFormat="1" ht="16.5" customHeight="1">
      <c r="A177" s="38"/>
      <c r="B177" s="39"/>
      <c r="C177" s="196" t="s">
        <v>161</v>
      </c>
      <c r="D177" s="196" t="s">
        <v>127</v>
      </c>
      <c r="E177" s="197" t="s">
        <v>428</v>
      </c>
      <c r="F177" s="198" t="s">
        <v>429</v>
      </c>
      <c r="G177" s="199" t="s">
        <v>193</v>
      </c>
      <c r="H177" s="200">
        <v>323</v>
      </c>
      <c r="I177" s="201"/>
      <c r="J177" s="202">
        <f>ROUND(I177*H177,2)</f>
        <v>0</v>
      </c>
      <c r="K177" s="198" t="s">
        <v>352</v>
      </c>
      <c r="L177" s="44"/>
      <c r="M177" s="203" t="s">
        <v>19</v>
      </c>
      <c r="N177" s="204" t="s">
        <v>45</v>
      </c>
      <c r="O177" s="84"/>
      <c r="P177" s="205">
        <f>O177*H177</f>
        <v>0</v>
      </c>
      <c r="Q177" s="205">
        <v>0</v>
      </c>
      <c r="R177" s="205">
        <f>Q177*H177</f>
        <v>0</v>
      </c>
      <c r="S177" s="205">
        <v>0</v>
      </c>
      <c r="T177" s="206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07" t="s">
        <v>132</v>
      </c>
      <c r="AT177" s="207" t="s">
        <v>127</v>
      </c>
      <c r="AU177" s="207" t="s">
        <v>84</v>
      </c>
      <c r="AY177" s="17" t="s">
        <v>126</v>
      </c>
      <c r="BE177" s="208">
        <f>IF(N177="základní",J177,0)</f>
        <v>0</v>
      </c>
      <c r="BF177" s="208">
        <f>IF(N177="snížená",J177,0)</f>
        <v>0</v>
      </c>
      <c r="BG177" s="208">
        <f>IF(N177="zákl. přenesená",J177,0)</f>
        <v>0</v>
      </c>
      <c r="BH177" s="208">
        <f>IF(N177="sníž. přenesená",J177,0)</f>
        <v>0</v>
      </c>
      <c r="BI177" s="208">
        <f>IF(N177="nulová",J177,0)</f>
        <v>0</v>
      </c>
      <c r="BJ177" s="17" t="s">
        <v>82</v>
      </c>
      <c r="BK177" s="208">
        <f>ROUND(I177*H177,2)</f>
        <v>0</v>
      </c>
      <c r="BL177" s="17" t="s">
        <v>132</v>
      </c>
      <c r="BM177" s="207" t="s">
        <v>197</v>
      </c>
    </row>
    <row r="178" s="2" customFormat="1">
      <c r="A178" s="38"/>
      <c r="B178" s="39"/>
      <c r="C178" s="40"/>
      <c r="D178" s="209" t="s">
        <v>133</v>
      </c>
      <c r="E178" s="40"/>
      <c r="F178" s="210" t="s">
        <v>429</v>
      </c>
      <c r="G178" s="40"/>
      <c r="H178" s="40"/>
      <c r="I178" s="211"/>
      <c r="J178" s="40"/>
      <c r="K178" s="40"/>
      <c r="L178" s="44"/>
      <c r="M178" s="212"/>
      <c r="N178" s="213"/>
      <c r="O178" s="84"/>
      <c r="P178" s="84"/>
      <c r="Q178" s="84"/>
      <c r="R178" s="84"/>
      <c r="S178" s="84"/>
      <c r="T178" s="85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T178" s="17" t="s">
        <v>133</v>
      </c>
      <c r="AU178" s="17" t="s">
        <v>84</v>
      </c>
    </row>
    <row r="179" s="2" customFormat="1">
      <c r="A179" s="38"/>
      <c r="B179" s="39"/>
      <c r="C179" s="40"/>
      <c r="D179" s="227" t="s">
        <v>353</v>
      </c>
      <c r="E179" s="40"/>
      <c r="F179" s="228" t="s">
        <v>430</v>
      </c>
      <c r="G179" s="40"/>
      <c r="H179" s="40"/>
      <c r="I179" s="211"/>
      <c r="J179" s="40"/>
      <c r="K179" s="40"/>
      <c r="L179" s="44"/>
      <c r="M179" s="212"/>
      <c r="N179" s="213"/>
      <c r="O179" s="84"/>
      <c r="P179" s="84"/>
      <c r="Q179" s="84"/>
      <c r="R179" s="84"/>
      <c r="S179" s="84"/>
      <c r="T179" s="85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T179" s="17" t="s">
        <v>353</v>
      </c>
      <c r="AU179" s="17" t="s">
        <v>84</v>
      </c>
    </row>
    <row r="180" s="13" customFormat="1">
      <c r="A180" s="13"/>
      <c r="B180" s="229"/>
      <c r="C180" s="230"/>
      <c r="D180" s="209" t="s">
        <v>358</v>
      </c>
      <c r="E180" s="231" t="s">
        <v>19</v>
      </c>
      <c r="F180" s="232" t="s">
        <v>431</v>
      </c>
      <c r="G180" s="230"/>
      <c r="H180" s="233">
        <v>44</v>
      </c>
      <c r="I180" s="234"/>
      <c r="J180" s="230"/>
      <c r="K180" s="230"/>
      <c r="L180" s="235"/>
      <c r="M180" s="236"/>
      <c r="N180" s="237"/>
      <c r="O180" s="237"/>
      <c r="P180" s="237"/>
      <c r="Q180" s="237"/>
      <c r="R180" s="237"/>
      <c r="S180" s="237"/>
      <c r="T180" s="238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39" t="s">
        <v>358</v>
      </c>
      <c r="AU180" s="239" t="s">
        <v>84</v>
      </c>
      <c r="AV180" s="13" t="s">
        <v>84</v>
      </c>
      <c r="AW180" s="13" t="s">
        <v>35</v>
      </c>
      <c r="AX180" s="13" t="s">
        <v>74</v>
      </c>
      <c r="AY180" s="239" t="s">
        <v>126</v>
      </c>
    </row>
    <row r="181" s="13" customFormat="1">
      <c r="A181" s="13"/>
      <c r="B181" s="229"/>
      <c r="C181" s="230"/>
      <c r="D181" s="209" t="s">
        <v>358</v>
      </c>
      <c r="E181" s="231" t="s">
        <v>19</v>
      </c>
      <c r="F181" s="232" t="s">
        <v>432</v>
      </c>
      <c r="G181" s="230"/>
      <c r="H181" s="233">
        <v>7</v>
      </c>
      <c r="I181" s="234"/>
      <c r="J181" s="230"/>
      <c r="K181" s="230"/>
      <c r="L181" s="235"/>
      <c r="M181" s="236"/>
      <c r="N181" s="237"/>
      <c r="O181" s="237"/>
      <c r="P181" s="237"/>
      <c r="Q181" s="237"/>
      <c r="R181" s="237"/>
      <c r="S181" s="237"/>
      <c r="T181" s="238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39" t="s">
        <v>358</v>
      </c>
      <c r="AU181" s="239" t="s">
        <v>84</v>
      </c>
      <c r="AV181" s="13" t="s">
        <v>84</v>
      </c>
      <c r="AW181" s="13" t="s">
        <v>35</v>
      </c>
      <c r="AX181" s="13" t="s">
        <v>74</v>
      </c>
      <c r="AY181" s="239" t="s">
        <v>126</v>
      </c>
    </row>
    <row r="182" s="13" customFormat="1">
      <c r="A182" s="13"/>
      <c r="B182" s="229"/>
      <c r="C182" s="230"/>
      <c r="D182" s="209" t="s">
        <v>358</v>
      </c>
      <c r="E182" s="231" t="s">
        <v>19</v>
      </c>
      <c r="F182" s="232" t="s">
        <v>433</v>
      </c>
      <c r="G182" s="230"/>
      <c r="H182" s="233">
        <v>44</v>
      </c>
      <c r="I182" s="234"/>
      <c r="J182" s="230"/>
      <c r="K182" s="230"/>
      <c r="L182" s="235"/>
      <c r="M182" s="236"/>
      <c r="N182" s="237"/>
      <c r="O182" s="237"/>
      <c r="P182" s="237"/>
      <c r="Q182" s="237"/>
      <c r="R182" s="237"/>
      <c r="S182" s="237"/>
      <c r="T182" s="238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39" t="s">
        <v>358</v>
      </c>
      <c r="AU182" s="239" t="s">
        <v>84</v>
      </c>
      <c r="AV182" s="13" t="s">
        <v>84</v>
      </c>
      <c r="AW182" s="13" t="s">
        <v>35</v>
      </c>
      <c r="AX182" s="13" t="s">
        <v>74</v>
      </c>
      <c r="AY182" s="239" t="s">
        <v>126</v>
      </c>
    </row>
    <row r="183" s="13" customFormat="1">
      <c r="A183" s="13"/>
      <c r="B183" s="229"/>
      <c r="C183" s="230"/>
      <c r="D183" s="209" t="s">
        <v>358</v>
      </c>
      <c r="E183" s="231" t="s">
        <v>19</v>
      </c>
      <c r="F183" s="232" t="s">
        <v>434</v>
      </c>
      <c r="G183" s="230"/>
      <c r="H183" s="233">
        <v>7</v>
      </c>
      <c r="I183" s="234"/>
      <c r="J183" s="230"/>
      <c r="K183" s="230"/>
      <c r="L183" s="235"/>
      <c r="M183" s="236"/>
      <c r="N183" s="237"/>
      <c r="O183" s="237"/>
      <c r="P183" s="237"/>
      <c r="Q183" s="237"/>
      <c r="R183" s="237"/>
      <c r="S183" s="237"/>
      <c r="T183" s="238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39" t="s">
        <v>358</v>
      </c>
      <c r="AU183" s="239" t="s">
        <v>84</v>
      </c>
      <c r="AV183" s="13" t="s">
        <v>84</v>
      </c>
      <c r="AW183" s="13" t="s">
        <v>35</v>
      </c>
      <c r="AX183" s="13" t="s">
        <v>74</v>
      </c>
      <c r="AY183" s="239" t="s">
        <v>126</v>
      </c>
    </row>
    <row r="184" s="13" customFormat="1">
      <c r="A184" s="13"/>
      <c r="B184" s="229"/>
      <c r="C184" s="230"/>
      <c r="D184" s="209" t="s">
        <v>358</v>
      </c>
      <c r="E184" s="231" t="s">
        <v>19</v>
      </c>
      <c r="F184" s="232" t="s">
        <v>435</v>
      </c>
      <c r="G184" s="230"/>
      <c r="H184" s="233">
        <v>14</v>
      </c>
      <c r="I184" s="234"/>
      <c r="J184" s="230"/>
      <c r="K184" s="230"/>
      <c r="L184" s="235"/>
      <c r="M184" s="236"/>
      <c r="N184" s="237"/>
      <c r="O184" s="237"/>
      <c r="P184" s="237"/>
      <c r="Q184" s="237"/>
      <c r="R184" s="237"/>
      <c r="S184" s="237"/>
      <c r="T184" s="238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39" t="s">
        <v>358</v>
      </c>
      <c r="AU184" s="239" t="s">
        <v>84</v>
      </c>
      <c r="AV184" s="13" t="s">
        <v>84</v>
      </c>
      <c r="AW184" s="13" t="s">
        <v>35</v>
      </c>
      <c r="AX184" s="13" t="s">
        <v>74</v>
      </c>
      <c r="AY184" s="239" t="s">
        <v>126</v>
      </c>
    </row>
    <row r="185" s="13" customFormat="1">
      <c r="A185" s="13"/>
      <c r="B185" s="229"/>
      <c r="C185" s="230"/>
      <c r="D185" s="209" t="s">
        <v>358</v>
      </c>
      <c r="E185" s="231" t="s">
        <v>19</v>
      </c>
      <c r="F185" s="232" t="s">
        <v>436</v>
      </c>
      <c r="G185" s="230"/>
      <c r="H185" s="233">
        <v>14</v>
      </c>
      <c r="I185" s="234"/>
      <c r="J185" s="230"/>
      <c r="K185" s="230"/>
      <c r="L185" s="235"/>
      <c r="M185" s="236"/>
      <c r="N185" s="237"/>
      <c r="O185" s="237"/>
      <c r="P185" s="237"/>
      <c r="Q185" s="237"/>
      <c r="R185" s="237"/>
      <c r="S185" s="237"/>
      <c r="T185" s="238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39" t="s">
        <v>358</v>
      </c>
      <c r="AU185" s="239" t="s">
        <v>84</v>
      </c>
      <c r="AV185" s="13" t="s">
        <v>84</v>
      </c>
      <c r="AW185" s="13" t="s">
        <v>35</v>
      </c>
      <c r="AX185" s="13" t="s">
        <v>74</v>
      </c>
      <c r="AY185" s="239" t="s">
        <v>126</v>
      </c>
    </row>
    <row r="186" s="13" customFormat="1">
      <c r="A186" s="13"/>
      <c r="B186" s="229"/>
      <c r="C186" s="230"/>
      <c r="D186" s="209" t="s">
        <v>358</v>
      </c>
      <c r="E186" s="231" t="s">
        <v>19</v>
      </c>
      <c r="F186" s="232" t="s">
        <v>437</v>
      </c>
      <c r="G186" s="230"/>
      <c r="H186" s="233">
        <v>193</v>
      </c>
      <c r="I186" s="234"/>
      <c r="J186" s="230"/>
      <c r="K186" s="230"/>
      <c r="L186" s="235"/>
      <c r="M186" s="236"/>
      <c r="N186" s="237"/>
      <c r="O186" s="237"/>
      <c r="P186" s="237"/>
      <c r="Q186" s="237"/>
      <c r="R186" s="237"/>
      <c r="S186" s="237"/>
      <c r="T186" s="238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39" t="s">
        <v>358</v>
      </c>
      <c r="AU186" s="239" t="s">
        <v>84</v>
      </c>
      <c r="AV186" s="13" t="s">
        <v>84</v>
      </c>
      <c r="AW186" s="13" t="s">
        <v>35</v>
      </c>
      <c r="AX186" s="13" t="s">
        <v>74</v>
      </c>
      <c r="AY186" s="239" t="s">
        <v>126</v>
      </c>
    </row>
    <row r="187" s="14" customFormat="1">
      <c r="A187" s="14"/>
      <c r="B187" s="240"/>
      <c r="C187" s="241"/>
      <c r="D187" s="209" t="s">
        <v>358</v>
      </c>
      <c r="E187" s="242" t="s">
        <v>19</v>
      </c>
      <c r="F187" s="243" t="s">
        <v>360</v>
      </c>
      <c r="G187" s="241"/>
      <c r="H187" s="244">
        <v>323</v>
      </c>
      <c r="I187" s="245"/>
      <c r="J187" s="241"/>
      <c r="K187" s="241"/>
      <c r="L187" s="246"/>
      <c r="M187" s="247"/>
      <c r="N187" s="248"/>
      <c r="O187" s="248"/>
      <c r="P187" s="248"/>
      <c r="Q187" s="248"/>
      <c r="R187" s="248"/>
      <c r="S187" s="248"/>
      <c r="T187" s="249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0" t="s">
        <v>358</v>
      </c>
      <c r="AU187" s="250" t="s">
        <v>84</v>
      </c>
      <c r="AV187" s="14" t="s">
        <v>132</v>
      </c>
      <c r="AW187" s="14" t="s">
        <v>35</v>
      </c>
      <c r="AX187" s="14" t="s">
        <v>82</v>
      </c>
      <c r="AY187" s="250" t="s">
        <v>126</v>
      </c>
    </row>
    <row r="188" s="2" customFormat="1" ht="16.5" customHeight="1">
      <c r="A188" s="38"/>
      <c r="B188" s="39"/>
      <c r="C188" s="196" t="s">
        <v>200</v>
      </c>
      <c r="D188" s="196" t="s">
        <v>127</v>
      </c>
      <c r="E188" s="197" t="s">
        <v>438</v>
      </c>
      <c r="F188" s="198" t="s">
        <v>439</v>
      </c>
      <c r="G188" s="199" t="s">
        <v>193</v>
      </c>
      <c r="H188" s="200">
        <v>38</v>
      </c>
      <c r="I188" s="201"/>
      <c r="J188" s="202">
        <f>ROUND(I188*H188,2)</f>
        <v>0</v>
      </c>
      <c r="K188" s="198" t="s">
        <v>352</v>
      </c>
      <c r="L188" s="44"/>
      <c r="M188" s="203" t="s">
        <v>19</v>
      </c>
      <c r="N188" s="204" t="s">
        <v>45</v>
      </c>
      <c r="O188" s="84"/>
      <c r="P188" s="205">
        <f>O188*H188</f>
        <v>0</v>
      </c>
      <c r="Q188" s="205">
        <v>0</v>
      </c>
      <c r="R188" s="205">
        <f>Q188*H188</f>
        <v>0</v>
      </c>
      <c r="S188" s="205">
        <v>0</v>
      </c>
      <c r="T188" s="206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07" t="s">
        <v>132</v>
      </c>
      <c r="AT188" s="207" t="s">
        <v>127</v>
      </c>
      <c r="AU188" s="207" t="s">
        <v>84</v>
      </c>
      <c r="AY188" s="17" t="s">
        <v>126</v>
      </c>
      <c r="BE188" s="208">
        <f>IF(N188="základní",J188,0)</f>
        <v>0</v>
      </c>
      <c r="BF188" s="208">
        <f>IF(N188="snížená",J188,0)</f>
        <v>0</v>
      </c>
      <c r="BG188" s="208">
        <f>IF(N188="zákl. přenesená",J188,0)</f>
        <v>0</v>
      </c>
      <c r="BH188" s="208">
        <f>IF(N188="sníž. přenesená",J188,0)</f>
        <v>0</v>
      </c>
      <c r="BI188" s="208">
        <f>IF(N188="nulová",J188,0)</f>
        <v>0</v>
      </c>
      <c r="BJ188" s="17" t="s">
        <v>82</v>
      </c>
      <c r="BK188" s="208">
        <f>ROUND(I188*H188,2)</f>
        <v>0</v>
      </c>
      <c r="BL188" s="17" t="s">
        <v>132</v>
      </c>
      <c r="BM188" s="207" t="s">
        <v>203</v>
      </c>
    </row>
    <row r="189" s="2" customFormat="1">
      <c r="A189" s="38"/>
      <c r="B189" s="39"/>
      <c r="C189" s="40"/>
      <c r="D189" s="209" t="s">
        <v>133</v>
      </c>
      <c r="E189" s="40"/>
      <c r="F189" s="210" t="s">
        <v>439</v>
      </c>
      <c r="G189" s="40"/>
      <c r="H189" s="40"/>
      <c r="I189" s="211"/>
      <c r="J189" s="40"/>
      <c r="K189" s="40"/>
      <c r="L189" s="44"/>
      <c r="M189" s="212"/>
      <c r="N189" s="213"/>
      <c r="O189" s="84"/>
      <c r="P189" s="84"/>
      <c r="Q189" s="84"/>
      <c r="R189" s="84"/>
      <c r="S189" s="84"/>
      <c r="T189" s="85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T189" s="17" t="s">
        <v>133</v>
      </c>
      <c r="AU189" s="17" t="s">
        <v>84</v>
      </c>
    </row>
    <row r="190" s="2" customFormat="1">
      <c r="A190" s="38"/>
      <c r="B190" s="39"/>
      <c r="C190" s="40"/>
      <c r="D190" s="227" t="s">
        <v>353</v>
      </c>
      <c r="E190" s="40"/>
      <c r="F190" s="228" t="s">
        <v>440</v>
      </c>
      <c r="G190" s="40"/>
      <c r="H190" s="40"/>
      <c r="I190" s="211"/>
      <c r="J190" s="40"/>
      <c r="K190" s="40"/>
      <c r="L190" s="44"/>
      <c r="M190" s="212"/>
      <c r="N190" s="213"/>
      <c r="O190" s="84"/>
      <c r="P190" s="84"/>
      <c r="Q190" s="84"/>
      <c r="R190" s="84"/>
      <c r="S190" s="84"/>
      <c r="T190" s="85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T190" s="17" t="s">
        <v>353</v>
      </c>
      <c r="AU190" s="17" t="s">
        <v>84</v>
      </c>
    </row>
    <row r="191" s="13" customFormat="1">
      <c r="A191" s="13"/>
      <c r="B191" s="229"/>
      <c r="C191" s="230"/>
      <c r="D191" s="209" t="s">
        <v>358</v>
      </c>
      <c r="E191" s="231" t="s">
        <v>19</v>
      </c>
      <c r="F191" s="232" t="s">
        <v>364</v>
      </c>
      <c r="G191" s="230"/>
      <c r="H191" s="233">
        <v>38</v>
      </c>
      <c r="I191" s="234"/>
      <c r="J191" s="230"/>
      <c r="K191" s="230"/>
      <c r="L191" s="235"/>
      <c r="M191" s="236"/>
      <c r="N191" s="237"/>
      <c r="O191" s="237"/>
      <c r="P191" s="237"/>
      <c r="Q191" s="237"/>
      <c r="R191" s="237"/>
      <c r="S191" s="237"/>
      <c r="T191" s="238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39" t="s">
        <v>358</v>
      </c>
      <c r="AU191" s="239" t="s">
        <v>84</v>
      </c>
      <c r="AV191" s="13" t="s">
        <v>84</v>
      </c>
      <c r="AW191" s="13" t="s">
        <v>35</v>
      </c>
      <c r="AX191" s="13" t="s">
        <v>74</v>
      </c>
      <c r="AY191" s="239" t="s">
        <v>126</v>
      </c>
    </row>
    <row r="192" s="14" customFormat="1">
      <c r="A192" s="14"/>
      <c r="B192" s="240"/>
      <c r="C192" s="241"/>
      <c r="D192" s="209" t="s">
        <v>358</v>
      </c>
      <c r="E192" s="242" t="s">
        <v>19</v>
      </c>
      <c r="F192" s="243" t="s">
        <v>360</v>
      </c>
      <c r="G192" s="241"/>
      <c r="H192" s="244">
        <v>38</v>
      </c>
      <c r="I192" s="245"/>
      <c r="J192" s="241"/>
      <c r="K192" s="241"/>
      <c r="L192" s="246"/>
      <c r="M192" s="247"/>
      <c r="N192" s="248"/>
      <c r="O192" s="248"/>
      <c r="P192" s="248"/>
      <c r="Q192" s="248"/>
      <c r="R192" s="248"/>
      <c r="S192" s="248"/>
      <c r="T192" s="249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0" t="s">
        <v>358</v>
      </c>
      <c r="AU192" s="250" t="s">
        <v>84</v>
      </c>
      <c r="AV192" s="14" t="s">
        <v>132</v>
      </c>
      <c r="AW192" s="14" t="s">
        <v>35</v>
      </c>
      <c r="AX192" s="14" t="s">
        <v>82</v>
      </c>
      <c r="AY192" s="250" t="s">
        <v>126</v>
      </c>
    </row>
    <row r="193" s="2" customFormat="1" ht="21.75" customHeight="1">
      <c r="A193" s="38"/>
      <c r="B193" s="39"/>
      <c r="C193" s="196" t="s">
        <v>165</v>
      </c>
      <c r="D193" s="196" t="s">
        <v>127</v>
      </c>
      <c r="E193" s="197" t="s">
        <v>441</v>
      </c>
      <c r="F193" s="198" t="s">
        <v>442</v>
      </c>
      <c r="G193" s="199" t="s">
        <v>193</v>
      </c>
      <c r="H193" s="200">
        <v>38</v>
      </c>
      <c r="I193" s="201"/>
      <c r="J193" s="202">
        <f>ROUND(I193*H193,2)</f>
        <v>0</v>
      </c>
      <c r="K193" s="198" t="s">
        <v>352</v>
      </c>
      <c r="L193" s="44"/>
      <c r="M193" s="203" t="s">
        <v>19</v>
      </c>
      <c r="N193" s="204" t="s">
        <v>45</v>
      </c>
      <c r="O193" s="84"/>
      <c r="P193" s="205">
        <f>O193*H193</f>
        <v>0</v>
      </c>
      <c r="Q193" s="205">
        <v>0</v>
      </c>
      <c r="R193" s="205">
        <f>Q193*H193</f>
        <v>0</v>
      </c>
      <c r="S193" s="205">
        <v>0</v>
      </c>
      <c r="T193" s="206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07" t="s">
        <v>132</v>
      </c>
      <c r="AT193" s="207" t="s">
        <v>127</v>
      </c>
      <c r="AU193" s="207" t="s">
        <v>84</v>
      </c>
      <c r="AY193" s="17" t="s">
        <v>126</v>
      </c>
      <c r="BE193" s="208">
        <f>IF(N193="základní",J193,0)</f>
        <v>0</v>
      </c>
      <c r="BF193" s="208">
        <f>IF(N193="snížená",J193,0)</f>
        <v>0</v>
      </c>
      <c r="BG193" s="208">
        <f>IF(N193="zákl. přenesená",J193,0)</f>
        <v>0</v>
      </c>
      <c r="BH193" s="208">
        <f>IF(N193="sníž. přenesená",J193,0)</f>
        <v>0</v>
      </c>
      <c r="BI193" s="208">
        <f>IF(N193="nulová",J193,0)</f>
        <v>0</v>
      </c>
      <c r="BJ193" s="17" t="s">
        <v>82</v>
      </c>
      <c r="BK193" s="208">
        <f>ROUND(I193*H193,2)</f>
        <v>0</v>
      </c>
      <c r="BL193" s="17" t="s">
        <v>132</v>
      </c>
      <c r="BM193" s="207" t="s">
        <v>206</v>
      </c>
    </row>
    <row r="194" s="2" customFormat="1">
      <c r="A194" s="38"/>
      <c r="B194" s="39"/>
      <c r="C194" s="40"/>
      <c r="D194" s="209" t="s">
        <v>133</v>
      </c>
      <c r="E194" s="40"/>
      <c r="F194" s="210" t="s">
        <v>442</v>
      </c>
      <c r="G194" s="40"/>
      <c r="H194" s="40"/>
      <c r="I194" s="211"/>
      <c r="J194" s="40"/>
      <c r="K194" s="40"/>
      <c r="L194" s="44"/>
      <c r="M194" s="212"/>
      <c r="N194" s="213"/>
      <c r="O194" s="84"/>
      <c r="P194" s="84"/>
      <c r="Q194" s="84"/>
      <c r="R194" s="84"/>
      <c r="S194" s="84"/>
      <c r="T194" s="85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T194" s="17" t="s">
        <v>133</v>
      </c>
      <c r="AU194" s="17" t="s">
        <v>84</v>
      </c>
    </row>
    <row r="195" s="2" customFormat="1">
      <c r="A195" s="38"/>
      <c r="B195" s="39"/>
      <c r="C195" s="40"/>
      <c r="D195" s="227" t="s">
        <v>353</v>
      </c>
      <c r="E195" s="40"/>
      <c r="F195" s="228" t="s">
        <v>443</v>
      </c>
      <c r="G195" s="40"/>
      <c r="H195" s="40"/>
      <c r="I195" s="211"/>
      <c r="J195" s="40"/>
      <c r="K195" s="40"/>
      <c r="L195" s="44"/>
      <c r="M195" s="212"/>
      <c r="N195" s="213"/>
      <c r="O195" s="84"/>
      <c r="P195" s="84"/>
      <c r="Q195" s="84"/>
      <c r="R195" s="84"/>
      <c r="S195" s="84"/>
      <c r="T195" s="85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T195" s="17" t="s">
        <v>353</v>
      </c>
      <c r="AU195" s="17" t="s">
        <v>84</v>
      </c>
    </row>
    <row r="196" s="13" customFormat="1">
      <c r="A196" s="13"/>
      <c r="B196" s="229"/>
      <c r="C196" s="230"/>
      <c r="D196" s="209" t="s">
        <v>358</v>
      </c>
      <c r="E196" s="231" t="s">
        <v>19</v>
      </c>
      <c r="F196" s="232" t="s">
        <v>364</v>
      </c>
      <c r="G196" s="230"/>
      <c r="H196" s="233">
        <v>38</v>
      </c>
      <c r="I196" s="234"/>
      <c r="J196" s="230"/>
      <c r="K196" s="230"/>
      <c r="L196" s="235"/>
      <c r="M196" s="236"/>
      <c r="N196" s="237"/>
      <c r="O196" s="237"/>
      <c r="P196" s="237"/>
      <c r="Q196" s="237"/>
      <c r="R196" s="237"/>
      <c r="S196" s="237"/>
      <c r="T196" s="238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39" t="s">
        <v>358</v>
      </c>
      <c r="AU196" s="239" t="s">
        <v>84</v>
      </c>
      <c r="AV196" s="13" t="s">
        <v>84</v>
      </c>
      <c r="AW196" s="13" t="s">
        <v>35</v>
      </c>
      <c r="AX196" s="13" t="s">
        <v>74</v>
      </c>
      <c r="AY196" s="239" t="s">
        <v>126</v>
      </c>
    </row>
    <row r="197" s="14" customFormat="1">
      <c r="A197" s="14"/>
      <c r="B197" s="240"/>
      <c r="C197" s="241"/>
      <c r="D197" s="209" t="s">
        <v>358</v>
      </c>
      <c r="E197" s="242" t="s">
        <v>19</v>
      </c>
      <c r="F197" s="243" t="s">
        <v>360</v>
      </c>
      <c r="G197" s="241"/>
      <c r="H197" s="244">
        <v>38</v>
      </c>
      <c r="I197" s="245"/>
      <c r="J197" s="241"/>
      <c r="K197" s="241"/>
      <c r="L197" s="246"/>
      <c r="M197" s="247"/>
      <c r="N197" s="248"/>
      <c r="O197" s="248"/>
      <c r="P197" s="248"/>
      <c r="Q197" s="248"/>
      <c r="R197" s="248"/>
      <c r="S197" s="248"/>
      <c r="T197" s="249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0" t="s">
        <v>358</v>
      </c>
      <c r="AU197" s="250" t="s">
        <v>84</v>
      </c>
      <c r="AV197" s="14" t="s">
        <v>132</v>
      </c>
      <c r="AW197" s="14" t="s">
        <v>35</v>
      </c>
      <c r="AX197" s="14" t="s">
        <v>82</v>
      </c>
      <c r="AY197" s="250" t="s">
        <v>126</v>
      </c>
    </row>
    <row r="198" s="2" customFormat="1" ht="21.75" customHeight="1">
      <c r="A198" s="38"/>
      <c r="B198" s="39"/>
      <c r="C198" s="196" t="s">
        <v>7</v>
      </c>
      <c r="D198" s="196" t="s">
        <v>127</v>
      </c>
      <c r="E198" s="197" t="s">
        <v>444</v>
      </c>
      <c r="F198" s="198" t="s">
        <v>445</v>
      </c>
      <c r="G198" s="199" t="s">
        <v>193</v>
      </c>
      <c r="H198" s="200">
        <v>193</v>
      </c>
      <c r="I198" s="201"/>
      <c r="J198" s="202">
        <f>ROUND(I198*H198,2)</f>
        <v>0</v>
      </c>
      <c r="K198" s="198" t="s">
        <v>352</v>
      </c>
      <c r="L198" s="44"/>
      <c r="M198" s="203" t="s">
        <v>19</v>
      </c>
      <c r="N198" s="204" t="s">
        <v>45</v>
      </c>
      <c r="O198" s="84"/>
      <c r="P198" s="205">
        <f>O198*H198</f>
        <v>0</v>
      </c>
      <c r="Q198" s="205">
        <v>0</v>
      </c>
      <c r="R198" s="205">
        <f>Q198*H198</f>
        <v>0</v>
      </c>
      <c r="S198" s="205">
        <v>0</v>
      </c>
      <c r="T198" s="206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07" t="s">
        <v>132</v>
      </c>
      <c r="AT198" s="207" t="s">
        <v>127</v>
      </c>
      <c r="AU198" s="207" t="s">
        <v>84</v>
      </c>
      <c r="AY198" s="17" t="s">
        <v>126</v>
      </c>
      <c r="BE198" s="208">
        <f>IF(N198="základní",J198,0)</f>
        <v>0</v>
      </c>
      <c r="BF198" s="208">
        <f>IF(N198="snížená",J198,0)</f>
        <v>0</v>
      </c>
      <c r="BG198" s="208">
        <f>IF(N198="zákl. přenesená",J198,0)</f>
        <v>0</v>
      </c>
      <c r="BH198" s="208">
        <f>IF(N198="sníž. přenesená",J198,0)</f>
        <v>0</v>
      </c>
      <c r="BI198" s="208">
        <f>IF(N198="nulová",J198,0)</f>
        <v>0</v>
      </c>
      <c r="BJ198" s="17" t="s">
        <v>82</v>
      </c>
      <c r="BK198" s="208">
        <f>ROUND(I198*H198,2)</f>
        <v>0</v>
      </c>
      <c r="BL198" s="17" t="s">
        <v>132</v>
      </c>
      <c r="BM198" s="207" t="s">
        <v>211</v>
      </c>
    </row>
    <row r="199" s="2" customFormat="1">
      <c r="A199" s="38"/>
      <c r="B199" s="39"/>
      <c r="C199" s="40"/>
      <c r="D199" s="209" t="s">
        <v>133</v>
      </c>
      <c r="E199" s="40"/>
      <c r="F199" s="210" t="s">
        <v>445</v>
      </c>
      <c r="G199" s="40"/>
      <c r="H199" s="40"/>
      <c r="I199" s="211"/>
      <c r="J199" s="40"/>
      <c r="K199" s="40"/>
      <c r="L199" s="44"/>
      <c r="M199" s="212"/>
      <c r="N199" s="213"/>
      <c r="O199" s="84"/>
      <c r="P199" s="84"/>
      <c r="Q199" s="84"/>
      <c r="R199" s="84"/>
      <c r="S199" s="84"/>
      <c r="T199" s="85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T199" s="17" t="s">
        <v>133</v>
      </c>
      <c r="AU199" s="17" t="s">
        <v>84</v>
      </c>
    </row>
    <row r="200" s="2" customFormat="1">
      <c r="A200" s="38"/>
      <c r="B200" s="39"/>
      <c r="C200" s="40"/>
      <c r="D200" s="227" t="s">
        <v>353</v>
      </c>
      <c r="E200" s="40"/>
      <c r="F200" s="228" t="s">
        <v>446</v>
      </c>
      <c r="G200" s="40"/>
      <c r="H200" s="40"/>
      <c r="I200" s="211"/>
      <c r="J200" s="40"/>
      <c r="K200" s="40"/>
      <c r="L200" s="44"/>
      <c r="M200" s="212"/>
      <c r="N200" s="213"/>
      <c r="O200" s="84"/>
      <c r="P200" s="84"/>
      <c r="Q200" s="84"/>
      <c r="R200" s="84"/>
      <c r="S200" s="84"/>
      <c r="T200" s="85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T200" s="17" t="s">
        <v>353</v>
      </c>
      <c r="AU200" s="17" t="s">
        <v>84</v>
      </c>
    </row>
    <row r="201" s="13" customFormat="1">
      <c r="A201" s="13"/>
      <c r="B201" s="229"/>
      <c r="C201" s="230"/>
      <c r="D201" s="209" t="s">
        <v>358</v>
      </c>
      <c r="E201" s="231" t="s">
        <v>19</v>
      </c>
      <c r="F201" s="232" t="s">
        <v>417</v>
      </c>
      <c r="G201" s="230"/>
      <c r="H201" s="233">
        <v>193</v>
      </c>
      <c r="I201" s="234"/>
      <c r="J201" s="230"/>
      <c r="K201" s="230"/>
      <c r="L201" s="235"/>
      <c r="M201" s="236"/>
      <c r="N201" s="237"/>
      <c r="O201" s="237"/>
      <c r="P201" s="237"/>
      <c r="Q201" s="237"/>
      <c r="R201" s="237"/>
      <c r="S201" s="237"/>
      <c r="T201" s="238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39" t="s">
        <v>358</v>
      </c>
      <c r="AU201" s="239" t="s">
        <v>84</v>
      </c>
      <c r="AV201" s="13" t="s">
        <v>84</v>
      </c>
      <c r="AW201" s="13" t="s">
        <v>35</v>
      </c>
      <c r="AX201" s="13" t="s">
        <v>74</v>
      </c>
      <c r="AY201" s="239" t="s">
        <v>126</v>
      </c>
    </row>
    <row r="202" s="14" customFormat="1">
      <c r="A202" s="14"/>
      <c r="B202" s="240"/>
      <c r="C202" s="241"/>
      <c r="D202" s="209" t="s">
        <v>358</v>
      </c>
      <c r="E202" s="242" t="s">
        <v>19</v>
      </c>
      <c r="F202" s="243" t="s">
        <v>360</v>
      </c>
      <c r="G202" s="241"/>
      <c r="H202" s="244">
        <v>193</v>
      </c>
      <c r="I202" s="245"/>
      <c r="J202" s="241"/>
      <c r="K202" s="241"/>
      <c r="L202" s="246"/>
      <c r="M202" s="247"/>
      <c r="N202" s="248"/>
      <c r="O202" s="248"/>
      <c r="P202" s="248"/>
      <c r="Q202" s="248"/>
      <c r="R202" s="248"/>
      <c r="S202" s="248"/>
      <c r="T202" s="249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0" t="s">
        <v>358</v>
      </c>
      <c r="AU202" s="250" t="s">
        <v>84</v>
      </c>
      <c r="AV202" s="14" t="s">
        <v>132</v>
      </c>
      <c r="AW202" s="14" t="s">
        <v>35</v>
      </c>
      <c r="AX202" s="14" t="s">
        <v>82</v>
      </c>
      <c r="AY202" s="250" t="s">
        <v>126</v>
      </c>
    </row>
    <row r="203" s="2" customFormat="1" ht="16.5" customHeight="1">
      <c r="A203" s="38"/>
      <c r="B203" s="39"/>
      <c r="C203" s="251" t="s">
        <v>169</v>
      </c>
      <c r="D203" s="251" t="s">
        <v>399</v>
      </c>
      <c r="E203" s="252" t="s">
        <v>447</v>
      </c>
      <c r="F203" s="253" t="s">
        <v>448</v>
      </c>
      <c r="G203" s="254" t="s">
        <v>193</v>
      </c>
      <c r="H203" s="255">
        <v>198.78999999999999</v>
      </c>
      <c r="I203" s="256"/>
      <c r="J203" s="257">
        <f>ROUND(I203*H203,2)</f>
        <v>0</v>
      </c>
      <c r="K203" s="253" t="s">
        <v>352</v>
      </c>
      <c r="L203" s="258"/>
      <c r="M203" s="259" t="s">
        <v>19</v>
      </c>
      <c r="N203" s="260" t="s">
        <v>45</v>
      </c>
      <c r="O203" s="84"/>
      <c r="P203" s="205">
        <f>O203*H203</f>
        <v>0</v>
      </c>
      <c r="Q203" s="205">
        <v>0</v>
      </c>
      <c r="R203" s="205">
        <f>Q203*H203</f>
        <v>0</v>
      </c>
      <c r="S203" s="205">
        <v>0</v>
      </c>
      <c r="T203" s="206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207" t="s">
        <v>144</v>
      </c>
      <c r="AT203" s="207" t="s">
        <v>399</v>
      </c>
      <c r="AU203" s="207" t="s">
        <v>84</v>
      </c>
      <c r="AY203" s="17" t="s">
        <v>126</v>
      </c>
      <c r="BE203" s="208">
        <f>IF(N203="základní",J203,0)</f>
        <v>0</v>
      </c>
      <c r="BF203" s="208">
        <f>IF(N203="snížená",J203,0)</f>
        <v>0</v>
      </c>
      <c r="BG203" s="208">
        <f>IF(N203="zákl. přenesená",J203,0)</f>
        <v>0</v>
      </c>
      <c r="BH203" s="208">
        <f>IF(N203="sníž. přenesená",J203,0)</f>
        <v>0</v>
      </c>
      <c r="BI203" s="208">
        <f>IF(N203="nulová",J203,0)</f>
        <v>0</v>
      </c>
      <c r="BJ203" s="17" t="s">
        <v>82</v>
      </c>
      <c r="BK203" s="208">
        <f>ROUND(I203*H203,2)</f>
        <v>0</v>
      </c>
      <c r="BL203" s="17" t="s">
        <v>132</v>
      </c>
      <c r="BM203" s="207" t="s">
        <v>214</v>
      </c>
    </row>
    <row r="204" s="2" customFormat="1">
      <c r="A204" s="38"/>
      <c r="B204" s="39"/>
      <c r="C204" s="40"/>
      <c r="D204" s="209" t="s">
        <v>133</v>
      </c>
      <c r="E204" s="40"/>
      <c r="F204" s="210" t="s">
        <v>448</v>
      </c>
      <c r="G204" s="40"/>
      <c r="H204" s="40"/>
      <c r="I204" s="211"/>
      <c r="J204" s="40"/>
      <c r="K204" s="40"/>
      <c r="L204" s="44"/>
      <c r="M204" s="212"/>
      <c r="N204" s="213"/>
      <c r="O204" s="84"/>
      <c r="P204" s="84"/>
      <c r="Q204" s="84"/>
      <c r="R204" s="84"/>
      <c r="S204" s="84"/>
      <c r="T204" s="85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T204" s="17" t="s">
        <v>133</v>
      </c>
      <c r="AU204" s="17" t="s">
        <v>84</v>
      </c>
    </row>
    <row r="205" s="2" customFormat="1" ht="21.75" customHeight="1">
      <c r="A205" s="38"/>
      <c r="B205" s="39"/>
      <c r="C205" s="196" t="s">
        <v>217</v>
      </c>
      <c r="D205" s="196" t="s">
        <v>127</v>
      </c>
      <c r="E205" s="197" t="s">
        <v>449</v>
      </c>
      <c r="F205" s="198" t="s">
        <v>450</v>
      </c>
      <c r="G205" s="199" t="s">
        <v>193</v>
      </c>
      <c r="H205" s="200">
        <v>65</v>
      </c>
      <c r="I205" s="201"/>
      <c r="J205" s="202">
        <f>ROUND(I205*H205,2)</f>
        <v>0</v>
      </c>
      <c r="K205" s="198" t="s">
        <v>352</v>
      </c>
      <c r="L205" s="44"/>
      <c r="M205" s="203" t="s">
        <v>19</v>
      </c>
      <c r="N205" s="204" t="s">
        <v>45</v>
      </c>
      <c r="O205" s="84"/>
      <c r="P205" s="205">
        <f>O205*H205</f>
        <v>0</v>
      </c>
      <c r="Q205" s="205">
        <v>0</v>
      </c>
      <c r="R205" s="205">
        <f>Q205*H205</f>
        <v>0</v>
      </c>
      <c r="S205" s="205">
        <v>0</v>
      </c>
      <c r="T205" s="206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07" t="s">
        <v>132</v>
      </c>
      <c r="AT205" s="207" t="s">
        <v>127</v>
      </c>
      <c r="AU205" s="207" t="s">
        <v>84</v>
      </c>
      <c r="AY205" s="17" t="s">
        <v>126</v>
      </c>
      <c r="BE205" s="208">
        <f>IF(N205="základní",J205,0)</f>
        <v>0</v>
      </c>
      <c r="BF205" s="208">
        <f>IF(N205="snížená",J205,0)</f>
        <v>0</v>
      </c>
      <c r="BG205" s="208">
        <f>IF(N205="zákl. přenesená",J205,0)</f>
        <v>0</v>
      </c>
      <c r="BH205" s="208">
        <f>IF(N205="sníž. přenesená",J205,0)</f>
        <v>0</v>
      </c>
      <c r="BI205" s="208">
        <f>IF(N205="nulová",J205,0)</f>
        <v>0</v>
      </c>
      <c r="BJ205" s="17" t="s">
        <v>82</v>
      </c>
      <c r="BK205" s="208">
        <f>ROUND(I205*H205,2)</f>
        <v>0</v>
      </c>
      <c r="BL205" s="17" t="s">
        <v>132</v>
      </c>
      <c r="BM205" s="207" t="s">
        <v>207</v>
      </c>
    </row>
    <row r="206" s="2" customFormat="1">
      <c r="A206" s="38"/>
      <c r="B206" s="39"/>
      <c r="C206" s="40"/>
      <c r="D206" s="209" t="s">
        <v>133</v>
      </c>
      <c r="E206" s="40"/>
      <c r="F206" s="210" t="s">
        <v>450</v>
      </c>
      <c r="G206" s="40"/>
      <c r="H206" s="40"/>
      <c r="I206" s="211"/>
      <c r="J206" s="40"/>
      <c r="K206" s="40"/>
      <c r="L206" s="44"/>
      <c r="M206" s="212"/>
      <c r="N206" s="213"/>
      <c r="O206" s="84"/>
      <c r="P206" s="84"/>
      <c r="Q206" s="84"/>
      <c r="R206" s="84"/>
      <c r="S206" s="84"/>
      <c r="T206" s="85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T206" s="17" t="s">
        <v>133</v>
      </c>
      <c r="AU206" s="17" t="s">
        <v>84</v>
      </c>
    </row>
    <row r="207" s="2" customFormat="1">
      <c r="A207" s="38"/>
      <c r="B207" s="39"/>
      <c r="C207" s="40"/>
      <c r="D207" s="227" t="s">
        <v>353</v>
      </c>
      <c r="E207" s="40"/>
      <c r="F207" s="228" t="s">
        <v>451</v>
      </c>
      <c r="G207" s="40"/>
      <c r="H207" s="40"/>
      <c r="I207" s="211"/>
      <c r="J207" s="40"/>
      <c r="K207" s="40"/>
      <c r="L207" s="44"/>
      <c r="M207" s="212"/>
      <c r="N207" s="213"/>
      <c r="O207" s="84"/>
      <c r="P207" s="84"/>
      <c r="Q207" s="84"/>
      <c r="R207" s="84"/>
      <c r="S207" s="84"/>
      <c r="T207" s="85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T207" s="17" t="s">
        <v>353</v>
      </c>
      <c r="AU207" s="17" t="s">
        <v>84</v>
      </c>
    </row>
    <row r="208" s="13" customFormat="1">
      <c r="A208" s="13"/>
      <c r="B208" s="229"/>
      <c r="C208" s="230"/>
      <c r="D208" s="209" t="s">
        <v>358</v>
      </c>
      <c r="E208" s="231" t="s">
        <v>19</v>
      </c>
      <c r="F208" s="232" t="s">
        <v>416</v>
      </c>
      <c r="G208" s="230"/>
      <c r="H208" s="233">
        <v>44</v>
      </c>
      <c r="I208" s="234"/>
      <c r="J208" s="230"/>
      <c r="K208" s="230"/>
      <c r="L208" s="235"/>
      <c r="M208" s="236"/>
      <c r="N208" s="237"/>
      <c r="O208" s="237"/>
      <c r="P208" s="237"/>
      <c r="Q208" s="237"/>
      <c r="R208" s="237"/>
      <c r="S208" s="237"/>
      <c r="T208" s="238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39" t="s">
        <v>358</v>
      </c>
      <c r="AU208" s="239" t="s">
        <v>84</v>
      </c>
      <c r="AV208" s="13" t="s">
        <v>84</v>
      </c>
      <c r="AW208" s="13" t="s">
        <v>35</v>
      </c>
      <c r="AX208" s="13" t="s">
        <v>74</v>
      </c>
      <c r="AY208" s="239" t="s">
        <v>126</v>
      </c>
    </row>
    <row r="209" s="13" customFormat="1">
      <c r="A209" s="13"/>
      <c r="B209" s="229"/>
      <c r="C209" s="230"/>
      <c r="D209" s="209" t="s">
        <v>358</v>
      </c>
      <c r="E209" s="231" t="s">
        <v>19</v>
      </c>
      <c r="F209" s="232" t="s">
        <v>418</v>
      </c>
      <c r="G209" s="230"/>
      <c r="H209" s="233">
        <v>7</v>
      </c>
      <c r="I209" s="234"/>
      <c r="J209" s="230"/>
      <c r="K209" s="230"/>
      <c r="L209" s="235"/>
      <c r="M209" s="236"/>
      <c r="N209" s="237"/>
      <c r="O209" s="237"/>
      <c r="P209" s="237"/>
      <c r="Q209" s="237"/>
      <c r="R209" s="237"/>
      <c r="S209" s="237"/>
      <c r="T209" s="238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39" t="s">
        <v>358</v>
      </c>
      <c r="AU209" s="239" t="s">
        <v>84</v>
      </c>
      <c r="AV209" s="13" t="s">
        <v>84</v>
      </c>
      <c r="AW209" s="13" t="s">
        <v>35</v>
      </c>
      <c r="AX209" s="13" t="s">
        <v>74</v>
      </c>
      <c r="AY209" s="239" t="s">
        <v>126</v>
      </c>
    </row>
    <row r="210" s="13" customFormat="1">
      <c r="A210" s="13"/>
      <c r="B210" s="229"/>
      <c r="C210" s="230"/>
      <c r="D210" s="209" t="s">
        <v>358</v>
      </c>
      <c r="E210" s="231" t="s">
        <v>19</v>
      </c>
      <c r="F210" s="232" t="s">
        <v>419</v>
      </c>
      <c r="G210" s="230"/>
      <c r="H210" s="233">
        <v>14</v>
      </c>
      <c r="I210" s="234"/>
      <c r="J210" s="230"/>
      <c r="K210" s="230"/>
      <c r="L210" s="235"/>
      <c r="M210" s="236"/>
      <c r="N210" s="237"/>
      <c r="O210" s="237"/>
      <c r="P210" s="237"/>
      <c r="Q210" s="237"/>
      <c r="R210" s="237"/>
      <c r="S210" s="237"/>
      <c r="T210" s="238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39" t="s">
        <v>358</v>
      </c>
      <c r="AU210" s="239" t="s">
        <v>84</v>
      </c>
      <c r="AV210" s="13" t="s">
        <v>84</v>
      </c>
      <c r="AW210" s="13" t="s">
        <v>35</v>
      </c>
      <c r="AX210" s="13" t="s">
        <v>74</v>
      </c>
      <c r="AY210" s="239" t="s">
        <v>126</v>
      </c>
    </row>
    <row r="211" s="14" customFormat="1">
      <c r="A211" s="14"/>
      <c r="B211" s="240"/>
      <c r="C211" s="241"/>
      <c r="D211" s="209" t="s">
        <v>358</v>
      </c>
      <c r="E211" s="242" t="s">
        <v>19</v>
      </c>
      <c r="F211" s="243" t="s">
        <v>360</v>
      </c>
      <c r="G211" s="241"/>
      <c r="H211" s="244">
        <v>65</v>
      </c>
      <c r="I211" s="245"/>
      <c r="J211" s="241"/>
      <c r="K211" s="241"/>
      <c r="L211" s="246"/>
      <c r="M211" s="247"/>
      <c r="N211" s="248"/>
      <c r="O211" s="248"/>
      <c r="P211" s="248"/>
      <c r="Q211" s="248"/>
      <c r="R211" s="248"/>
      <c r="S211" s="248"/>
      <c r="T211" s="249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0" t="s">
        <v>358</v>
      </c>
      <c r="AU211" s="250" t="s">
        <v>84</v>
      </c>
      <c r="AV211" s="14" t="s">
        <v>132</v>
      </c>
      <c r="AW211" s="14" t="s">
        <v>35</v>
      </c>
      <c r="AX211" s="14" t="s">
        <v>82</v>
      </c>
      <c r="AY211" s="250" t="s">
        <v>126</v>
      </c>
    </row>
    <row r="212" s="2" customFormat="1" ht="16.5" customHeight="1">
      <c r="A212" s="38"/>
      <c r="B212" s="39"/>
      <c r="C212" s="251" t="s">
        <v>174</v>
      </c>
      <c r="D212" s="251" t="s">
        <v>399</v>
      </c>
      <c r="E212" s="252" t="s">
        <v>452</v>
      </c>
      <c r="F212" s="253" t="s">
        <v>453</v>
      </c>
      <c r="G212" s="254" t="s">
        <v>193</v>
      </c>
      <c r="H212" s="255">
        <v>45.32</v>
      </c>
      <c r="I212" s="256"/>
      <c r="J212" s="257">
        <f>ROUND(I212*H212,2)</f>
        <v>0</v>
      </c>
      <c r="K212" s="253" t="s">
        <v>352</v>
      </c>
      <c r="L212" s="258"/>
      <c r="M212" s="259" t="s">
        <v>19</v>
      </c>
      <c r="N212" s="260" t="s">
        <v>45</v>
      </c>
      <c r="O212" s="84"/>
      <c r="P212" s="205">
        <f>O212*H212</f>
        <v>0</v>
      </c>
      <c r="Q212" s="205">
        <v>0</v>
      </c>
      <c r="R212" s="205">
        <f>Q212*H212</f>
        <v>0</v>
      </c>
      <c r="S212" s="205">
        <v>0</v>
      </c>
      <c r="T212" s="206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07" t="s">
        <v>144</v>
      </c>
      <c r="AT212" s="207" t="s">
        <v>399</v>
      </c>
      <c r="AU212" s="207" t="s">
        <v>84</v>
      </c>
      <c r="AY212" s="17" t="s">
        <v>126</v>
      </c>
      <c r="BE212" s="208">
        <f>IF(N212="základní",J212,0)</f>
        <v>0</v>
      </c>
      <c r="BF212" s="208">
        <f>IF(N212="snížená",J212,0)</f>
        <v>0</v>
      </c>
      <c r="BG212" s="208">
        <f>IF(N212="zákl. přenesená",J212,0)</f>
        <v>0</v>
      </c>
      <c r="BH212" s="208">
        <f>IF(N212="sníž. přenesená",J212,0)</f>
        <v>0</v>
      </c>
      <c r="BI212" s="208">
        <f>IF(N212="nulová",J212,0)</f>
        <v>0</v>
      </c>
      <c r="BJ212" s="17" t="s">
        <v>82</v>
      </c>
      <c r="BK212" s="208">
        <f>ROUND(I212*H212,2)</f>
        <v>0</v>
      </c>
      <c r="BL212" s="17" t="s">
        <v>132</v>
      </c>
      <c r="BM212" s="207" t="s">
        <v>225</v>
      </c>
    </row>
    <row r="213" s="2" customFormat="1">
      <c r="A213" s="38"/>
      <c r="B213" s="39"/>
      <c r="C213" s="40"/>
      <c r="D213" s="209" t="s">
        <v>133</v>
      </c>
      <c r="E213" s="40"/>
      <c r="F213" s="210" t="s">
        <v>453</v>
      </c>
      <c r="G213" s="40"/>
      <c r="H213" s="40"/>
      <c r="I213" s="211"/>
      <c r="J213" s="40"/>
      <c r="K213" s="40"/>
      <c r="L213" s="44"/>
      <c r="M213" s="212"/>
      <c r="N213" s="213"/>
      <c r="O213" s="84"/>
      <c r="P213" s="84"/>
      <c r="Q213" s="84"/>
      <c r="R213" s="84"/>
      <c r="S213" s="84"/>
      <c r="T213" s="85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T213" s="17" t="s">
        <v>133</v>
      </c>
      <c r="AU213" s="17" t="s">
        <v>84</v>
      </c>
    </row>
    <row r="214" s="2" customFormat="1" ht="16.5" customHeight="1">
      <c r="A214" s="38"/>
      <c r="B214" s="39"/>
      <c r="C214" s="251" t="s">
        <v>226</v>
      </c>
      <c r="D214" s="251" t="s">
        <v>399</v>
      </c>
      <c r="E214" s="252" t="s">
        <v>454</v>
      </c>
      <c r="F214" s="253" t="s">
        <v>455</v>
      </c>
      <c r="G214" s="254" t="s">
        <v>193</v>
      </c>
      <c r="H214" s="255">
        <v>7.21</v>
      </c>
      <c r="I214" s="256"/>
      <c r="J214" s="257">
        <f>ROUND(I214*H214,2)</f>
        <v>0</v>
      </c>
      <c r="K214" s="253" t="s">
        <v>352</v>
      </c>
      <c r="L214" s="258"/>
      <c r="M214" s="259" t="s">
        <v>19</v>
      </c>
      <c r="N214" s="260" t="s">
        <v>45</v>
      </c>
      <c r="O214" s="84"/>
      <c r="P214" s="205">
        <f>O214*H214</f>
        <v>0</v>
      </c>
      <c r="Q214" s="205">
        <v>0</v>
      </c>
      <c r="R214" s="205">
        <f>Q214*H214</f>
        <v>0</v>
      </c>
      <c r="S214" s="205">
        <v>0</v>
      </c>
      <c r="T214" s="206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207" t="s">
        <v>144</v>
      </c>
      <c r="AT214" s="207" t="s">
        <v>399</v>
      </c>
      <c r="AU214" s="207" t="s">
        <v>84</v>
      </c>
      <c r="AY214" s="17" t="s">
        <v>126</v>
      </c>
      <c r="BE214" s="208">
        <f>IF(N214="základní",J214,0)</f>
        <v>0</v>
      </c>
      <c r="BF214" s="208">
        <f>IF(N214="snížená",J214,0)</f>
        <v>0</v>
      </c>
      <c r="BG214" s="208">
        <f>IF(N214="zákl. přenesená",J214,0)</f>
        <v>0</v>
      </c>
      <c r="BH214" s="208">
        <f>IF(N214="sníž. přenesená",J214,0)</f>
        <v>0</v>
      </c>
      <c r="BI214" s="208">
        <f>IF(N214="nulová",J214,0)</f>
        <v>0</v>
      </c>
      <c r="BJ214" s="17" t="s">
        <v>82</v>
      </c>
      <c r="BK214" s="208">
        <f>ROUND(I214*H214,2)</f>
        <v>0</v>
      </c>
      <c r="BL214" s="17" t="s">
        <v>132</v>
      </c>
      <c r="BM214" s="207" t="s">
        <v>230</v>
      </c>
    </row>
    <row r="215" s="2" customFormat="1">
      <c r="A215" s="38"/>
      <c r="B215" s="39"/>
      <c r="C215" s="40"/>
      <c r="D215" s="209" t="s">
        <v>133</v>
      </c>
      <c r="E215" s="40"/>
      <c r="F215" s="210" t="s">
        <v>455</v>
      </c>
      <c r="G215" s="40"/>
      <c r="H215" s="40"/>
      <c r="I215" s="211"/>
      <c r="J215" s="40"/>
      <c r="K215" s="40"/>
      <c r="L215" s="44"/>
      <c r="M215" s="212"/>
      <c r="N215" s="213"/>
      <c r="O215" s="84"/>
      <c r="P215" s="84"/>
      <c r="Q215" s="84"/>
      <c r="R215" s="84"/>
      <c r="S215" s="84"/>
      <c r="T215" s="85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T215" s="17" t="s">
        <v>133</v>
      </c>
      <c r="AU215" s="17" t="s">
        <v>84</v>
      </c>
    </row>
    <row r="216" s="2" customFormat="1" ht="16.5" customHeight="1">
      <c r="A216" s="38"/>
      <c r="B216" s="39"/>
      <c r="C216" s="251" t="s">
        <v>177</v>
      </c>
      <c r="D216" s="251" t="s">
        <v>399</v>
      </c>
      <c r="E216" s="252" t="s">
        <v>456</v>
      </c>
      <c r="F216" s="253" t="s">
        <v>457</v>
      </c>
      <c r="G216" s="254" t="s">
        <v>193</v>
      </c>
      <c r="H216" s="255">
        <v>14.699999999999999</v>
      </c>
      <c r="I216" s="256"/>
      <c r="J216" s="257">
        <f>ROUND(I216*H216,2)</f>
        <v>0</v>
      </c>
      <c r="K216" s="253" t="s">
        <v>19</v>
      </c>
      <c r="L216" s="258"/>
      <c r="M216" s="259" t="s">
        <v>19</v>
      </c>
      <c r="N216" s="260" t="s">
        <v>45</v>
      </c>
      <c r="O216" s="84"/>
      <c r="P216" s="205">
        <f>O216*H216</f>
        <v>0</v>
      </c>
      <c r="Q216" s="205">
        <v>0</v>
      </c>
      <c r="R216" s="205">
        <f>Q216*H216</f>
        <v>0</v>
      </c>
      <c r="S216" s="205">
        <v>0</v>
      </c>
      <c r="T216" s="206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207" t="s">
        <v>144</v>
      </c>
      <c r="AT216" s="207" t="s">
        <v>399</v>
      </c>
      <c r="AU216" s="207" t="s">
        <v>84</v>
      </c>
      <c r="AY216" s="17" t="s">
        <v>126</v>
      </c>
      <c r="BE216" s="208">
        <f>IF(N216="základní",J216,0)</f>
        <v>0</v>
      </c>
      <c r="BF216" s="208">
        <f>IF(N216="snížená",J216,0)</f>
        <v>0</v>
      </c>
      <c r="BG216" s="208">
        <f>IF(N216="zákl. přenesená",J216,0)</f>
        <v>0</v>
      </c>
      <c r="BH216" s="208">
        <f>IF(N216="sníž. přenesená",J216,0)</f>
        <v>0</v>
      </c>
      <c r="BI216" s="208">
        <f>IF(N216="nulová",J216,0)</f>
        <v>0</v>
      </c>
      <c r="BJ216" s="17" t="s">
        <v>82</v>
      </c>
      <c r="BK216" s="208">
        <f>ROUND(I216*H216,2)</f>
        <v>0</v>
      </c>
      <c r="BL216" s="17" t="s">
        <v>132</v>
      </c>
      <c r="BM216" s="207" t="s">
        <v>235</v>
      </c>
    </row>
    <row r="217" s="2" customFormat="1">
      <c r="A217" s="38"/>
      <c r="B217" s="39"/>
      <c r="C217" s="40"/>
      <c r="D217" s="209" t="s">
        <v>133</v>
      </c>
      <c r="E217" s="40"/>
      <c r="F217" s="210" t="s">
        <v>457</v>
      </c>
      <c r="G217" s="40"/>
      <c r="H217" s="40"/>
      <c r="I217" s="211"/>
      <c r="J217" s="40"/>
      <c r="K217" s="40"/>
      <c r="L217" s="44"/>
      <c r="M217" s="212"/>
      <c r="N217" s="213"/>
      <c r="O217" s="84"/>
      <c r="P217" s="84"/>
      <c r="Q217" s="84"/>
      <c r="R217" s="84"/>
      <c r="S217" s="84"/>
      <c r="T217" s="85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T217" s="17" t="s">
        <v>133</v>
      </c>
      <c r="AU217" s="17" t="s">
        <v>84</v>
      </c>
    </row>
    <row r="218" s="11" customFormat="1" ht="22.8" customHeight="1">
      <c r="A218" s="11"/>
      <c r="B218" s="182"/>
      <c r="C218" s="183"/>
      <c r="D218" s="184" t="s">
        <v>73</v>
      </c>
      <c r="E218" s="225" t="s">
        <v>158</v>
      </c>
      <c r="F218" s="225" t="s">
        <v>458</v>
      </c>
      <c r="G218" s="183"/>
      <c r="H218" s="183"/>
      <c r="I218" s="186"/>
      <c r="J218" s="226">
        <f>BK218</f>
        <v>0</v>
      </c>
      <c r="K218" s="183"/>
      <c r="L218" s="188"/>
      <c r="M218" s="189"/>
      <c r="N218" s="190"/>
      <c r="O218" s="190"/>
      <c r="P218" s="191">
        <f>SUM(P219:P273)</f>
        <v>0</v>
      </c>
      <c r="Q218" s="190"/>
      <c r="R218" s="191">
        <f>SUM(R219:R273)</f>
        <v>0</v>
      </c>
      <c r="S218" s="190"/>
      <c r="T218" s="192">
        <f>SUM(T219:T273)</f>
        <v>0</v>
      </c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R218" s="193" t="s">
        <v>82</v>
      </c>
      <c r="AT218" s="194" t="s">
        <v>73</v>
      </c>
      <c r="AU218" s="194" t="s">
        <v>82</v>
      </c>
      <c r="AY218" s="193" t="s">
        <v>126</v>
      </c>
      <c r="BK218" s="195">
        <f>SUM(BK219:BK273)</f>
        <v>0</v>
      </c>
    </row>
    <row r="219" s="2" customFormat="1" ht="16.5" customHeight="1">
      <c r="A219" s="38"/>
      <c r="B219" s="39"/>
      <c r="C219" s="196" t="s">
        <v>236</v>
      </c>
      <c r="D219" s="196" t="s">
        <v>127</v>
      </c>
      <c r="E219" s="197" t="s">
        <v>459</v>
      </c>
      <c r="F219" s="198" t="s">
        <v>460</v>
      </c>
      <c r="G219" s="199" t="s">
        <v>248</v>
      </c>
      <c r="H219" s="200">
        <v>4</v>
      </c>
      <c r="I219" s="201"/>
      <c r="J219" s="202">
        <f>ROUND(I219*H219,2)</f>
        <v>0</v>
      </c>
      <c r="K219" s="198" t="s">
        <v>352</v>
      </c>
      <c r="L219" s="44"/>
      <c r="M219" s="203" t="s">
        <v>19</v>
      </c>
      <c r="N219" s="204" t="s">
        <v>45</v>
      </c>
      <c r="O219" s="84"/>
      <c r="P219" s="205">
        <f>O219*H219</f>
        <v>0</v>
      </c>
      <c r="Q219" s="205">
        <v>0</v>
      </c>
      <c r="R219" s="205">
        <f>Q219*H219</f>
        <v>0</v>
      </c>
      <c r="S219" s="205">
        <v>0</v>
      </c>
      <c r="T219" s="206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207" t="s">
        <v>132</v>
      </c>
      <c r="AT219" s="207" t="s">
        <v>127</v>
      </c>
      <c r="AU219" s="207" t="s">
        <v>84</v>
      </c>
      <c r="AY219" s="17" t="s">
        <v>126</v>
      </c>
      <c r="BE219" s="208">
        <f>IF(N219="základní",J219,0)</f>
        <v>0</v>
      </c>
      <c r="BF219" s="208">
        <f>IF(N219="snížená",J219,0)</f>
        <v>0</v>
      </c>
      <c r="BG219" s="208">
        <f>IF(N219="zákl. přenesená",J219,0)</f>
        <v>0</v>
      </c>
      <c r="BH219" s="208">
        <f>IF(N219="sníž. přenesená",J219,0)</f>
        <v>0</v>
      </c>
      <c r="BI219" s="208">
        <f>IF(N219="nulová",J219,0)</f>
        <v>0</v>
      </c>
      <c r="BJ219" s="17" t="s">
        <v>82</v>
      </c>
      <c r="BK219" s="208">
        <f>ROUND(I219*H219,2)</f>
        <v>0</v>
      </c>
      <c r="BL219" s="17" t="s">
        <v>132</v>
      </c>
      <c r="BM219" s="207" t="s">
        <v>239</v>
      </c>
    </row>
    <row r="220" s="2" customFormat="1">
      <c r="A220" s="38"/>
      <c r="B220" s="39"/>
      <c r="C220" s="40"/>
      <c r="D220" s="209" t="s">
        <v>133</v>
      </c>
      <c r="E220" s="40"/>
      <c r="F220" s="210" t="s">
        <v>460</v>
      </c>
      <c r="G220" s="40"/>
      <c r="H220" s="40"/>
      <c r="I220" s="211"/>
      <c r="J220" s="40"/>
      <c r="K220" s="40"/>
      <c r="L220" s="44"/>
      <c r="M220" s="212"/>
      <c r="N220" s="213"/>
      <c r="O220" s="84"/>
      <c r="P220" s="84"/>
      <c r="Q220" s="84"/>
      <c r="R220" s="84"/>
      <c r="S220" s="84"/>
      <c r="T220" s="85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T220" s="17" t="s">
        <v>133</v>
      </c>
      <c r="AU220" s="17" t="s">
        <v>84</v>
      </c>
    </row>
    <row r="221" s="2" customFormat="1">
      <c r="A221" s="38"/>
      <c r="B221" s="39"/>
      <c r="C221" s="40"/>
      <c r="D221" s="227" t="s">
        <v>353</v>
      </c>
      <c r="E221" s="40"/>
      <c r="F221" s="228" t="s">
        <v>461</v>
      </c>
      <c r="G221" s="40"/>
      <c r="H221" s="40"/>
      <c r="I221" s="211"/>
      <c r="J221" s="40"/>
      <c r="K221" s="40"/>
      <c r="L221" s="44"/>
      <c r="M221" s="212"/>
      <c r="N221" s="213"/>
      <c r="O221" s="84"/>
      <c r="P221" s="84"/>
      <c r="Q221" s="84"/>
      <c r="R221" s="84"/>
      <c r="S221" s="84"/>
      <c r="T221" s="85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T221" s="17" t="s">
        <v>353</v>
      </c>
      <c r="AU221" s="17" t="s">
        <v>84</v>
      </c>
    </row>
    <row r="222" s="2" customFormat="1" ht="16.5" customHeight="1">
      <c r="A222" s="38"/>
      <c r="B222" s="39"/>
      <c r="C222" s="251" t="s">
        <v>180</v>
      </c>
      <c r="D222" s="251" t="s">
        <v>399</v>
      </c>
      <c r="E222" s="252" t="s">
        <v>462</v>
      </c>
      <c r="F222" s="253" t="s">
        <v>463</v>
      </c>
      <c r="G222" s="254" t="s">
        <v>248</v>
      </c>
      <c r="H222" s="255">
        <v>4</v>
      </c>
      <c r="I222" s="256"/>
      <c r="J222" s="257">
        <f>ROUND(I222*H222,2)</f>
        <v>0</v>
      </c>
      <c r="K222" s="253" t="s">
        <v>352</v>
      </c>
      <c r="L222" s="258"/>
      <c r="M222" s="259" t="s">
        <v>19</v>
      </c>
      <c r="N222" s="260" t="s">
        <v>45</v>
      </c>
      <c r="O222" s="84"/>
      <c r="P222" s="205">
        <f>O222*H222</f>
        <v>0</v>
      </c>
      <c r="Q222" s="205">
        <v>0</v>
      </c>
      <c r="R222" s="205">
        <f>Q222*H222</f>
        <v>0</v>
      </c>
      <c r="S222" s="205">
        <v>0</v>
      </c>
      <c r="T222" s="206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07" t="s">
        <v>144</v>
      </c>
      <c r="AT222" s="207" t="s">
        <v>399</v>
      </c>
      <c r="AU222" s="207" t="s">
        <v>84</v>
      </c>
      <c r="AY222" s="17" t="s">
        <v>126</v>
      </c>
      <c r="BE222" s="208">
        <f>IF(N222="základní",J222,0)</f>
        <v>0</v>
      </c>
      <c r="BF222" s="208">
        <f>IF(N222="snížená",J222,0)</f>
        <v>0</v>
      </c>
      <c r="BG222" s="208">
        <f>IF(N222="zákl. přenesená",J222,0)</f>
        <v>0</v>
      </c>
      <c r="BH222" s="208">
        <f>IF(N222="sníž. přenesená",J222,0)</f>
        <v>0</v>
      </c>
      <c r="BI222" s="208">
        <f>IF(N222="nulová",J222,0)</f>
        <v>0</v>
      </c>
      <c r="BJ222" s="17" t="s">
        <v>82</v>
      </c>
      <c r="BK222" s="208">
        <f>ROUND(I222*H222,2)</f>
        <v>0</v>
      </c>
      <c r="BL222" s="17" t="s">
        <v>132</v>
      </c>
      <c r="BM222" s="207" t="s">
        <v>244</v>
      </c>
    </row>
    <row r="223" s="2" customFormat="1">
      <c r="A223" s="38"/>
      <c r="B223" s="39"/>
      <c r="C223" s="40"/>
      <c r="D223" s="209" t="s">
        <v>133</v>
      </c>
      <c r="E223" s="40"/>
      <c r="F223" s="210" t="s">
        <v>463</v>
      </c>
      <c r="G223" s="40"/>
      <c r="H223" s="40"/>
      <c r="I223" s="211"/>
      <c r="J223" s="40"/>
      <c r="K223" s="40"/>
      <c r="L223" s="44"/>
      <c r="M223" s="212"/>
      <c r="N223" s="213"/>
      <c r="O223" s="84"/>
      <c r="P223" s="84"/>
      <c r="Q223" s="84"/>
      <c r="R223" s="84"/>
      <c r="S223" s="84"/>
      <c r="T223" s="85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T223" s="17" t="s">
        <v>133</v>
      </c>
      <c r="AU223" s="17" t="s">
        <v>84</v>
      </c>
    </row>
    <row r="224" s="2" customFormat="1" ht="16.5" customHeight="1">
      <c r="A224" s="38"/>
      <c r="B224" s="39"/>
      <c r="C224" s="196" t="s">
        <v>245</v>
      </c>
      <c r="D224" s="196" t="s">
        <v>127</v>
      </c>
      <c r="E224" s="197" t="s">
        <v>464</v>
      </c>
      <c r="F224" s="198" t="s">
        <v>465</v>
      </c>
      <c r="G224" s="199" t="s">
        <v>248</v>
      </c>
      <c r="H224" s="200">
        <v>4</v>
      </c>
      <c r="I224" s="201"/>
      <c r="J224" s="202">
        <f>ROUND(I224*H224,2)</f>
        <v>0</v>
      </c>
      <c r="K224" s="198" t="s">
        <v>352</v>
      </c>
      <c r="L224" s="44"/>
      <c r="M224" s="203" t="s">
        <v>19</v>
      </c>
      <c r="N224" s="204" t="s">
        <v>45</v>
      </c>
      <c r="O224" s="84"/>
      <c r="P224" s="205">
        <f>O224*H224</f>
        <v>0</v>
      </c>
      <c r="Q224" s="205">
        <v>0</v>
      </c>
      <c r="R224" s="205">
        <f>Q224*H224</f>
        <v>0</v>
      </c>
      <c r="S224" s="205">
        <v>0</v>
      </c>
      <c r="T224" s="206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207" t="s">
        <v>132</v>
      </c>
      <c r="AT224" s="207" t="s">
        <v>127</v>
      </c>
      <c r="AU224" s="207" t="s">
        <v>84</v>
      </c>
      <c r="AY224" s="17" t="s">
        <v>126</v>
      </c>
      <c r="BE224" s="208">
        <f>IF(N224="základní",J224,0)</f>
        <v>0</v>
      </c>
      <c r="BF224" s="208">
        <f>IF(N224="snížená",J224,0)</f>
        <v>0</v>
      </c>
      <c r="BG224" s="208">
        <f>IF(N224="zákl. přenesená",J224,0)</f>
        <v>0</v>
      </c>
      <c r="BH224" s="208">
        <f>IF(N224="sníž. přenesená",J224,0)</f>
        <v>0</v>
      </c>
      <c r="BI224" s="208">
        <f>IF(N224="nulová",J224,0)</f>
        <v>0</v>
      </c>
      <c r="BJ224" s="17" t="s">
        <v>82</v>
      </c>
      <c r="BK224" s="208">
        <f>ROUND(I224*H224,2)</f>
        <v>0</v>
      </c>
      <c r="BL224" s="17" t="s">
        <v>132</v>
      </c>
      <c r="BM224" s="207" t="s">
        <v>249</v>
      </c>
    </row>
    <row r="225" s="2" customFormat="1">
      <c r="A225" s="38"/>
      <c r="B225" s="39"/>
      <c r="C225" s="40"/>
      <c r="D225" s="209" t="s">
        <v>133</v>
      </c>
      <c r="E225" s="40"/>
      <c r="F225" s="210" t="s">
        <v>465</v>
      </c>
      <c r="G225" s="40"/>
      <c r="H225" s="40"/>
      <c r="I225" s="211"/>
      <c r="J225" s="40"/>
      <c r="K225" s="40"/>
      <c r="L225" s="44"/>
      <c r="M225" s="212"/>
      <c r="N225" s="213"/>
      <c r="O225" s="84"/>
      <c r="P225" s="84"/>
      <c r="Q225" s="84"/>
      <c r="R225" s="84"/>
      <c r="S225" s="84"/>
      <c r="T225" s="85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T225" s="17" t="s">
        <v>133</v>
      </c>
      <c r="AU225" s="17" t="s">
        <v>84</v>
      </c>
    </row>
    <row r="226" s="2" customFormat="1">
      <c r="A226" s="38"/>
      <c r="B226" s="39"/>
      <c r="C226" s="40"/>
      <c r="D226" s="227" t="s">
        <v>353</v>
      </c>
      <c r="E226" s="40"/>
      <c r="F226" s="228" t="s">
        <v>466</v>
      </c>
      <c r="G226" s="40"/>
      <c r="H226" s="40"/>
      <c r="I226" s="211"/>
      <c r="J226" s="40"/>
      <c r="K226" s="40"/>
      <c r="L226" s="44"/>
      <c r="M226" s="212"/>
      <c r="N226" s="213"/>
      <c r="O226" s="84"/>
      <c r="P226" s="84"/>
      <c r="Q226" s="84"/>
      <c r="R226" s="84"/>
      <c r="S226" s="84"/>
      <c r="T226" s="85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T226" s="17" t="s">
        <v>353</v>
      </c>
      <c r="AU226" s="17" t="s">
        <v>84</v>
      </c>
    </row>
    <row r="227" s="2" customFormat="1" ht="16.5" customHeight="1">
      <c r="A227" s="38"/>
      <c r="B227" s="39"/>
      <c r="C227" s="251" t="s">
        <v>186</v>
      </c>
      <c r="D227" s="251" t="s">
        <v>399</v>
      </c>
      <c r="E227" s="252" t="s">
        <v>467</v>
      </c>
      <c r="F227" s="253" t="s">
        <v>468</v>
      </c>
      <c r="G227" s="254" t="s">
        <v>248</v>
      </c>
      <c r="H227" s="255">
        <v>4</v>
      </c>
      <c r="I227" s="256"/>
      <c r="J227" s="257">
        <f>ROUND(I227*H227,2)</f>
        <v>0</v>
      </c>
      <c r="K227" s="253" t="s">
        <v>352</v>
      </c>
      <c r="L227" s="258"/>
      <c r="M227" s="259" t="s">
        <v>19</v>
      </c>
      <c r="N227" s="260" t="s">
        <v>45</v>
      </c>
      <c r="O227" s="84"/>
      <c r="P227" s="205">
        <f>O227*H227</f>
        <v>0</v>
      </c>
      <c r="Q227" s="205">
        <v>0</v>
      </c>
      <c r="R227" s="205">
        <f>Q227*H227</f>
        <v>0</v>
      </c>
      <c r="S227" s="205">
        <v>0</v>
      </c>
      <c r="T227" s="206">
        <f>S227*H227</f>
        <v>0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207" t="s">
        <v>144</v>
      </c>
      <c r="AT227" s="207" t="s">
        <v>399</v>
      </c>
      <c r="AU227" s="207" t="s">
        <v>84</v>
      </c>
      <c r="AY227" s="17" t="s">
        <v>126</v>
      </c>
      <c r="BE227" s="208">
        <f>IF(N227="základní",J227,0)</f>
        <v>0</v>
      </c>
      <c r="BF227" s="208">
        <f>IF(N227="snížená",J227,0)</f>
        <v>0</v>
      </c>
      <c r="BG227" s="208">
        <f>IF(N227="zákl. přenesená",J227,0)</f>
        <v>0</v>
      </c>
      <c r="BH227" s="208">
        <f>IF(N227="sníž. přenesená",J227,0)</f>
        <v>0</v>
      </c>
      <c r="BI227" s="208">
        <f>IF(N227="nulová",J227,0)</f>
        <v>0</v>
      </c>
      <c r="BJ227" s="17" t="s">
        <v>82</v>
      </c>
      <c r="BK227" s="208">
        <f>ROUND(I227*H227,2)</f>
        <v>0</v>
      </c>
      <c r="BL227" s="17" t="s">
        <v>132</v>
      </c>
      <c r="BM227" s="207" t="s">
        <v>315</v>
      </c>
    </row>
    <row r="228" s="2" customFormat="1">
      <c r="A228" s="38"/>
      <c r="B228" s="39"/>
      <c r="C228" s="40"/>
      <c r="D228" s="209" t="s">
        <v>133</v>
      </c>
      <c r="E228" s="40"/>
      <c r="F228" s="210" t="s">
        <v>468</v>
      </c>
      <c r="G228" s="40"/>
      <c r="H228" s="40"/>
      <c r="I228" s="211"/>
      <c r="J228" s="40"/>
      <c r="K228" s="40"/>
      <c r="L228" s="44"/>
      <c r="M228" s="212"/>
      <c r="N228" s="213"/>
      <c r="O228" s="84"/>
      <c r="P228" s="84"/>
      <c r="Q228" s="84"/>
      <c r="R228" s="84"/>
      <c r="S228" s="84"/>
      <c r="T228" s="85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T228" s="17" t="s">
        <v>133</v>
      </c>
      <c r="AU228" s="17" t="s">
        <v>84</v>
      </c>
    </row>
    <row r="229" s="2" customFormat="1" ht="16.5" customHeight="1">
      <c r="A229" s="38"/>
      <c r="B229" s="39"/>
      <c r="C229" s="251" t="s">
        <v>318</v>
      </c>
      <c r="D229" s="251" t="s">
        <v>399</v>
      </c>
      <c r="E229" s="252" t="s">
        <v>469</v>
      </c>
      <c r="F229" s="253" t="s">
        <v>470</v>
      </c>
      <c r="G229" s="254" t="s">
        <v>248</v>
      </c>
      <c r="H229" s="255">
        <v>4</v>
      </c>
      <c r="I229" s="256"/>
      <c r="J229" s="257">
        <f>ROUND(I229*H229,2)</f>
        <v>0</v>
      </c>
      <c r="K229" s="253" t="s">
        <v>352</v>
      </c>
      <c r="L229" s="258"/>
      <c r="M229" s="259" t="s">
        <v>19</v>
      </c>
      <c r="N229" s="260" t="s">
        <v>45</v>
      </c>
      <c r="O229" s="84"/>
      <c r="P229" s="205">
        <f>O229*H229</f>
        <v>0</v>
      </c>
      <c r="Q229" s="205">
        <v>0</v>
      </c>
      <c r="R229" s="205">
        <f>Q229*H229</f>
        <v>0</v>
      </c>
      <c r="S229" s="205">
        <v>0</v>
      </c>
      <c r="T229" s="206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07" t="s">
        <v>144</v>
      </c>
      <c r="AT229" s="207" t="s">
        <v>399</v>
      </c>
      <c r="AU229" s="207" t="s">
        <v>84</v>
      </c>
      <c r="AY229" s="17" t="s">
        <v>126</v>
      </c>
      <c r="BE229" s="208">
        <f>IF(N229="základní",J229,0)</f>
        <v>0</v>
      </c>
      <c r="BF229" s="208">
        <f>IF(N229="snížená",J229,0)</f>
        <v>0</v>
      </c>
      <c r="BG229" s="208">
        <f>IF(N229="zákl. přenesená",J229,0)</f>
        <v>0</v>
      </c>
      <c r="BH229" s="208">
        <f>IF(N229="sníž. přenesená",J229,0)</f>
        <v>0</v>
      </c>
      <c r="BI229" s="208">
        <f>IF(N229="nulová",J229,0)</f>
        <v>0</v>
      </c>
      <c r="BJ229" s="17" t="s">
        <v>82</v>
      </c>
      <c r="BK229" s="208">
        <f>ROUND(I229*H229,2)</f>
        <v>0</v>
      </c>
      <c r="BL229" s="17" t="s">
        <v>132</v>
      </c>
      <c r="BM229" s="207" t="s">
        <v>321</v>
      </c>
    </row>
    <row r="230" s="2" customFormat="1">
      <c r="A230" s="38"/>
      <c r="B230" s="39"/>
      <c r="C230" s="40"/>
      <c r="D230" s="209" t="s">
        <v>133</v>
      </c>
      <c r="E230" s="40"/>
      <c r="F230" s="210" t="s">
        <v>470</v>
      </c>
      <c r="G230" s="40"/>
      <c r="H230" s="40"/>
      <c r="I230" s="211"/>
      <c r="J230" s="40"/>
      <c r="K230" s="40"/>
      <c r="L230" s="44"/>
      <c r="M230" s="212"/>
      <c r="N230" s="213"/>
      <c r="O230" s="84"/>
      <c r="P230" s="84"/>
      <c r="Q230" s="84"/>
      <c r="R230" s="84"/>
      <c r="S230" s="84"/>
      <c r="T230" s="85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T230" s="17" t="s">
        <v>133</v>
      </c>
      <c r="AU230" s="17" t="s">
        <v>84</v>
      </c>
    </row>
    <row r="231" s="2" customFormat="1" ht="16.5" customHeight="1">
      <c r="A231" s="38"/>
      <c r="B231" s="39"/>
      <c r="C231" s="251" t="s">
        <v>187</v>
      </c>
      <c r="D231" s="251" t="s">
        <v>399</v>
      </c>
      <c r="E231" s="252" t="s">
        <v>471</v>
      </c>
      <c r="F231" s="253" t="s">
        <v>472</v>
      </c>
      <c r="G231" s="254" t="s">
        <v>248</v>
      </c>
      <c r="H231" s="255">
        <v>4</v>
      </c>
      <c r="I231" s="256"/>
      <c r="J231" s="257">
        <f>ROUND(I231*H231,2)</f>
        <v>0</v>
      </c>
      <c r="K231" s="253" t="s">
        <v>352</v>
      </c>
      <c r="L231" s="258"/>
      <c r="M231" s="259" t="s">
        <v>19</v>
      </c>
      <c r="N231" s="260" t="s">
        <v>45</v>
      </c>
      <c r="O231" s="84"/>
      <c r="P231" s="205">
        <f>O231*H231</f>
        <v>0</v>
      </c>
      <c r="Q231" s="205">
        <v>0</v>
      </c>
      <c r="R231" s="205">
        <f>Q231*H231</f>
        <v>0</v>
      </c>
      <c r="S231" s="205">
        <v>0</v>
      </c>
      <c r="T231" s="206">
        <f>S231*H231</f>
        <v>0</v>
      </c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R231" s="207" t="s">
        <v>144</v>
      </c>
      <c r="AT231" s="207" t="s">
        <v>399</v>
      </c>
      <c r="AU231" s="207" t="s">
        <v>84</v>
      </c>
      <c r="AY231" s="17" t="s">
        <v>126</v>
      </c>
      <c r="BE231" s="208">
        <f>IF(N231="základní",J231,0)</f>
        <v>0</v>
      </c>
      <c r="BF231" s="208">
        <f>IF(N231="snížená",J231,0)</f>
        <v>0</v>
      </c>
      <c r="BG231" s="208">
        <f>IF(N231="zákl. přenesená",J231,0)</f>
        <v>0</v>
      </c>
      <c r="BH231" s="208">
        <f>IF(N231="sníž. přenesená",J231,0)</f>
        <v>0</v>
      </c>
      <c r="BI231" s="208">
        <f>IF(N231="nulová",J231,0)</f>
        <v>0</v>
      </c>
      <c r="BJ231" s="17" t="s">
        <v>82</v>
      </c>
      <c r="BK231" s="208">
        <f>ROUND(I231*H231,2)</f>
        <v>0</v>
      </c>
      <c r="BL231" s="17" t="s">
        <v>132</v>
      </c>
      <c r="BM231" s="207" t="s">
        <v>325</v>
      </c>
    </row>
    <row r="232" s="2" customFormat="1">
      <c r="A232" s="38"/>
      <c r="B232" s="39"/>
      <c r="C232" s="40"/>
      <c r="D232" s="209" t="s">
        <v>133</v>
      </c>
      <c r="E232" s="40"/>
      <c r="F232" s="210" t="s">
        <v>472</v>
      </c>
      <c r="G232" s="40"/>
      <c r="H232" s="40"/>
      <c r="I232" s="211"/>
      <c r="J232" s="40"/>
      <c r="K232" s="40"/>
      <c r="L232" s="44"/>
      <c r="M232" s="212"/>
      <c r="N232" s="213"/>
      <c r="O232" s="84"/>
      <c r="P232" s="84"/>
      <c r="Q232" s="84"/>
      <c r="R232" s="84"/>
      <c r="S232" s="84"/>
      <c r="T232" s="85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T232" s="17" t="s">
        <v>133</v>
      </c>
      <c r="AU232" s="17" t="s">
        <v>84</v>
      </c>
    </row>
    <row r="233" s="2" customFormat="1" ht="16.5" customHeight="1">
      <c r="A233" s="38"/>
      <c r="B233" s="39"/>
      <c r="C233" s="251" t="s">
        <v>326</v>
      </c>
      <c r="D233" s="251" t="s">
        <v>399</v>
      </c>
      <c r="E233" s="252" t="s">
        <v>473</v>
      </c>
      <c r="F233" s="253" t="s">
        <v>474</v>
      </c>
      <c r="G233" s="254" t="s">
        <v>248</v>
      </c>
      <c r="H233" s="255">
        <v>8</v>
      </c>
      <c r="I233" s="256"/>
      <c r="J233" s="257">
        <f>ROUND(I233*H233,2)</f>
        <v>0</v>
      </c>
      <c r="K233" s="253" t="s">
        <v>352</v>
      </c>
      <c r="L233" s="258"/>
      <c r="M233" s="259" t="s">
        <v>19</v>
      </c>
      <c r="N233" s="260" t="s">
        <v>45</v>
      </c>
      <c r="O233" s="84"/>
      <c r="P233" s="205">
        <f>O233*H233</f>
        <v>0</v>
      </c>
      <c r="Q233" s="205">
        <v>0</v>
      </c>
      <c r="R233" s="205">
        <f>Q233*H233</f>
        <v>0</v>
      </c>
      <c r="S233" s="205">
        <v>0</v>
      </c>
      <c r="T233" s="206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207" t="s">
        <v>144</v>
      </c>
      <c r="AT233" s="207" t="s">
        <v>399</v>
      </c>
      <c r="AU233" s="207" t="s">
        <v>84</v>
      </c>
      <c r="AY233" s="17" t="s">
        <v>126</v>
      </c>
      <c r="BE233" s="208">
        <f>IF(N233="základní",J233,0)</f>
        <v>0</v>
      </c>
      <c r="BF233" s="208">
        <f>IF(N233="snížená",J233,0)</f>
        <v>0</v>
      </c>
      <c r="BG233" s="208">
        <f>IF(N233="zákl. přenesená",J233,0)</f>
        <v>0</v>
      </c>
      <c r="BH233" s="208">
        <f>IF(N233="sníž. přenesená",J233,0)</f>
        <v>0</v>
      </c>
      <c r="BI233" s="208">
        <f>IF(N233="nulová",J233,0)</f>
        <v>0</v>
      </c>
      <c r="BJ233" s="17" t="s">
        <v>82</v>
      </c>
      <c r="BK233" s="208">
        <f>ROUND(I233*H233,2)</f>
        <v>0</v>
      </c>
      <c r="BL233" s="17" t="s">
        <v>132</v>
      </c>
      <c r="BM233" s="207" t="s">
        <v>329</v>
      </c>
    </row>
    <row r="234" s="2" customFormat="1">
      <c r="A234" s="38"/>
      <c r="B234" s="39"/>
      <c r="C234" s="40"/>
      <c r="D234" s="209" t="s">
        <v>133</v>
      </c>
      <c r="E234" s="40"/>
      <c r="F234" s="210" t="s">
        <v>474</v>
      </c>
      <c r="G234" s="40"/>
      <c r="H234" s="40"/>
      <c r="I234" s="211"/>
      <c r="J234" s="40"/>
      <c r="K234" s="40"/>
      <c r="L234" s="44"/>
      <c r="M234" s="212"/>
      <c r="N234" s="213"/>
      <c r="O234" s="84"/>
      <c r="P234" s="84"/>
      <c r="Q234" s="84"/>
      <c r="R234" s="84"/>
      <c r="S234" s="84"/>
      <c r="T234" s="85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T234" s="17" t="s">
        <v>133</v>
      </c>
      <c r="AU234" s="17" t="s">
        <v>84</v>
      </c>
    </row>
    <row r="235" s="2" customFormat="1" ht="16.5" customHeight="1">
      <c r="A235" s="38"/>
      <c r="B235" s="39"/>
      <c r="C235" s="196" t="s">
        <v>194</v>
      </c>
      <c r="D235" s="196" t="s">
        <v>127</v>
      </c>
      <c r="E235" s="197" t="s">
        <v>475</v>
      </c>
      <c r="F235" s="198" t="s">
        <v>476</v>
      </c>
      <c r="G235" s="199" t="s">
        <v>248</v>
      </c>
      <c r="H235" s="200">
        <v>2</v>
      </c>
      <c r="I235" s="201"/>
      <c r="J235" s="202">
        <f>ROUND(I235*H235,2)</f>
        <v>0</v>
      </c>
      <c r="K235" s="198" t="s">
        <v>19</v>
      </c>
      <c r="L235" s="44"/>
      <c r="M235" s="203" t="s">
        <v>19</v>
      </c>
      <c r="N235" s="204" t="s">
        <v>45</v>
      </c>
      <c r="O235" s="84"/>
      <c r="P235" s="205">
        <f>O235*H235</f>
        <v>0</v>
      </c>
      <c r="Q235" s="205">
        <v>0</v>
      </c>
      <c r="R235" s="205">
        <f>Q235*H235</f>
        <v>0</v>
      </c>
      <c r="S235" s="205">
        <v>0</v>
      </c>
      <c r="T235" s="206">
        <f>S235*H235</f>
        <v>0</v>
      </c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207" t="s">
        <v>132</v>
      </c>
      <c r="AT235" s="207" t="s">
        <v>127</v>
      </c>
      <c r="AU235" s="207" t="s">
        <v>84</v>
      </c>
      <c r="AY235" s="17" t="s">
        <v>126</v>
      </c>
      <c r="BE235" s="208">
        <f>IF(N235="základní",J235,0)</f>
        <v>0</v>
      </c>
      <c r="BF235" s="208">
        <f>IF(N235="snížená",J235,0)</f>
        <v>0</v>
      </c>
      <c r="BG235" s="208">
        <f>IF(N235="zákl. přenesená",J235,0)</f>
        <v>0</v>
      </c>
      <c r="BH235" s="208">
        <f>IF(N235="sníž. přenesená",J235,0)</f>
        <v>0</v>
      </c>
      <c r="BI235" s="208">
        <f>IF(N235="nulová",J235,0)</f>
        <v>0</v>
      </c>
      <c r="BJ235" s="17" t="s">
        <v>82</v>
      </c>
      <c r="BK235" s="208">
        <f>ROUND(I235*H235,2)</f>
        <v>0</v>
      </c>
      <c r="BL235" s="17" t="s">
        <v>132</v>
      </c>
      <c r="BM235" s="207" t="s">
        <v>335</v>
      </c>
    </row>
    <row r="236" s="2" customFormat="1">
      <c r="A236" s="38"/>
      <c r="B236" s="39"/>
      <c r="C236" s="40"/>
      <c r="D236" s="209" t="s">
        <v>133</v>
      </c>
      <c r="E236" s="40"/>
      <c r="F236" s="210" t="s">
        <v>476</v>
      </c>
      <c r="G236" s="40"/>
      <c r="H236" s="40"/>
      <c r="I236" s="211"/>
      <c r="J236" s="40"/>
      <c r="K236" s="40"/>
      <c r="L236" s="44"/>
      <c r="M236" s="212"/>
      <c r="N236" s="213"/>
      <c r="O236" s="84"/>
      <c r="P236" s="84"/>
      <c r="Q236" s="84"/>
      <c r="R236" s="84"/>
      <c r="S236" s="84"/>
      <c r="T236" s="85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T236" s="17" t="s">
        <v>133</v>
      </c>
      <c r="AU236" s="17" t="s">
        <v>84</v>
      </c>
    </row>
    <row r="237" s="2" customFormat="1" ht="16.5" customHeight="1">
      <c r="A237" s="38"/>
      <c r="B237" s="39"/>
      <c r="C237" s="196" t="s">
        <v>477</v>
      </c>
      <c r="D237" s="196" t="s">
        <v>127</v>
      </c>
      <c r="E237" s="197" t="s">
        <v>478</v>
      </c>
      <c r="F237" s="198" t="s">
        <v>479</v>
      </c>
      <c r="G237" s="199" t="s">
        <v>248</v>
      </c>
      <c r="H237" s="200">
        <v>2</v>
      </c>
      <c r="I237" s="201"/>
      <c r="J237" s="202">
        <f>ROUND(I237*H237,2)</f>
        <v>0</v>
      </c>
      <c r="K237" s="198" t="s">
        <v>19</v>
      </c>
      <c r="L237" s="44"/>
      <c r="M237" s="203" t="s">
        <v>19</v>
      </c>
      <c r="N237" s="204" t="s">
        <v>45</v>
      </c>
      <c r="O237" s="84"/>
      <c r="P237" s="205">
        <f>O237*H237</f>
        <v>0</v>
      </c>
      <c r="Q237" s="205">
        <v>0</v>
      </c>
      <c r="R237" s="205">
        <f>Q237*H237</f>
        <v>0</v>
      </c>
      <c r="S237" s="205">
        <v>0</v>
      </c>
      <c r="T237" s="206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207" t="s">
        <v>132</v>
      </c>
      <c r="AT237" s="207" t="s">
        <v>127</v>
      </c>
      <c r="AU237" s="207" t="s">
        <v>84</v>
      </c>
      <c r="AY237" s="17" t="s">
        <v>126</v>
      </c>
      <c r="BE237" s="208">
        <f>IF(N237="základní",J237,0)</f>
        <v>0</v>
      </c>
      <c r="BF237" s="208">
        <f>IF(N237="snížená",J237,0)</f>
        <v>0</v>
      </c>
      <c r="BG237" s="208">
        <f>IF(N237="zákl. přenesená",J237,0)</f>
        <v>0</v>
      </c>
      <c r="BH237" s="208">
        <f>IF(N237="sníž. přenesená",J237,0)</f>
        <v>0</v>
      </c>
      <c r="BI237" s="208">
        <f>IF(N237="nulová",J237,0)</f>
        <v>0</v>
      </c>
      <c r="BJ237" s="17" t="s">
        <v>82</v>
      </c>
      <c r="BK237" s="208">
        <f>ROUND(I237*H237,2)</f>
        <v>0</v>
      </c>
      <c r="BL237" s="17" t="s">
        <v>132</v>
      </c>
      <c r="BM237" s="207" t="s">
        <v>480</v>
      </c>
    </row>
    <row r="238" s="2" customFormat="1">
      <c r="A238" s="38"/>
      <c r="B238" s="39"/>
      <c r="C238" s="40"/>
      <c r="D238" s="209" t="s">
        <v>133</v>
      </c>
      <c r="E238" s="40"/>
      <c r="F238" s="210" t="s">
        <v>479</v>
      </c>
      <c r="G238" s="40"/>
      <c r="H238" s="40"/>
      <c r="I238" s="211"/>
      <c r="J238" s="40"/>
      <c r="K238" s="40"/>
      <c r="L238" s="44"/>
      <c r="M238" s="212"/>
      <c r="N238" s="213"/>
      <c r="O238" s="84"/>
      <c r="P238" s="84"/>
      <c r="Q238" s="84"/>
      <c r="R238" s="84"/>
      <c r="S238" s="84"/>
      <c r="T238" s="85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T238" s="17" t="s">
        <v>133</v>
      </c>
      <c r="AU238" s="17" t="s">
        <v>84</v>
      </c>
    </row>
    <row r="239" s="2" customFormat="1" ht="16.5" customHeight="1">
      <c r="A239" s="38"/>
      <c r="B239" s="39"/>
      <c r="C239" s="196" t="s">
        <v>197</v>
      </c>
      <c r="D239" s="196" t="s">
        <v>127</v>
      </c>
      <c r="E239" s="197" t="s">
        <v>481</v>
      </c>
      <c r="F239" s="198" t="s">
        <v>482</v>
      </c>
      <c r="G239" s="199" t="s">
        <v>220</v>
      </c>
      <c r="H239" s="200">
        <v>121</v>
      </c>
      <c r="I239" s="201"/>
      <c r="J239" s="202">
        <f>ROUND(I239*H239,2)</f>
        <v>0</v>
      </c>
      <c r="K239" s="198" t="s">
        <v>352</v>
      </c>
      <c r="L239" s="44"/>
      <c r="M239" s="203" t="s">
        <v>19</v>
      </c>
      <c r="N239" s="204" t="s">
        <v>45</v>
      </c>
      <c r="O239" s="84"/>
      <c r="P239" s="205">
        <f>O239*H239</f>
        <v>0</v>
      </c>
      <c r="Q239" s="205">
        <v>0</v>
      </c>
      <c r="R239" s="205">
        <f>Q239*H239</f>
        <v>0</v>
      </c>
      <c r="S239" s="205">
        <v>0</v>
      </c>
      <c r="T239" s="206">
        <f>S239*H239</f>
        <v>0</v>
      </c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R239" s="207" t="s">
        <v>132</v>
      </c>
      <c r="AT239" s="207" t="s">
        <v>127</v>
      </c>
      <c r="AU239" s="207" t="s">
        <v>84</v>
      </c>
      <c r="AY239" s="17" t="s">
        <v>126</v>
      </c>
      <c r="BE239" s="208">
        <f>IF(N239="základní",J239,0)</f>
        <v>0</v>
      </c>
      <c r="BF239" s="208">
        <f>IF(N239="snížená",J239,0)</f>
        <v>0</v>
      </c>
      <c r="BG239" s="208">
        <f>IF(N239="zákl. přenesená",J239,0)</f>
        <v>0</v>
      </c>
      <c r="BH239" s="208">
        <f>IF(N239="sníž. přenesená",J239,0)</f>
        <v>0</v>
      </c>
      <c r="BI239" s="208">
        <f>IF(N239="nulová",J239,0)</f>
        <v>0</v>
      </c>
      <c r="BJ239" s="17" t="s">
        <v>82</v>
      </c>
      <c r="BK239" s="208">
        <f>ROUND(I239*H239,2)</f>
        <v>0</v>
      </c>
      <c r="BL239" s="17" t="s">
        <v>132</v>
      </c>
      <c r="BM239" s="207" t="s">
        <v>483</v>
      </c>
    </row>
    <row r="240" s="2" customFormat="1">
      <c r="A240" s="38"/>
      <c r="B240" s="39"/>
      <c r="C240" s="40"/>
      <c r="D240" s="209" t="s">
        <v>133</v>
      </c>
      <c r="E240" s="40"/>
      <c r="F240" s="210" t="s">
        <v>482</v>
      </c>
      <c r="G240" s="40"/>
      <c r="H240" s="40"/>
      <c r="I240" s="211"/>
      <c r="J240" s="40"/>
      <c r="K240" s="40"/>
      <c r="L240" s="44"/>
      <c r="M240" s="212"/>
      <c r="N240" s="213"/>
      <c r="O240" s="84"/>
      <c r="P240" s="84"/>
      <c r="Q240" s="84"/>
      <c r="R240" s="84"/>
      <c r="S240" s="84"/>
      <c r="T240" s="85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T240" s="17" t="s">
        <v>133</v>
      </c>
      <c r="AU240" s="17" t="s">
        <v>84</v>
      </c>
    </row>
    <row r="241" s="2" customFormat="1">
      <c r="A241" s="38"/>
      <c r="B241" s="39"/>
      <c r="C241" s="40"/>
      <c r="D241" s="227" t="s">
        <v>353</v>
      </c>
      <c r="E241" s="40"/>
      <c r="F241" s="228" t="s">
        <v>484</v>
      </c>
      <c r="G241" s="40"/>
      <c r="H241" s="40"/>
      <c r="I241" s="211"/>
      <c r="J241" s="40"/>
      <c r="K241" s="40"/>
      <c r="L241" s="44"/>
      <c r="M241" s="212"/>
      <c r="N241" s="213"/>
      <c r="O241" s="84"/>
      <c r="P241" s="84"/>
      <c r="Q241" s="84"/>
      <c r="R241" s="84"/>
      <c r="S241" s="84"/>
      <c r="T241" s="85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T241" s="17" t="s">
        <v>353</v>
      </c>
      <c r="AU241" s="17" t="s">
        <v>84</v>
      </c>
    </row>
    <row r="242" s="13" customFormat="1">
      <c r="A242" s="13"/>
      <c r="B242" s="229"/>
      <c r="C242" s="230"/>
      <c r="D242" s="209" t="s">
        <v>358</v>
      </c>
      <c r="E242" s="231" t="s">
        <v>19</v>
      </c>
      <c r="F242" s="232" t="s">
        <v>485</v>
      </c>
      <c r="G242" s="230"/>
      <c r="H242" s="233">
        <v>121</v>
      </c>
      <c r="I242" s="234"/>
      <c r="J242" s="230"/>
      <c r="K242" s="230"/>
      <c r="L242" s="235"/>
      <c r="M242" s="236"/>
      <c r="N242" s="237"/>
      <c r="O242" s="237"/>
      <c r="P242" s="237"/>
      <c r="Q242" s="237"/>
      <c r="R242" s="237"/>
      <c r="S242" s="237"/>
      <c r="T242" s="238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39" t="s">
        <v>358</v>
      </c>
      <c r="AU242" s="239" t="s">
        <v>84</v>
      </c>
      <c r="AV242" s="13" t="s">
        <v>84</v>
      </c>
      <c r="AW242" s="13" t="s">
        <v>35</v>
      </c>
      <c r="AX242" s="13" t="s">
        <v>74</v>
      </c>
      <c r="AY242" s="239" t="s">
        <v>126</v>
      </c>
    </row>
    <row r="243" s="14" customFormat="1">
      <c r="A243" s="14"/>
      <c r="B243" s="240"/>
      <c r="C243" s="241"/>
      <c r="D243" s="209" t="s">
        <v>358</v>
      </c>
      <c r="E243" s="242" t="s">
        <v>19</v>
      </c>
      <c r="F243" s="243" t="s">
        <v>360</v>
      </c>
      <c r="G243" s="241"/>
      <c r="H243" s="244">
        <v>121</v>
      </c>
      <c r="I243" s="245"/>
      <c r="J243" s="241"/>
      <c r="K243" s="241"/>
      <c r="L243" s="246"/>
      <c r="M243" s="247"/>
      <c r="N243" s="248"/>
      <c r="O243" s="248"/>
      <c r="P243" s="248"/>
      <c r="Q243" s="248"/>
      <c r="R243" s="248"/>
      <c r="S243" s="248"/>
      <c r="T243" s="249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0" t="s">
        <v>358</v>
      </c>
      <c r="AU243" s="250" t="s">
        <v>84</v>
      </c>
      <c r="AV243" s="14" t="s">
        <v>132</v>
      </c>
      <c r="AW243" s="14" t="s">
        <v>35</v>
      </c>
      <c r="AX243" s="14" t="s">
        <v>82</v>
      </c>
      <c r="AY243" s="250" t="s">
        <v>126</v>
      </c>
    </row>
    <row r="244" s="2" customFormat="1" ht="16.5" customHeight="1">
      <c r="A244" s="38"/>
      <c r="B244" s="39"/>
      <c r="C244" s="251" t="s">
        <v>486</v>
      </c>
      <c r="D244" s="251" t="s">
        <v>399</v>
      </c>
      <c r="E244" s="252" t="s">
        <v>487</v>
      </c>
      <c r="F244" s="253" t="s">
        <v>488</v>
      </c>
      <c r="G244" s="254" t="s">
        <v>220</v>
      </c>
      <c r="H244" s="255">
        <v>14.279999999999999</v>
      </c>
      <c r="I244" s="256"/>
      <c r="J244" s="257">
        <f>ROUND(I244*H244,2)</f>
        <v>0</v>
      </c>
      <c r="K244" s="253" t="s">
        <v>352</v>
      </c>
      <c r="L244" s="258"/>
      <c r="M244" s="259" t="s">
        <v>19</v>
      </c>
      <c r="N244" s="260" t="s">
        <v>45</v>
      </c>
      <c r="O244" s="84"/>
      <c r="P244" s="205">
        <f>O244*H244</f>
        <v>0</v>
      </c>
      <c r="Q244" s="205">
        <v>0</v>
      </c>
      <c r="R244" s="205">
        <f>Q244*H244</f>
        <v>0</v>
      </c>
      <c r="S244" s="205">
        <v>0</v>
      </c>
      <c r="T244" s="206">
        <f>S244*H244</f>
        <v>0</v>
      </c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R244" s="207" t="s">
        <v>144</v>
      </c>
      <c r="AT244" s="207" t="s">
        <v>399</v>
      </c>
      <c r="AU244" s="207" t="s">
        <v>84</v>
      </c>
      <c r="AY244" s="17" t="s">
        <v>126</v>
      </c>
      <c r="BE244" s="208">
        <f>IF(N244="základní",J244,0)</f>
        <v>0</v>
      </c>
      <c r="BF244" s="208">
        <f>IF(N244="snížená",J244,0)</f>
        <v>0</v>
      </c>
      <c r="BG244" s="208">
        <f>IF(N244="zákl. přenesená",J244,0)</f>
        <v>0</v>
      </c>
      <c r="BH244" s="208">
        <f>IF(N244="sníž. přenesená",J244,0)</f>
        <v>0</v>
      </c>
      <c r="BI244" s="208">
        <f>IF(N244="nulová",J244,0)</f>
        <v>0</v>
      </c>
      <c r="BJ244" s="17" t="s">
        <v>82</v>
      </c>
      <c r="BK244" s="208">
        <f>ROUND(I244*H244,2)</f>
        <v>0</v>
      </c>
      <c r="BL244" s="17" t="s">
        <v>132</v>
      </c>
      <c r="BM244" s="207" t="s">
        <v>489</v>
      </c>
    </row>
    <row r="245" s="2" customFormat="1">
      <c r="A245" s="38"/>
      <c r="B245" s="39"/>
      <c r="C245" s="40"/>
      <c r="D245" s="209" t="s">
        <v>133</v>
      </c>
      <c r="E245" s="40"/>
      <c r="F245" s="210" t="s">
        <v>488</v>
      </c>
      <c r="G245" s="40"/>
      <c r="H245" s="40"/>
      <c r="I245" s="211"/>
      <c r="J245" s="40"/>
      <c r="K245" s="40"/>
      <c r="L245" s="44"/>
      <c r="M245" s="212"/>
      <c r="N245" s="213"/>
      <c r="O245" s="84"/>
      <c r="P245" s="84"/>
      <c r="Q245" s="84"/>
      <c r="R245" s="84"/>
      <c r="S245" s="84"/>
      <c r="T245" s="85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T245" s="17" t="s">
        <v>133</v>
      </c>
      <c r="AU245" s="17" t="s">
        <v>84</v>
      </c>
    </row>
    <row r="246" s="13" customFormat="1">
      <c r="A246" s="13"/>
      <c r="B246" s="229"/>
      <c r="C246" s="230"/>
      <c r="D246" s="209" t="s">
        <v>358</v>
      </c>
      <c r="E246" s="231" t="s">
        <v>19</v>
      </c>
      <c r="F246" s="232" t="s">
        <v>490</v>
      </c>
      <c r="G246" s="230"/>
      <c r="H246" s="233">
        <v>14.279999999999999</v>
      </c>
      <c r="I246" s="234"/>
      <c r="J246" s="230"/>
      <c r="K246" s="230"/>
      <c r="L246" s="235"/>
      <c r="M246" s="236"/>
      <c r="N246" s="237"/>
      <c r="O246" s="237"/>
      <c r="P246" s="237"/>
      <c r="Q246" s="237"/>
      <c r="R246" s="237"/>
      <c r="S246" s="237"/>
      <c r="T246" s="238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39" t="s">
        <v>358</v>
      </c>
      <c r="AU246" s="239" t="s">
        <v>84</v>
      </c>
      <c r="AV246" s="13" t="s">
        <v>84</v>
      </c>
      <c r="AW246" s="13" t="s">
        <v>35</v>
      </c>
      <c r="AX246" s="13" t="s">
        <v>74</v>
      </c>
      <c r="AY246" s="239" t="s">
        <v>126</v>
      </c>
    </row>
    <row r="247" s="14" customFormat="1">
      <c r="A247" s="14"/>
      <c r="B247" s="240"/>
      <c r="C247" s="241"/>
      <c r="D247" s="209" t="s">
        <v>358</v>
      </c>
      <c r="E247" s="242" t="s">
        <v>19</v>
      </c>
      <c r="F247" s="243" t="s">
        <v>360</v>
      </c>
      <c r="G247" s="241"/>
      <c r="H247" s="244">
        <v>14.279999999999999</v>
      </c>
      <c r="I247" s="245"/>
      <c r="J247" s="241"/>
      <c r="K247" s="241"/>
      <c r="L247" s="246"/>
      <c r="M247" s="247"/>
      <c r="N247" s="248"/>
      <c r="O247" s="248"/>
      <c r="P247" s="248"/>
      <c r="Q247" s="248"/>
      <c r="R247" s="248"/>
      <c r="S247" s="248"/>
      <c r="T247" s="249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0" t="s">
        <v>358</v>
      </c>
      <c r="AU247" s="250" t="s">
        <v>84</v>
      </c>
      <c r="AV247" s="14" t="s">
        <v>132</v>
      </c>
      <c r="AW247" s="14" t="s">
        <v>35</v>
      </c>
      <c r="AX247" s="14" t="s">
        <v>82</v>
      </c>
      <c r="AY247" s="250" t="s">
        <v>126</v>
      </c>
    </row>
    <row r="248" s="2" customFormat="1" ht="16.5" customHeight="1">
      <c r="A248" s="38"/>
      <c r="B248" s="39"/>
      <c r="C248" s="251" t="s">
        <v>203</v>
      </c>
      <c r="D248" s="251" t="s">
        <v>399</v>
      </c>
      <c r="E248" s="252" t="s">
        <v>491</v>
      </c>
      <c r="F248" s="253" t="s">
        <v>492</v>
      </c>
      <c r="G248" s="254" t="s">
        <v>220</v>
      </c>
      <c r="H248" s="255">
        <v>2.04</v>
      </c>
      <c r="I248" s="256"/>
      <c r="J248" s="257">
        <f>ROUND(I248*H248,2)</f>
        <v>0</v>
      </c>
      <c r="K248" s="253" t="s">
        <v>352</v>
      </c>
      <c r="L248" s="258"/>
      <c r="M248" s="259" t="s">
        <v>19</v>
      </c>
      <c r="N248" s="260" t="s">
        <v>45</v>
      </c>
      <c r="O248" s="84"/>
      <c r="P248" s="205">
        <f>O248*H248</f>
        <v>0</v>
      </c>
      <c r="Q248" s="205">
        <v>0</v>
      </c>
      <c r="R248" s="205">
        <f>Q248*H248</f>
        <v>0</v>
      </c>
      <c r="S248" s="205">
        <v>0</v>
      </c>
      <c r="T248" s="206">
        <f>S248*H248</f>
        <v>0</v>
      </c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R248" s="207" t="s">
        <v>144</v>
      </c>
      <c r="AT248" s="207" t="s">
        <v>399</v>
      </c>
      <c r="AU248" s="207" t="s">
        <v>84</v>
      </c>
      <c r="AY248" s="17" t="s">
        <v>126</v>
      </c>
      <c r="BE248" s="208">
        <f>IF(N248="základní",J248,0)</f>
        <v>0</v>
      </c>
      <c r="BF248" s="208">
        <f>IF(N248="snížená",J248,0)</f>
        <v>0</v>
      </c>
      <c r="BG248" s="208">
        <f>IF(N248="zákl. přenesená",J248,0)</f>
        <v>0</v>
      </c>
      <c r="BH248" s="208">
        <f>IF(N248="sníž. přenesená",J248,0)</f>
        <v>0</v>
      </c>
      <c r="BI248" s="208">
        <f>IF(N248="nulová",J248,0)</f>
        <v>0</v>
      </c>
      <c r="BJ248" s="17" t="s">
        <v>82</v>
      </c>
      <c r="BK248" s="208">
        <f>ROUND(I248*H248,2)</f>
        <v>0</v>
      </c>
      <c r="BL248" s="17" t="s">
        <v>132</v>
      </c>
      <c r="BM248" s="207" t="s">
        <v>493</v>
      </c>
    </row>
    <row r="249" s="2" customFormat="1">
      <c r="A249" s="38"/>
      <c r="B249" s="39"/>
      <c r="C249" s="40"/>
      <c r="D249" s="209" t="s">
        <v>133</v>
      </c>
      <c r="E249" s="40"/>
      <c r="F249" s="210" t="s">
        <v>492</v>
      </c>
      <c r="G249" s="40"/>
      <c r="H249" s="40"/>
      <c r="I249" s="211"/>
      <c r="J249" s="40"/>
      <c r="K249" s="40"/>
      <c r="L249" s="44"/>
      <c r="M249" s="212"/>
      <c r="N249" s="213"/>
      <c r="O249" s="84"/>
      <c r="P249" s="84"/>
      <c r="Q249" s="84"/>
      <c r="R249" s="84"/>
      <c r="S249" s="84"/>
      <c r="T249" s="85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T249" s="17" t="s">
        <v>133</v>
      </c>
      <c r="AU249" s="17" t="s">
        <v>84</v>
      </c>
    </row>
    <row r="250" s="13" customFormat="1">
      <c r="A250" s="13"/>
      <c r="B250" s="229"/>
      <c r="C250" s="230"/>
      <c r="D250" s="209" t="s">
        <v>358</v>
      </c>
      <c r="E250" s="231" t="s">
        <v>19</v>
      </c>
      <c r="F250" s="232" t="s">
        <v>494</v>
      </c>
      <c r="G250" s="230"/>
      <c r="H250" s="233">
        <v>2.04</v>
      </c>
      <c r="I250" s="234"/>
      <c r="J250" s="230"/>
      <c r="K250" s="230"/>
      <c r="L250" s="235"/>
      <c r="M250" s="236"/>
      <c r="N250" s="237"/>
      <c r="O250" s="237"/>
      <c r="P250" s="237"/>
      <c r="Q250" s="237"/>
      <c r="R250" s="237"/>
      <c r="S250" s="237"/>
      <c r="T250" s="238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39" t="s">
        <v>358</v>
      </c>
      <c r="AU250" s="239" t="s">
        <v>84</v>
      </c>
      <c r="AV250" s="13" t="s">
        <v>84</v>
      </c>
      <c r="AW250" s="13" t="s">
        <v>35</v>
      </c>
      <c r="AX250" s="13" t="s">
        <v>74</v>
      </c>
      <c r="AY250" s="239" t="s">
        <v>126</v>
      </c>
    </row>
    <row r="251" s="14" customFormat="1">
      <c r="A251" s="14"/>
      <c r="B251" s="240"/>
      <c r="C251" s="241"/>
      <c r="D251" s="209" t="s">
        <v>358</v>
      </c>
      <c r="E251" s="242" t="s">
        <v>19</v>
      </c>
      <c r="F251" s="243" t="s">
        <v>360</v>
      </c>
      <c r="G251" s="241"/>
      <c r="H251" s="244">
        <v>2.04</v>
      </c>
      <c r="I251" s="245"/>
      <c r="J251" s="241"/>
      <c r="K251" s="241"/>
      <c r="L251" s="246"/>
      <c r="M251" s="247"/>
      <c r="N251" s="248"/>
      <c r="O251" s="248"/>
      <c r="P251" s="248"/>
      <c r="Q251" s="248"/>
      <c r="R251" s="248"/>
      <c r="S251" s="248"/>
      <c r="T251" s="249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0" t="s">
        <v>358</v>
      </c>
      <c r="AU251" s="250" t="s">
        <v>84</v>
      </c>
      <c r="AV251" s="14" t="s">
        <v>132</v>
      </c>
      <c r="AW251" s="14" t="s">
        <v>35</v>
      </c>
      <c r="AX251" s="14" t="s">
        <v>82</v>
      </c>
      <c r="AY251" s="250" t="s">
        <v>126</v>
      </c>
    </row>
    <row r="252" s="2" customFormat="1" ht="16.5" customHeight="1">
      <c r="A252" s="38"/>
      <c r="B252" s="39"/>
      <c r="C252" s="251" t="s">
        <v>495</v>
      </c>
      <c r="D252" s="251" t="s">
        <v>399</v>
      </c>
      <c r="E252" s="252" t="s">
        <v>496</v>
      </c>
      <c r="F252" s="253" t="s">
        <v>497</v>
      </c>
      <c r="G252" s="254" t="s">
        <v>220</v>
      </c>
      <c r="H252" s="255">
        <v>107.09999999999999</v>
      </c>
      <c r="I252" s="256"/>
      <c r="J252" s="257">
        <f>ROUND(I252*H252,2)</f>
        <v>0</v>
      </c>
      <c r="K252" s="253" t="s">
        <v>352</v>
      </c>
      <c r="L252" s="258"/>
      <c r="M252" s="259" t="s">
        <v>19</v>
      </c>
      <c r="N252" s="260" t="s">
        <v>45</v>
      </c>
      <c r="O252" s="84"/>
      <c r="P252" s="205">
        <f>O252*H252</f>
        <v>0</v>
      </c>
      <c r="Q252" s="205">
        <v>0</v>
      </c>
      <c r="R252" s="205">
        <f>Q252*H252</f>
        <v>0</v>
      </c>
      <c r="S252" s="205">
        <v>0</v>
      </c>
      <c r="T252" s="206">
        <f>S252*H252</f>
        <v>0</v>
      </c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R252" s="207" t="s">
        <v>144</v>
      </c>
      <c r="AT252" s="207" t="s">
        <v>399</v>
      </c>
      <c r="AU252" s="207" t="s">
        <v>84</v>
      </c>
      <c r="AY252" s="17" t="s">
        <v>126</v>
      </c>
      <c r="BE252" s="208">
        <f>IF(N252="základní",J252,0)</f>
        <v>0</v>
      </c>
      <c r="BF252" s="208">
        <f>IF(N252="snížená",J252,0)</f>
        <v>0</v>
      </c>
      <c r="BG252" s="208">
        <f>IF(N252="zákl. přenesená",J252,0)</f>
        <v>0</v>
      </c>
      <c r="BH252" s="208">
        <f>IF(N252="sníž. přenesená",J252,0)</f>
        <v>0</v>
      </c>
      <c r="BI252" s="208">
        <f>IF(N252="nulová",J252,0)</f>
        <v>0</v>
      </c>
      <c r="BJ252" s="17" t="s">
        <v>82</v>
      </c>
      <c r="BK252" s="208">
        <f>ROUND(I252*H252,2)</f>
        <v>0</v>
      </c>
      <c r="BL252" s="17" t="s">
        <v>132</v>
      </c>
      <c r="BM252" s="207" t="s">
        <v>498</v>
      </c>
    </row>
    <row r="253" s="2" customFormat="1">
      <c r="A253" s="38"/>
      <c r="B253" s="39"/>
      <c r="C253" s="40"/>
      <c r="D253" s="209" t="s">
        <v>133</v>
      </c>
      <c r="E253" s="40"/>
      <c r="F253" s="210" t="s">
        <v>497</v>
      </c>
      <c r="G253" s="40"/>
      <c r="H253" s="40"/>
      <c r="I253" s="211"/>
      <c r="J253" s="40"/>
      <c r="K253" s="40"/>
      <c r="L253" s="44"/>
      <c r="M253" s="212"/>
      <c r="N253" s="213"/>
      <c r="O253" s="84"/>
      <c r="P253" s="84"/>
      <c r="Q253" s="84"/>
      <c r="R253" s="84"/>
      <c r="S253" s="84"/>
      <c r="T253" s="85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T253" s="17" t="s">
        <v>133</v>
      </c>
      <c r="AU253" s="17" t="s">
        <v>84</v>
      </c>
    </row>
    <row r="254" s="13" customFormat="1">
      <c r="A254" s="13"/>
      <c r="B254" s="229"/>
      <c r="C254" s="230"/>
      <c r="D254" s="209" t="s">
        <v>358</v>
      </c>
      <c r="E254" s="231" t="s">
        <v>19</v>
      </c>
      <c r="F254" s="232" t="s">
        <v>499</v>
      </c>
      <c r="G254" s="230"/>
      <c r="H254" s="233">
        <v>107.09999999999999</v>
      </c>
      <c r="I254" s="234"/>
      <c r="J254" s="230"/>
      <c r="K254" s="230"/>
      <c r="L254" s="235"/>
      <c r="M254" s="236"/>
      <c r="N254" s="237"/>
      <c r="O254" s="237"/>
      <c r="P254" s="237"/>
      <c r="Q254" s="237"/>
      <c r="R254" s="237"/>
      <c r="S254" s="237"/>
      <c r="T254" s="238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39" t="s">
        <v>358</v>
      </c>
      <c r="AU254" s="239" t="s">
        <v>84</v>
      </c>
      <c r="AV254" s="13" t="s">
        <v>84</v>
      </c>
      <c r="AW254" s="13" t="s">
        <v>35</v>
      </c>
      <c r="AX254" s="13" t="s">
        <v>74</v>
      </c>
      <c r="AY254" s="239" t="s">
        <v>126</v>
      </c>
    </row>
    <row r="255" s="14" customFormat="1">
      <c r="A255" s="14"/>
      <c r="B255" s="240"/>
      <c r="C255" s="241"/>
      <c r="D255" s="209" t="s">
        <v>358</v>
      </c>
      <c r="E255" s="242" t="s">
        <v>19</v>
      </c>
      <c r="F255" s="243" t="s">
        <v>360</v>
      </c>
      <c r="G255" s="241"/>
      <c r="H255" s="244">
        <v>107.09999999999999</v>
      </c>
      <c r="I255" s="245"/>
      <c r="J255" s="241"/>
      <c r="K255" s="241"/>
      <c r="L255" s="246"/>
      <c r="M255" s="247"/>
      <c r="N255" s="248"/>
      <c r="O255" s="248"/>
      <c r="P255" s="248"/>
      <c r="Q255" s="248"/>
      <c r="R255" s="248"/>
      <c r="S255" s="248"/>
      <c r="T255" s="249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0" t="s">
        <v>358</v>
      </c>
      <c r="AU255" s="250" t="s">
        <v>84</v>
      </c>
      <c r="AV255" s="14" t="s">
        <v>132</v>
      </c>
      <c r="AW255" s="14" t="s">
        <v>35</v>
      </c>
      <c r="AX255" s="14" t="s">
        <v>82</v>
      </c>
      <c r="AY255" s="250" t="s">
        <v>126</v>
      </c>
    </row>
    <row r="256" s="2" customFormat="1" ht="16.5" customHeight="1">
      <c r="A256" s="38"/>
      <c r="B256" s="39"/>
      <c r="C256" s="196" t="s">
        <v>206</v>
      </c>
      <c r="D256" s="196" t="s">
        <v>127</v>
      </c>
      <c r="E256" s="197" t="s">
        <v>500</v>
      </c>
      <c r="F256" s="198" t="s">
        <v>501</v>
      </c>
      <c r="G256" s="199" t="s">
        <v>220</v>
      </c>
      <c r="H256" s="200">
        <v>113</v>
      </c>
      <c r="I256" s="201"/>
      <c r="J256" s="202">
        <f>ROUND(I256*H256,2)</f>
        <v>0</v>
      </c>
      <c r="K256" s="198" t="s">
        <v>352</v>
      </c>
      <c r="L256" s="44"/>
      <c r="M256" s="203" t="s">
        <v>19</v>
      </c>
      <c r="N256" s="204" t="s">
        <v>45</v>
      </c>
      <c r="O256" s="84"/>
      <c r="P256" s="205">
        <f>O256*H256</f>
        <v>0</v>
      </c>
      <c r="Q256" s="205">
        <v>0</v>
      </c>
      <c r="R256" s="205">
        <f>Q256*H256</f>
        <v>0</v>
      </c>
      <c r="S256" s="205">
        <v>0</v>
      </c>
      <c r="T256" s="206">
        <f>S256*H256</f>
        <v>0</v>
      </c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R256" s="207" t="s">
        <v>132</v>
      </c>
      <c r="AT256" s="207" t="s">
        <v>127</v>
      </c>
      <c r="AU256" s="207" t="s">
        <v>84</v>
      </c>
      <c r="AY256" s="17" t="s">
        <v>126</v>
      </c>
      <c r="BE256" s="208">
        <f>IF(N256="základní",J256,0)</f>
        <v>0</v>
      </c>
      <c r="BF256" s="208">
        <f>IF(N256="snížená",J256,0)</f>
        <v>0</v>
      </c>
      <c r="BG256" s="208">
        <f>IF(N256="zákl. přenesená",J256,0)</f>
        <v>0</v>
      </c>
      <c r="BH256" s="208">
        <f>IF(N256="sníž. přenesená",J256,0)</f>
        <v>0</v>
      </c>
      <c r="BI256" s="208">
        <f>IF(N256="nulová",J256,0)</f>
        <v>0</v>
      </c>
      <c r="BJ256" s="17" t="s">
        <v>82</v>
      </c>
      <c r="BK256" s="208">
        <f>ROUND(I256*H256,2)</f>
        <v>0</v>
      </c>
      <c r="BL256" s="17" t="s">
        <v>132</v>
      </c>
      <c r="BM256" s="207" t="s">
        <v>502</v>
      </c>
    </row>
    <row r="257" s="2" customFormat="1">
      <c r="A257" s="38"/>
      <c r="B257" s="39"/>
      <c r="C257" s="40"/>
      <c r="D257" s="209" t="s">
        <v>133</v>
      </c>
      <c r="E257" s="40"/>
      <c r="F257" s="210" t="s">
        <v>501</v>
      </c>
      <c r="G257" s="40"/>
      <c r="H257" s="40"/>
      <c r="I257" s="211"/>
      <c r="J257" s="40"/>
      <c r="K257" s="40"/>
      <c r="L257" s="44"/>
      <c r="M257" s="212"/>
      <c r="N257" s="213"/>
      <c r="O257" s="84"/>
      <c r="P257" s="84"/>
      <c r="Q257" s="84"/>
      <c r="R257" s="84"/>
      <c r="S257" s="84"/>
      <c r="T257" s="85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T257" s="17" t="s">
        <v>133</v>
      </c>
      <c r="AU257" s="17" t="s">
        <v>84</v>
      </c>
    </row>
    <row r="258" s="2" customFormat="1">
      <c r="A258" s="38"/>
      <c r="B258" s="39"/>
      <c r="C258" s="40"/>
      <c r="D258" s="227" t="s">
        <v>353</v>
      </c>
      <c r="E258" s="40"/>
      <c r="F258" s="228" t="s">
        <v>503</v>
      </c>
      <c r="G258" s="40"/>
      <c r="H258" s="40"/>
      <c r="I258" s="211"/>
      <c r="J258" s="40"/>
      <c r="K258" s="40"/>
      <c r="L258" s="44"/>
      <c r="M258" s="212"/>
      <c r="N258" s="213"/>
      <c r="O258" s="84"/>
      <c r="P258" s="84"/>
      <c r="Q258" s="84"/>
      <c r="R258" s="84"/>
      <c r="S258" s="84"/>
      <c r="T258" s="85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T258" s="17" t="s">
        <v>353</v>
      </c>
      <c r="AU258" s="17" t="s">
        <v>84</v>
      </c>
    </row>
    <row r="259" s="2" customFormat="1" ht="16.5" customHeight="1">
      <c r="A259" s="38"/>
      <c r="B259" s="39"/>
      <c r="C259" s="251" t="s">
        <v>504</v>
      </c>
      <c r="D259" s="251" t="s">
        <v>399</v>
      </c>
      <c r="E259" s="252" t="s">
        <v>505</v>
      </c>
      <c r="F259" s="253" t="s">
        <v>506</v>
      </c>
      <c r="G259" s="254" t="s">
        <v>220</v>
      </c>
      <c r="H259" s="255">
        <v>115.26000000000001</v>
      </c>
      <c r="I259" s="256"/>
      <c r="J259" s="257">
        <f>ROUND(I259*H259,2)</f>
        <v>0</v>
      </c>
      <c r="K259" s="253" t="s">
        <v>352</v>
      </c>
      <c r="L259" s="258"/>
      <c r="M259" s="259" t="s">
        <v>19</v>
      </c>
      <c r="N259" s="260" t="s">
        <v>45</v>
      </c>
      <c r="O259" s="84"/>
      <c r="P259" s="205">
        <f>O259*H259</f>
        <v>0</v>
      </c>
      <c r="Q259" s="205">
        <v>0</v>
      </c>
      <c r="R259" s="205">
        <f>Q259*H259</f>
        <v>0</v>
      </c>
      <c r="S259" s="205">
        <v>0</v>
      </c>
      <c r="T259" s="206">
        <f>S259*H259</f>
        <v>0</v>
      </c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R259" s="207" t="s">
        <v>144</v>
      </c>
      <c r="AT259" s="207" t="s">
        <v>399</v>
      </c>
      <c r="AU259" s="207" t="s">
        <v>84</v>
      </c>
      <c r="AY259" s="17" t="s">
        <v>126</v>
      </c>
      <c r="BE259" s="208">
        <f>IF(N259="základní",J259,0)</f>
        <v>0</v>
      </c>
      <c r="BF259" s="208">
        <f>IF(N259="snížená",J259,0)</f>
        <v>0</v>
      </c>
      <c r="BG259" s="208">
        <f>IF(N259="zákl. přenesená",J259,0)</f>
        <v>0</v>
      </c>
      <c r="BH259" s="208">
        <f>IF(N259="sníž. přenesená",J259,0)</f>
        <v>0</v>
      </c>
      <c r="BI259" s="208">
        <f>IF(N259="nulová",J259,0)</f>
        <v>0</v>
      </c>
      <c r="BJ259" s="17" t="s">
        <v>82</v>
      </c>
      <c r="BK259" s="208">
        <f>ROUND(I259*H259,2)</f>
        <v>0</v>
      </c>
      <c r="BL259" s="17" t="s">
        <v>132</v>
      </c>
      <c r="BM259" s="207" t="s">
        <v>507</v>
      </c>
    </row>
    <row r="260" s="2" customFormat="1">
      <c r="A260" s="38"/>
      <c r="B260" s="39"/>
      <c r="C260" s="40"/>
      <c r="D260" s="209" t="s">
        <v>133</v>
      </c>
      <c r="E260" s="40"/>
      <c r="F260" s="210" t="s">
        <v>506</v>
      </c>
      <c r="G260" s="40"/>
      <c r="H260" s="40"/>
      <c r="I260" s="211"/>
      <c r="J260" s="40"/>
      <c r="K260" s="40"/>
      <c r="L260" s="44"/>
      <c r="M260" s="212"/>
      <c r="N260" s="213"/>
      <c r="O260" s="84"/>
      <c r="P260" s="84"/>
      <c r="Q260" s="84"/>
      <c r="R260" s="84"/>
      <c r="S260" s="84"/>
      <c r="T260" s="85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T260" s="17" t="s">
        <v>133</v>
      </c>
      <c r="AU260" s="17" t="s">
        <v>84</v>
      </c>
    </row>
    <row r="261" s="13" customFormat="1">
      <c r="A261" s="13"/>
      <c r="B261" s="229"/>
      <c r="C261" s="230"/>
      <c r="D261" s="209" t="s">
        <v>358</v>
      </c>
      <c r="E261" s="231" t="s">
        <v>19</v>
      </c>
      <c r="F261" s="232" t="s">
        <v>508</v>
      </c>
      <c r="G261" s="230"/>
      <c r="H261" s="233">
        <v>115.26000000000001</v>
      </c>
      <c r="I261" s="234"/>
      <c r="J261" s="230"/>
      <c r="K261" s="230"/>
      <c r="L261" s="235"/>
      <c r="M261" s="236"/>
      <c r="N261" s="237"/>
      <c r="O261" s="237"/>
      <c r="P261" s="237"/>
      <c r="Q261" s="237"/>
      <c r="R261" s="237"/>
      <c r="S261" s="237"/>
      <c r="T261" s="238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39" t="s">
        <v>358</v>
      </c>
      <c r="AU261" s="239" t="s">
        <v>84</v>
      </c>
      <c r="AV261" s="13" t="s">
        <v>84</v>
      </c>
      <c r="AW261" s="13" t="s">
        <v>35</v>
      </c>
      <c r="AX261" s="13" t="s">
        <v>74</v>
      </c>
      <c r="AY261" s="239" t="s">
        <v>126</v>
      </c>
    </row>
    <row r="262" s="14" customFormat="1">
      <c r="A262" s="14"/>
      <c r="B262" s="240"/>
      <c r="C262" s="241"/>
      <c r="D262" s="209" t="s">
        <v>358</v>
      </c>
      <c r="E262" s="242" t="s">
        <v>19</v>
      </c>
      <c r="F262" s="243" t="s">
        <v>360</v>
      </c>
      <c r="G262" s="241"/>
      <c r="H262" s="244">
        <v>115.26000000000001</v>
      </c>
      <c r="I262" s="245"/>
      <c r="J262" s="241"/>
      <c r="K262" s="241"/>
      <c r="L262" s="246"/>
      <c r="M262" s="247"/>
      <c r="N262" s="248"/>
      <c r="O262" s="248"/>
      <c r="P262" s="248"/>
      <c r="Q262" s="248"/>
      <c r="R262" s="248"/>
      <c r="S262" s="248"/>
      <c r="T262" s="249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0" t="s">
        <v>358</v>
      </c>
      <c r="AU262" s="250" t="s">
        <v>84</v>
      </c>
      <c r="AV262" s="14" t="s">
        <v>132</v>
      </c>
      <c r="AW262" s="14" t="s">
        <v>35</v>
      </c>
      <c r="AX262" s="14" t="s">
        <v>82</v>
      </c>
      <c r="AY262" s="250" t="s">
        <v>126</v>
      </c>
    </row>
    <row r="263" s="2" customFormat="1" ht="16.5" customHeight="1">
      <c r="A263" s="38"/>
      <c r="B263" s="39"/>
      <c r="C263" s="196" t="s">
        <v>211</v>
      </c>
      <c r="D263" s="196" t="s">
        <v>127</v>
      </c>
      <c r="E263" s="197" t="s">
        <v>509</v>
      </c>
      <c r="F263" s="198" t="s">
        <v>510</v>
      </c>
      <c r="G263" s="199" t="s">
        <v>220</v>
      </c>
      <c r="H263" s="200">
        <v>147</v>
      </c>
      <c r="I263" s="201"/>
      <c r="J263" s="202">
        <f>ROUND(I263*H263,2)</f>
        <v>0</v>
      </c>
      <c r="K263" s="198" t="s">
        <v>352</v>
      </c>
      <c r="L263" s="44"/>
      <c r="M263" s="203" t="s">
        <v>19</v>
      </c>
      <c r="N263" s="204" t="s">
        <v>45</v>
      </c>
      <c r="O263" s="84"/>
      <c r="P263" s="205">
        <f>O263*H263</f>
        <v>0</v>
      </c>
      <c r="Q263" s="205">
        <v>0</v>
      </c>
      <c r="R263" s="205">
        <f>Q263*H263</f>
        <v>0</v>
      </c>
      <c r="S263" s="205">
        <v>0</v>
      </c>
      <c r="T263" s="206">
        <f>S263*H263</f>
        <v>0</v>
      </c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R263" s="207" t="s">
        <v>132</v>
      </c>
      <c r="AT263" s="207" t="s">
        <v>127</v>
      </c>
      <c r="AU263" s="207" t="s">
        <v>84</v>
      </c>
      <c r="AY263" s="17" t="s">
        <v>126</v>
      </c>
      <c r="BE263" s="208">
        <f>IF(N263="základní",J263,0)</f>
        <v>0</v>
      </c>
      <c r="BF263" s="208">
        <f>IF(N263="snížená",J263,0)</f>
        <v>0</v>
      </c>
      <c r="BG263" s="208">
        <f>IF(N263="zákl. přenesená",J263,0)</f>
        <v>0</v>
      </c>
      <c r="BH263" s="208">
        <f>IF(N263="sníž. přenesená",J263,0)</f>
        <v>0</v>
      </c>
      <c r="BI263" s="208">
        <f>IF(N263="nulová",J263,0)</f>
        <v>0</v>
      </c>
      <c r="BJ263" s="17" t="s">
        <v>82</v>
      </c>
      <c r="BK263" s="208">
        <f>ROUND(I263*H263,2)</f>
        <v>0</v>
      </c>
      <c r="BL263" s="17" t="s">
        <v>132</v>
      </c>
      <c r="BM263" s="207" t="s">
        <v>511</v>
      </c>
    </row>
    <row r="264" s="2" customFormat="1">
      <c r="A264" s="38"/>
      <c r="B264" s="39"/>
      <c r="C264" s="40"/>
      <c r="D264" s="209" t="s">
        <v>133</v>
      </c>
      <c r="E264" s="40"/>
      <c r="F264" s="210" t="s">
        <v>510</v>
      </c>
      <c r="G264" s="40"/>
      <c r="H264" s="40"/>
      <c r="I264" s="211"/>
      <c r="J264" s="40"/>
      <c r="K264" s="40"/>
      <c r="L264" s="44"/>
      <c r="M264" s="212"/>
      <c r="N264" s="213"/>
      <c r="O264" s="84"/>
      <c r="P264" s="84"/>
      <c r="Q264" s="84"/>
      <c r="R264" s="84"/>
      <c r="S264" s="84"/>
      <c r="T264" s="85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T264" s="17" t="s">
        <v>133</v>
      </c>
      <c r="AU264" s="17" t="s">
        <v>84</v>
      </c>
    </row>
    <row r="265" s="2" customFormat="1">
      <c r="A265" s="38"/>
      <c r="B265" s="39"/>
      <c r="C265" s="40"/>
      <c r="D265" s="227" t="s">
        <v>353</v>
      </c>
      <c r="E265" s="40"/>
      <c r="F265" s="228" t="s">
        <v>512</v>
      </c>
      <c r="G265" s="40"/>
      <c r="H265" s="40"/>
      <c r="I265" s="211"/>
      <c r="J265" s="40"/>
      <c r="K265" s="40"/>
      <c r="L265" s="44"/>
      <c r="M265" s="212"/>
      <c r="N265" s="213"/>
      <c r="O265" s="84"/>
      <c r="P265" s="84"/>
      <c r="Q265" s="84"/>
      <c r="R265" s="84"/>
      <c r="S265" s="84"/>
      <c r="T265" s="85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T265" s="17" t="s">
        <v>353</v>
      </c>
      <c r="AU265" s="17" t="s">
        <v>84</v>
      </c>
    </row>
    <row r="266" s="2" customFormat="1" ht="16.5" customHeight="1">
      <c r="A266" s="38"/>
      <c r="B266" s="39"/>
      <c r="C266" s="196" t="s">
        <v>513</v>
      </c>
      <c r="D266" s="196" t="s">
        <v>127</v>
      </c>
      <c r="E266" s="197" t="s">
        <v>514</v>
      </c>
      <c r="F266" s="198" t="s">
        <v>515</v>
      </c>
      <c r="G266" s="199" t="s">
        <v>220</v>
      </c>
      <c r="H266" s="200">
        <v>147</v>
      </c>
      <c r="I266" s="201"/>
      <c r="J266" s="202">
        <f>ROUND(I266*H266,2)</f>
        <v>0</v>
      </c>
      <c r="K266" s="198" t="s">
        <v>352</v>
      </c>
      <c r="L266" s="44"/>
      <c r="M266" s="203" t="s">
        <v>19</v>
      </c>
      <c r="N266" s="204" t="s">
        <v>45</v>
      </c>
      <c r="O266" s="84"/>
      <c r="P266" s="205">
        <f>O266*H266</f>
        <v>0</v>
      </c>
      <c r="Q266" s="205">
        <v>0</v>
      </c>
      <c r="R266" s="205">
        <f>Q266*H266</f>
        <v>0</v>
      </c>
      <c r="S266" s="205">
        <v>0</v>
      </c>
      <c r="T266" s="206">
        <f>S266*H266</f>
        <v>0</v>
      </c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R266" s="207" t="s">
        <v>132</v>
      </c>
      <c r="AT266" s="207" t="s">
        <v>127</v>
      </c>
      <c r="AU266" s="207" t="s">
        <v>84</v>
      </c>
      <c r="AY266" s="17" t="s">
        <v>126</v>
      </c>
      <c r="BE266" s="208">
        <f>IF(N266="základní",J266,0)</f>
        <v>0</v>
      </c>
      <c r="BF266" s="208">
        <f>IF(N266="snížená",J266,0)</f>
        <v>0</v>
      </c>
      <c r="BG266" s="208">
        <f>IF(N266="zákl. přenesená",J266,0)</f>
        <v>0</v>
      </c>
      <c r="BH266" s="208">
        <f>IF(N266="sníž. přenesená",J266,0)</f>
        <v>0</v>
      </c>
      <c r="BI266" s="208">
        <f>IF(N266="nulová",J266,0)</f>
        <v>0</v>
      </c>
      <c r="BJ266" s="17" t="s">
        <v>82</v>
      </c>
      <c r="BK266" s="208">
        <f>ROUND(I266*H266,2)</f>
        <v>0</v>
      </c>
      <c r="BL266" s="17" t="s">
        <v>132</v>
      </c>
      <c r="BM266" s="207" t="s">
        <v>516</v>
      </c>
    </row>
    <row r="267" s="2" customFormat="1">
      <c r="A267" s="38"/>
      <c r="B267" s="39"/>
      <c r="C267" s="40"/>
      <c r="D267" s="209" t="s">
        <v>133</v>
      </c>
      <c r="E267" s="40"/>
      <c r="F267" s="210" t="s">
        <v>515</v>
      </c>
      <c r="G267" s="40"/>
      <c r="H267" s="40"/>
      <c r="I267" s="211"/>
      <c r="J267" s="40"/>
      <c r="K267" s="40"/>
      <c r="L267" s="44"/>
      <c r="M267" s="212"/>
      <c r="N267" s="213"/>
      <c r="O267" s="84"/>
      <c r="P267" s="84"/>
      <c r="Q267" s="84"/>
      <c r="R267" s="84"/>
      <c r="S267" s="84"/>
      <c r="T267" s="85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T267" s="17" t="s">
        <v>133</v>
      </c>
      <c r="AU267" s="17" t="s">
        <v>84</v>
      </c>
    </row>
    <row r="268" s="2" customFormat="1">
      <c r="A268" s="38"/>
      <c r="B268" s="39"/>
      <c r="C268" s="40"/>
      <c r="D268" s="227" t="s">
        <v>353</v>
      </c>
      <c r="E268" s="40"/>
      <c r="F268" s="228" t="s">
        <v>517</v>
      </c>
      <c r="G268" s="40"/>
      <c r="H268" s="40"/>
      <c r="I268" s="211"/>
      <c r="J268" s="40"/>
      <c r="K268" s="40"/>
      <c r="L268" s="44"/>
      <c r="M268" s="212"/>
      <c r="N268" s="213"/>
      <c r="O268" s="84"/>
      <c r="P268" s="84"/>
      <c r="Q268" s="84"/>
      <c r="R268" s="84"/>
      <c r="S268" s="84"/>
      <c r="T268" s="85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T268" s="17" t="s">
        <v>353</v>
      </c>
      <c r="AU268" s="17" t="s">
        <v>84</v>
      </c>
    </row>
    <row r="269" s="2" customFormat="1" ht="21.75" customHeight="1">
      <c r="A269" s="38"/>
      <c r="B269" s="39"/>
      <c r="C269" s="196" t="s">
        <v>214</v>
      </c>
      <c r="D269" s="196" t="s">
        <v>127</v>
      </c>
      <c r="E269" s="197" t="s">
        <v>518</v>
      </c>
      <c r="F269" s="198" t="s">
        <v>519</v>
      </c>
      <c r="G269" s="199" t="s">
        <v>130</v>
      </c>
      <c r="H269" s="200">
        <v>0.59999999999999998</v>
      </c>
      <c r="I269" s="201"/>
      <c r="J269" s="202">
        <f>ROUND(I269*H269,2)</f>
        <v>0</v>
      </c>
      <c r="K269" s="198" t="s">
        <v>352</v>
      </c>
      <c r="L269" s="44"/>
      <c r="M269" s="203" t="s">
        <v>19</v>
      </c>
      <c r="N269" s="204" t="s">
        <v>45</v>
      </c>
      <c r="O269" s="84"/>
      <c r="P269" s="205">
        <f>O269*H269</f>
        <v>0</v>
      </c>
      <c r="Q269" s="205">
        <v>0</v>
      </c>
      <c r="R269" s="205">
        <f>Q269*H269</f>
        <v>0</v>
      </c>
      <c r="S269" s="205">
        <v>0</v>
      </c>
      <c r="T269" s="206">
        <f>S269*H269</f>
        <v>0</v>
      </c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R269" s="207" t="s">
        <v>132</v>
      </c>
      <c r="AT269" s="207" t="s">
        <v>127</v>
      </c>
      <c r="AU269" s="207" t="s">
        <v>84</v>
      </c>
      <c r="AY269" s="17" t="s">
        <v>126</v>
      </c>
      <c r="BE269" s="208">
        <f>IF(N269="základní",J269,0)</f>
        <v>0</v>
      </c>
      <c r="BF269" s="208">
        <f>IF(N269="snížená",J269,0)</f>
        <v>0</v>
      </c>
      <c r="BG269" s="208">
        <f>IF(N269="zákl. přenesená",J269,0)</f>
        <v>0</v>
      </c>
      <c r="BH269" s="208">
        <f>IF(N269="sníž. přenesená",J269,0)</f>
        <v>0</v>
      </c>
      <c r="BI269" s="208">
        <f>IF(N269="nulová",J269,0)</f>
        <v>0</v>
      </c>
      <c r="BJ269" s="17" t="s">
        <v>82</v>
      </c>
      <c r="BK269" s="208">
        <f>ROUND(I269*H269,2)</f>
        <v>0</v>
      </c>
      <c r="BL269" s="17" t="s">
        <v>132</v>
      </c>
      <c r="BM269" s="207" t="s">
        <v>520</v>
      </c>
    </row>
    <row r="270" s="2" customFormat="1">
      <c r="A270" s="38"/>
      <c r="B270" s="39"/>
      <c r="C270" s="40"/>
      <c r="D270" s="209" t="s">
        <v>133</v>
      </c>
      <c r="E270" s="40"/>
      <c r="F270" s="210" t="s">
        <v>519</v>
      </c>
      <c r="G270" s="40"/>
      <c r="H270" s="40"/>
      <c r="I270" s="211"/>
      <c r="J270" s="40"/>
      <c r="K270" s="40"/>
      <c r="L270" s="44"/>
      <c r="M270" s="212"/>
      <c r="N270" s="213"/>
      <c r="O270" s="84"/>
      <c r="P270" s="84"/>
      <c r="Q270" s="84"/>
      <c r="R270" s="84"/>
      <c r="S270" s="84"/>
      <c r="T270" s="85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T270" s="17" t="s">
        <v>133</v>
      </c>
      <c r="AU270" s="17" t="s">
        <v>84</v>
      </c>
    </row>
    <row r="271" s="2" customFormat="1">
      <c r="A271" s="38"/>
      <c r="B271" s="39"/>
      <c r="C271" s="40"/>
      <c r="D271" s="227" t="s">
        <v>353</v>
      </c>
      <c r="E271" s="40"/>
      <c r="F271" s="228" t="s">
        <v>521</v>
      </c>
      <c r="G271" s="40"/>
      <c r="H271" s="40"/>
      <c r="I271" s="211"/>
      <c r="J271" s="40"/>
      <c r="K271" s="40"/>
      <c r="L271" s="44"/>
      <c r="M271" s="212"/>
      <c r="N271" s="213"/>
      <c r="O271" s="84"/>
      <c r="P271" s="84"/>
      <c r="Q271" s="84"/>
      <c r="R271" s="84"/>
      <c r="S271" s="84"/>
      <c r="T271" s="85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T271" s="17" t="s">
        <v>353</v>
      </c>
      <c r="AU271" s="17" t="s">
        <v>84</v>
      </c>
    </row>
    <row r="272" s="13" customFormat="1">
      <c r="A272" s="13"/>
      <c r="B272" s="229"/>
      <c r="C272" s="230"/>
      <c r="D272" s="209" t="s">
        <v>358</v>
      </c>
      <c r="E272" s="231" t="s">
        <v>19</v>
      </c>
      <c r="F272" s="232" t="s">
        <v>522</v>
      </c>
      <c r="G272" s="230"/>
      <c r="H272" s="233">
        <v>0.59999999999999998</v>
      </c>
      <c r="I272" s="234"/>
      <c r="J272" s="230"/>
      <c r="K272" s="230"/>
      <c r="L272" s="235"/>
      <c r="M272" s="236"/>
      <c r="N272" s="237"/>
      <c r="O272" s="237"/>
      <c r="P272" s="237"/>
      <c r="Q272" s="237"/>
      <c r="R272" s="237"/>
      <c r="S272" s="237"/>
      <c r="T272" s="238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39" t="s">
        <v>358</v>
      </c>
      <c r="AU272" s="239" t="s">
        <v>84</v>
      </c>
      <c r="AV272" s="13" t="s">
        <v>84</v>
      </c>
      <c r="AW272" s="13" t="s">
        <v>35</v>
      </c>
      <c r="AX272" s="13" t="s">
        <v>74</v>
      </c>
      <c r="AY272" s="239" t="s">
        <v>126</v>
      </c>
    </row>
    <row r="273" s="14" customFormat="1">
      <c r="A273" s="14"/>
      <c r="B273" s="240"/>
      <c r="C273" s="241"/>
      <c r="D273" s="209" t="s">
        <v>358</v>
      </c>
      <c r="E273" s="242" t="s">
        <v>19</v>
      </c>
      <c r="F273" s="243" t="s">
        <v>360</v>
      </c>
      <c r="G273" s="241"/>
      <c r="H273" s="244">
        <v>0.59999999999999998</v>
      </c>
      <c r="I273" s="245"/>
      <c r="J273" s="241"/>
      <c r="K273" s="241"/>
      <c r="L273" s="246"/>
      <c r="M273" s="247"/>
      <c r="N273" s="248"/>
      <c r="O273" s="248"/>
      <c r="P273" s="248"/>
      <c r="Q273" s="248"/>
      <c r="R273" s="248"/>
      <c r="S273" s="248"/>
      <c r="T273" s="249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0" t="s">
        <v>358</v>
      </c>
      <c r="AU273" s="250" t="s">
        <v>84</v>
      </c>
      <c r="AV273" s="14" t="s">
        <v>132</v>
      </c>
      <c r="AW273" s="14" t="s">
        <v>35</v>
      </c>
      <c r="AX273" s="14" t="s">
        <v>82</v>
      </c>
      <c r="AY273" s="250" t="s">
        <v>126</v>
      </c>
    </row>
    <row r="274" s="11" customFormat="1" ht="22.8" customHeight="1">
      <c r="A274" s="11"/>
      <c r="B274" s="182"/>
      <c r="C274" s="183"/>
      <c r="D274" s="184" t="s">
        <v>73</v>
      </c>
      <c r="E274" s="225" t="s">
        <v>523</v>
      </c>
      <c r="F274" s="225" t="s">
        <v>524</v>
      </c>
      <c r="G274" s="183"/>
      <c r="H274" s="183"/>
      <c r="I274" s="186"/>
      <c r="J274" s="226">
        <f>BK274</f>
        <v>0</v>
      </c>
      <c r="K274" s="183"/>
      <c r="L274" s="188"/>
      <c r="M274" s="189"/>
      <c r="N274" s="190"/>
      <c r="O274" s="190"/>
      <c r="P274" s="191">
        <f>SUM(P275:P288)</f>
        <v>0</v>
      </c>
      <c r="Q274" s="190"/>
      <c r="R274" s="191">
        <f>SUM(R275:R288)</f>
        <v>0</v>
      </c>
      <c r="S274" s="190"/>
      <c r="T274" s="192">
        <f>SUM(T275:T288)</f>
        <v>0</v>
      </c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R274" s="193" t="s">
        <v>82</v>
      </c>
      <c r="AT274" s="194" t="s">
        <v>73</v>
      </c>
      <c r="AU274" s="194" t="s">
        <v>82</v>
      </c>
      <c r="AY274" s="193" t="s">
        <v>126</v>
      </c>
      <c r="BK274" s="195">
        <f>SUM(BK275:BK288)</f>
        <v>0</v>
      </c>
    </row>
    <row r="275" s="2" customFormat="1" ht="16.5" customHeight="1">
      <c r="A275" s="38"/>
      <c r="B275" s="39"/>
      <c r="C275" s="196" t="s">
        <v>198</v>
      </c>
      <c r="D275" s="196" t="s">
        <v>127</v>
      </c>
      <c r="E275" s="197" t="s">
        <v>525</v>
      </c>
      <c r="F275" s="198" t="s">
        <v>526</v>
      </c>
      <c r="G275" s="199" t="s">
        <v>185</v>
      </c>
      <c r="H275" s="200">
        <v>46.789999999999999</v>
      </c>
      <c r="I275" s="201"/>
      <c r="J275" s="202">
        <f>ROUND(I275*H275,2)</f>
        <v>0</v>
      </c>
      <c r="K275" s="198" t="s">
        <v>352</v>
      </c>
      <c r="L275" s="44"/>
      <c r="M275" s="203" t="s">
        <v>19</v>
      </c>
      <c r="N275" s="204" t="s">
        <v>45</v>
      </c>
      <c r="O275" s="84"/>
      <c r="P275" s="205">
        <f>O275*H275</f>
        <v>0</v>
      </c>
      <c r="Q275" s="205">
        <v>0</v>
      </c>
      <c r="R275" s="205">
        <f>Q275*H275</f>
        <v>0</v>
      </c>
      <c r="S275" s="205">
        <v>0</v>
      </c>
      <c r="T275" s="206">
        <f>S275*H275</f>
        <v>0</v>
      </c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R275" s="207" t="s">
        <v>132</v>
      </c>
      <c r="AT275" s="207" t="s">
        <v>127</v>
      </c>
      <c r="AU275" s="207" t="s">
        <v>84</v>
      </c>
      <c r="AY275" s="17" t="s">
        <v>126</v>
      </c>
      <c r="BE275" s="208">
        <f>IF(N275="základní",J275,0)</f>
        <v>0</v>
      </c>
      <c r="BF275" s="208">
        <f>IF(N275="snížená",J275,0)</f>
        <v>0</v>
      </c>
      <c r="BG275" s="208">
        <f>IF(N275="zákl. přenesená",J275,0)</f>
        <v>0</v>
      </c>
      <c r="BH275" s="208">
        <f>IF(N275="sníž. přenesená",J275,0)</f>
        <v>0</v>
      </c>
      <c r="BI275" s="208">
        <f>IF(N275="nulová",J275,0)</f>
        <v>0</v>
      </c>
      <c r="BJ275" s="17" t="s">
        <v>82</v>
      </c>
      <c r="BK275" s="208">
        <f>ROUND(I275*H275,2)</f>
        <v>0</v>
      </c>
      <c r="BL275" s="17" t="s">
        <v>132</v>
      </c>
      <c r="BM275" s="207" t="s">
        <v>527</v>
      </c>
    </row>
    <row r="276" s="2" customFormat="1">
      <c r="A276" s="38"/>
      <c r="B276" s="39"/>
      <c r="C276" s="40"/>
      <c r="D276" s="209" t="s">
        <v>133</v>
      </c>
      <c r="E276" s="40"/>
      <c r="F276" s="210" t="s">
        <v>526</v>
      </c>
      <c r="G276" s="40"/>
      <c r="H276" s="40"/>
      <c r="I276" s="211"/>
      <c r="J276" s="40"/>
      <c r="K276" s="40"/>
      <c r="L276" s="44"/>
      <c r="M276" s="212"/>
      <c r="N276" s="213"/>
      <c r="O276" s="84"/>
      <c r="P276" s="84"/>
      <c r="Q276" s="84"/>
      <c r="R276" s="84"/>
      <c r="S276" s="84"/>
      <c r="T276" s="85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T276" s="17" t="s">
        <v>133</v>
      </c>
      <c r="AU276" s="17" t="s">
        <v>84</v>
      </c>
    </row>
    <row r="277" s="2" customFormat="1">
      <c r="A277" s="38"/>
      <c r="B277" s="39"/>
      <c r="C277" s="40"/>
      <c r="D277" s="227" t="s">
        <v>353</v>
      </c>
      <c r="E277" s="40"/>
      <c r="F277" s="228" t="s">
        <v>528</v>
      </c>
      <c r="G277" s="40"/>
      <c r="H277" s="40"/>
      <c r="I277" s="211"/>
      <c r="J277" s="40"/>
      <c r="K277" s="40"/>
      <c r="L277" s="44"/>
      <c r="M277" s="212"/>
      <c r="N277" s="213"/>
      <c r="O277" s="84"/>
      <c r="P277" s="84"/>
      <c r="Q277" s="84"/>
      <c r="R277" s="84"/>
      <c r="S277" s="84"/>
      <c r="T277" s="85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T277" s="17" t="s">
        <v>353</v>
      </c>
      <c r="AU277" s="17" t="s">
        <v>84</v>
      </c>
    </row>
    <row r="278" s="2" customFormat="1" ht="16.5" customHeight="1">
      <c r="A278" s="38"/>
      <c r="B278" s="39"/>
      <c r="C278" s="196" t="s">
        <v>207</v>
      </c>
      <c r="D278" s="196" t="s">
        <v>127</v>
      </c>
      <c r="E278" s="197" t="s">
        <v>529</v>
      </c>
      <c r="F278" s="198" t="s">
        <v>530</v>
      </c>
      <c r="G278" s="199" t="s">
        <v>185</v>
      </c>
      <c r="H278" s="200">
        <v>889.00999999999999</v>
      </c>
      <c r="I278" s="201"/>
      <c r="J278" s="202">
        <f>ROUND(I278*H278,2)</f>
        <v>0</v>
      </c>
      <c r="K278" s="198" t="s">
        <v>352</v>
      </c>
      <c r="L278" s="44"/>
      <c r="M278" s="203" t="s">
        <v>19</v>
      </c>
      <c r="N278" s="204" t="s">
        <v>45</v>
      </c>
      <c r="O278" s="84"/>
      <c r="P278" s="205">
        <f>O278*H278</f>
        <v>0</v>
      </c>
      <c r="Q278" s="205">
        <v>0</v>
      </c>
      <c r="R278" s="205">
        <f>Q278*H278</f>
        <v>0</v>
      </c>
      <c r="S278" s="205">
        <v>0</v>
      </c>
      <c r="T278" s="206">
        <f>S278*H278</f>
        <v>0</v>
      </c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R278" s="207" t="s">
        <v>132</v>
      </c>
      <c r="AT278" s="207" t="s">
        <v>127</v>
      </c>
      <c r="AU278" s="207" t="s">
        <v>84</v>
      </c>
      <c r="AY278" s="17" t="s">
        <v>126</v>
      </c>
      <c r="BE278" s="208">
        <f>IF(N278="základní",J278,0)</f>
        <v>0</v>
      </c>
      <c r="BF278" s="208">
        <f>IF(N278="snížená",J278,0)</f>
        <v>0</v>
      </c>
      <c r="BG278" s="208">
        <f>IF(N278="zákl. přenesená",J278,0)</f>
        <v>0</v>
      </c>
      <c r="BH278" s="208">
        <f>IF(N278="sníž. přenesená",J278,0)</f>
        <v>0</v>
      </c>
      <c r="BI278" s="208">
        <f>IF(N278="nulová",J278,0)</f>
        <v>0</v>
      </c>
      <c r="BJ278" s="17" t="s">
        <v>82</v>
      </c>
      <c r="BK278" s="208">
        <f>ROUND(I278*H278,2)</f>
        <v>0</v>
      </c>
      <c r="BL278" s="17" t="s">
        <v>132</v>
      </c>
      <c r="BM278" s="207" t="s">
        <v>531</v>
      </c>
    </row>
    <row r="279" s="2" customFormat="1">
      <c r="A279" s="38"/>
      <c r="B279" s="39"/>
      <c r="C279" s="40"/>
      <c r="D279" s="209" t="s">
        <v>133</v>
      </c>
      <c r="E279" s="40"/>
      <c r="F279" s="210" t="s">
        <v>530</v>
      </c>
      <c r="G279" s="40"/>
      <c r="H279" s="40"/>
      <c r="I279" s="211"/>
      <c r="J279" s="40"/>
      <c r="K279" s="40"/>
      <c r="L279" s="44"/>
      <c r="M279" s="212"/>
      <c r="N279" s="213"/>
      <c r="O279" s="84"/>
      <c r="P279" s="84"/>
      <c r="Q279" s="84"/>
      <c r="R279" s="84"/>
      <c r="S279" s="84"/>
      <c r="T279" s="85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T279" s="17" t="s">
        <v>133</v>
      </c>
      <c r="AU279" s="17" t="s">
        <v>84</v>
      </c>
    </row>
    <row r="280" s="2" customFormat="1">
      <c r="A280" s="38"/>
      <c r="B280" s="39"/>
      <c r="C280" s="40"/>
      <c r="D280" s="227" t="s">
        <v>353</v>
      </c>
      <c r="E280" s="40"/>
      <c r="F280" s="228" t="s">
        <v>532</v>
      </c>
      <c r="G280" s="40"/>
      <c r="H280" s="40"/>
      <c r="I280" s="211"/>
      <c r="J280" s="40"/>
      <c r="K280" s="40"/>
      <c r="L280" s="44"/>
      <c r="M280" s="212"/>
      <c r="N280" s="213"/>
      <c r="O280" s="84"/>
      <c r="P280" s="84"/>
      <c r="Q280" s="84"/>
      <c r="R280" s="84"/>
      <c r="S280" s="84"/>
      <c r="T280" s="85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T280" s="17" t="s">
        <v>353</v>
      </c>
      <c r="AU280" s="17" t="s">
        <v>84</v>
      </c>
    </row>
    <row r="281" s="13" customFormat="1">
      <c r="A281" s="13"/>
      <c r="B281" s="229"/>
      <c r="C281" s="230"/>
      <c r="D281" s="209" t="s">
        <v>358</v>
      </c>
      <c r="E281" s="231" t="s">
        <v>19</v>
      </c>
      <c r="F281" s="232" t="s">
        <v>533</v>
      </c>
      <c r="G281" s="230"/>
      <c r="H281" s="233">
        <v>889.00999999999999</v>
      </c>
      <c r="I281" s="234"/>
      <c r="J281" s="230"/>
      <c r="K281" s="230"/>
      <c r="L281" s="235"/>
      <c r="M281" s="236"/>
      <c r="N281" s="237"/>
      <c r="O281" s="237"/>
      <c r="P281" s="237"/>
      <c r="Q281" s="237"/>
      <c r="R281" s="237"/>
      <c r="S281" s="237"/>
      <c r="T281" s="238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39" t="s">
        <v>358</v>
      </c>
      <c r="AU281" s="239" t="s">
        <v>84</v>
      </c>
      <c r="AV281" s="13" t="s">
        <v>84</v>
      </c>
      <c r="AW281" s="13" t="s">
        <v>35</v>
      </c>
      <c r="AX281" s="13" t="s">
        <v>74</v>
      </c>
      <c r="AY281" s="239" t="s">
        <v>126</v>
      </c>
    </row>
    <row r="282" s="14" customFormat="1">
      <c r="A282" s="14"/>
      <c r="B282" s="240"/>
      <c r="C282" s="241"/>
      <c r="D282" s="209" t="s">
        <v>358</v>
      </c>
      <c r="E282" s="242" t="s">
        <v>19</v>
      </c>
      <c r="F282" s="243" t="s">
        <v>360</v>
      </c>
      <c r="G282" s="241"/>
      <c r="H282" s="244">
        <v>889.00999999999999</v>
      </c>
      <c r="I282" s="245"/>
      <c r="J282" s="241"/>
      <c r="K282" s="241"/>
      <c r="L282" s="246"/>
      <c r="M282" s="247"/>
      <c r="N282" s="248"/>
      <c r="O282" s="248"/>
      <c r="P282" s="248"/>
      <c r="Q282" s="248"/>
      <c r="R282" s="248"/>
      <c r="S282" s="248"/>
      <c r="T282" s="249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0" t="s">
        <v>358</v>
      </c>
      <c r="AU282" s="250" t="s">
        <v>84</v>
      </c>
      <c r="AV282" s="14" t="s">
        <v>132</v>
      </c>
      <c r="AW282" s="14" t="s">
        <v>35</v>
      </c>
      <c r="AX282" s="14" t="s">
        <v>82</v>
      </c>
      <c r="AY282" s="250" t="s">
        <v>126</v>
      </c>
    </row>
    <row r="283" s="2" customFormat="1" ht="24.15" customHeight="1">
      <c r="A283" s="38"/>
      <c r="B283" s="39"/>
      <c r="C283" s="196" t="s">
        <v>534</v>
      </c>
      <c r="D283" s="196" t="s">
        <v>127</v>
      </c>
      <c r="E283" s="197" t="s">
        <v>535</v>
      </c>
      <c r="F283" s="198" t="s">
        <v>536</v>
      </c>
      <c r="G283" s="199" t="s">
        <v>185</v>
      </c>
      <c r="H283" s="200">
        <v>26.550000000000001</v>
      </c>
      <c r="I283" s="201"/>
      <c r="J283" s="202">
        <f>ROUND(I283*H283,2)</f>
        <v>0</v>
      </c>
      <c r="K283" s="198" t="s">
        <v>352</v>
      </c>
      <c r="L283" s="44"/>
      <c r="M283" s="203" t="s">
        <v>19</v>
      </c>
      <c r="N283" s="204" t="s">
        <v>45</v>
      </c>
      <c r="O283" s="84"/>
      <c r="P283" s="205">
        <f>O283*H283</f>
        <v>0</v>
      </c>
      <c r="Q283" s="205">
        <v>0</v>
      </c>
      <c r="R283" s="205">
        <f>Q283*H283</f>
        <v>0</v>
      </c>
      <c r="S283" s="205">
        <v>0</v>
      </c>
      <c r="T283" s="206">
        <f>S283*H283</f>
        <v>0</v>
      </c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R283" s="207" t="s">
        <v>132</v>
      </c>
      <c r="AT283" s="207" t="s">
        <v>127</v>
      </c>
      <c r="AU283" s="207" t="s">
        <v>84</v>
      </c>
      <c r="AY283" s="17" t="s">
        <v>126</v>
      </c>
      <c r="BE283" s="208">
        <f>IF(N283="základní",J283,0)</f>
        <v>0</v>
      </c>
      <c r="BF283" s="208">
        <f>IF(N283="snížená",J283,0)</f>
        <v>0</v>
      </c>
      <c r="BG283" s="208">
        <f>IF(N283="zákl. přenesená",J283,0)</f>
        <v>0</v>
      </c>
      <c r="BH283" s="208">
        <f>IF(N283="sníž. přenesená",J283,0)</f>
        <v>0</v>
      </c>
      <c r="BI283" s="208">
        <f>IF(N283="nulová",J283,0)</f>
        <v>0</v>
      </c>
      <c r="BJ283" s="17" t="s">
        <v>82</v>
      </c>
      <c r="BK283" s="208">
        <f>ROUND(I283*H283,2)</f>
        <v>0</v>
      </c>
      <c r="BL283" s="17" t="s">
        <v>132</v>
      </c>
      <c r="BM283" s="207" t="s">
        <v>537</v>
      </c>
    </row>
    <row r="284" s="2" customFormat="1">
      <c r="A284" s="38"/>
      <c r="B284" s="39"/>
      <c r="C284" s="40"/>
      <c r="D284" s="209" t="s">
        <v>133</v>
      </c>
      <c r="E284" s="40"/>
      <c r="F284" s="210" t="s">
        <v>536</v>
      </c>
      <c r="G284" s="40"/>
      <c r="H284" s="40"/>
      <c r="I284" s="211"/>
      <c r="J284" s="40"/>
      <c r="K284" s="40"/>
      <c r="L284" s="44"/>
      <c r="M284" s="212"/>
      <c r="N284" s="213"/>
      <c r="O284" s="84"/>
      <c r="P284" s="84"/>
      <c r="Q284" s="84"/>
      <c r="R284" s="84"/>
      <c r="S284" s="84"/>
      <c r="T284" s="85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T284" s="17" t="s">
        <v>133</v>
      </c>
      <c r="AU284" s="17" t="s">
        <v>84</v>
      </c>
    </row>
    <row r="285" s="2" customFormat="1">
      <c r="A285" s="38"/>
      <c r="B285" s="39"/>
      <c r="C285" s="40"/>
      <c r="D285" s="227" t="s">
        <v>353</v>
      </c>
      <c r="E285" s="40"/>
      <c r="F285" s="228" t="s">
        <v>538</v>
      </c>
      <c r="G285" s="40"/>
      <c r="H285" s="40"/>
      <c r="I285" s="211"/>
      <c r="J285" s="40"/>
      <c r="K285" s="40"/>
      <c r="L285" s="44"/>
      <c r="M285" s="212"/>
      <c r="N285" s="213"/>
      <c r="O285" s="84"/>
      <c r="P285" s="84"/>
      <c r="Q285" s="84"/>
      <c r="R285" s="84"/>
      <c r="S285" s="84"/>
      <c r="T285" s="85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T285" s="17" t="s">
        <v>353</v>
      </c>
      <c r="AU285" s="17" t="s">
        <v>84</v>
      </c>
    </row>
    <row r="286" s="2" customFormat="1" ht="24.15" customHeight="1">
      <c r="A286" s="38"/>
      <c r="B286" s="39"/>
      <c r="C286" s="196" t="s">
        <v>225</v>
      </c>
      <c r="D286" s="196" t="s">
        <v>127</v>
      </c>
      <c r="E286" s="197" t="s">
        <v>539</v>
      </c>
      <c r="F286" s="198" t="s">
        <v>540</v>
      </c>
      <c r="G286" s="199" t="s">
        <v>185</v>
      </c>
      <c r="H286" s="200">
        <v>20.239999999999998</v>
      </c>
      <c r="I286" s="201"/>
      <c r="J286" s="202">
        <f>ROUND(I286*H286,2)</f>
        <v>0</v>
      </c>
      <c r="K286" s="198" t="s">
        <v>352</v>
      </c>
      <c r="L286" s="44"/>
      <c r="M286" s="203" t="s">
        <v>19</v>
      </c>
      <c r="N286" s="204" t="s">
        <v>45</v>
      </c>
      <c r="O286" s="84"/>
      <c r="P286" s="205">
        <f>O286*H286</f>
        <v>0</v>
      </c>
      <c r="Q286" s="205">
        <v>0</v>
      </c>
      <c r="R286" s="205">
        <f>Q286*H286</f>
        <v>0</v>
      </c>
      <c r="S286" s="205">
        <v>0</v>
      </c>
      <c r="T286" s="206">
        <f>S286*H286</f>
        <v>0</v>
      </c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R286" s="207" t="s">
        <v>132</v>
      </c>
      <c r="AT286" s="207" t="s">
        <v>127</v>
      </c>
      <c r="AU286" s="207" t="s">
        <v>84</v>
      </c>
      <c r="AY286" s="17" t="s">
        <v>126</v>
      </c>
      <c r="BE286" s="208">
        <f>IF(N286="základní",J286,0)</f>
        <v>0</v>
      </c>
      <c r="BF286" s="208">
        <f>IF(N286="snížená",J286,0)</f>
        <v>0</v>
      </c>
      <c r="BG286" s="208">
        <f>IF(N286="zákl. přenesená",J286,0)</f>
        <v>0</v>
      </c>
      <c r="BH286" s="208">
        <f>IF(N286="sníž. přenesená",J286,0)</f>
        <v>0</v>
      </c>
      <c r="BI286" s="208">
        <f>IF(N286="nulová",J286,0)</f>
        <v>0</v>
      </c>
      <c r="BJ286" s="17" t="s">
        <v>82</v>
      </c>
      <c r="BK286" s="208">
        <f>ROUND(I286*H286,2)</f>
        <v>0</v>
      </c>
      <c r="BL286" s="17" t="s">
        <v>132</v>
      </c>
      <c r="BM286" s="207" t="s">
        <v>541</v>
      </c>
    </row>
    <row r="287" s="2" customFormat="1">
      <c r="A287" s="38"/>
      <c r="B287" s="39"/>
      <c r="C287" s="40"/>
      <c r="D287" s="209" t="s">
        <v>133</v>
      </c>
      <c r="E287" s="40"/>
      <c r="F287" s="210" t="s">
        <v>540</v>
      </c>
      <c r="G287" s="40"/>
      <c r="H287" s="40"/>
      <c r="I287" s="211"/>
      <c r="J287" s="40"/>
      <c r="K287" s="40"/>
      <c r="L287" s="44"/>
      <c r="M287" s="212"/>
      <c r="N287" s="213"/>
      <c r="O287" s="84"/>
      <c r="P287" s="84"/>
      <c r="Q287" s="84"/>
      <c r="R287" s="84"/>
      <c r="S287" s="84"/>
      <c r="T287" s="85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T287" s="17" t="s">
        <v>133</v>
      </c>
      <c r="AU287" s="17" t="s">
        <v>84</v>
      </c>
    </row>
    <row r="288" s="2" customFormat="1">
      <c r="A288" s="38"/>
      <c r="B288" s="39"/>
      <c r="C288" s="40"/>
      <c r="D288" s="227" t="s">
        <v>353</v>
      </c>
      <c r="E288" s="40"/>
      <c r="F288" s="228" t="s">
        <v>542</v>
      </c>
      <c r="G288" s="40"/>
      <c r="H288" s="40"/>
      <c r="I288" s="211"/>
      <c r="J288" s="40"/>
      <c r="K288" s="40"/>
      <c r="L288" s="44"/>
      <c r="M288" s="212"/>
      <c r="N288" s="213"/>
      <c r="O288" s="84"/>
      <c r="P288" s="84"/>
      <c r="Q288" s="84"/>
      <c r="R288" s="84"/>
      <c r="S288" s="84"/>
      <c r="T288" s="85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T288" s="17" t="s">
        <v>353</v>
      </c>
      <c r="AU288" s="17" t="s">
        <v>84</v>
      </c>
    </row>
    <row r="289" s="11" customFormat="1" ht="22.8" customHeight="1">
      <c r="A289" s="11"/>
      <c r="B289" s="182"/>
      <c r="C289" s="183"/>
      <c r="D289" s="184" t="s">
        <v>73</v>
      </c>
      <c r="E289" s="225" t="s">
        <v>543</v>
      </c>
      <c r="F289" s="225" t="s">
        <v>544</v>
      </c>
      <c r="G289" s="183"/>
      <c r="H289" s="183"/>
      <c r="I289" s="186"/>
      <c r="J289" s="226">
        <f>BK289</f>
        <v>0</v>
      </c>
      <c r="K289" s="183"/>
      <c r="L289" s="188"/>
      <c r="M289" s="189"/>
      <c r="N289" s="190"/>
      <c r="O289" s="190"/>
      <c r="P289" s="191">
        <f>SUM(P290:P292)</f>
        <v>0</v>
      </c>
      <c r="Q289" s="190"/>
      <c r="R289" s="191">
        <f>SUM(R290:R292)</f>
        <v>0</v>
      </c>
      <c r="S289" s="190"/>
      <c r="T289" s="192">
        <f>SUM(T290:T292)</f>
        <v>0</v>
      </c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R289" s="193" t="s">
        <v>82</v>
      </c>
      <c r="AT289" s="194" t="s">
        <v>73</v>
      </c>
      <c r="AU289" s="194" t="s">
        <v>82</v>
      </c>
      <c r="AY289" s="193" t="s">
        <v>126</v>
      </c>
      <c r="BK289" s="195">
        <f>SUM(BK290:BK292)</f>
        <v>0</v>
      </c>
    </row>
    <row r="290" s="2" customFormat="1" ht="21.75" customHeight="1">
      <c r="A290" s="38"/>
      <c r="B290" s="39"/>
      <c r="C290" s="196" t="s">
        <v>545</v>
      </c>
      <c r="D290" s="196" t="s">
        <v>127</v>
      </c>
      <c r="E290" s="197" t="s">
        <v>546</v>
      </c>
      <c r="F290" s="198" t="s">
        <v>547</v>
      </c>
      <c r="G290" s="199" t="s">
        <v>185</v>
      </c>
      <c r="H290" s="200">
        <v>289.09800000000001</v>
      </c>
      <c r="I290" s="201"/>
      <c r="J290" s="202">
        <f>ROUND(I290*H290,2)</f>
        <v>0</v>
      </c>
      <c r="K290" s="198" t="s">
        <v>352</v>
      </c>
      <c r="L290" s="44"/>
      <c r="M290" s="203" t="s">
        <v>19</v>
      </c>
      <c r="N290" s="204" t="s">
        <v>45</v>
      </c>
      <c r="O290" s="84"/>
      <c r="P290" s="205">
        <f>O290*H290</f>
        <v>0</v>
      </c>
      <c r="Q290" s="205">
        <v>0</v>
      </c>
      <c r="R290" s="205">
        <f>Q290*H290</f>
        <v>0</v>
      </c>
      <c r="S290" s="205">
        <v>0</v>
      </c>
      <c r="T290" s="206">
        <f>S290*H290</f>
        <v>0</v>
      </c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R290" s="207" t="s">
        <v>132</v>
      </c>
      <c r="AT290" s="207" t="s">
        <v>127</v>
      </c>
      <c r="AU290" s="207" t="s">
        <v>84</v>
      </c>
      <c r="AY290" s="17" t="s">
        <v>126</v>
      </c>
      <c r="BE290" s="208">
        <f>IF(N290="základní",J290,0)</f>
        <v>0</v>
      </c>
      <c r="BF290" s="208">
        <f>IF(N290="snížená",J290,0)</f>
        <v>0</v>
      </c>
      <c r="BG290" s="208">
        <f>IF(N290="zákl. přenesená",J290,0)</f>
        <v>0</v>
      </c>
      <c r="BH290" s="208">
        <f>IF(N290="sníž. přenesená",J290,0)</f>
        <v>0</v>
      </c>
      <c r="BI290" s="208">
        <f>IF(N290="nulová",J290,0)</f>
        <v>0</v>
      </c>
      <c r="BJ290" s="17" t="s">
        <v>82</v>
      </c>
      <c r="BK290" s="208">
        <f>ROUND(I290*H290,2)</f>
        <v>0</v>
      </c>
      <c r="BL290" s="17" t="s">
        <v>132</v>
      </c>
      <c r="BM290" s="207" t="s">
        <v>548</v>
      </c>
    </row>
    <row r="291" s="2" customFormat="1">
      <c r="A291" s="38"/>
      <c r="B291" s="39"/>
      <c r="C291" s="40"/>
      <c r="D291" s="209" t="s">
        <v>133</v>
      </c>
      <c r="E291" s="40"/>
      <c r="F291" s="210" t="s">
        <v>547</v>
      </c>
      <c r="G291" s="40"/>
      <c r="H291" s="40"/>
      <c r="I291" s="211"/>
      <c r="J291" s="40"/>
      <c r="K291" s="40"/>
      <c r="L291" s="44"/>
      <c r="M291" s="212"/>
      <c r="N291" s="213"/>
      <c r="O291" s="84"/>
      <c r="P291" s="84"/>
      <c r="Q291" s="84"/>
      <c r="R291" s="84"/>
      <c r="S291" s="84"/>
      <c r="T291" s="85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T291" s="17" t="s">
        <v>133</v>
      </c>
      <c r="AU291" s="17" t="s">
        <v>84</v>
      </c>
    </row>
    <row r="292" s="2" customFormat="1">
      <c r="A292" s="38"/>
      <c r="B292" s="39"/>
      <c r="C292" s="40"/>
      <c r="D292" s="227" t="s">
        <v>353</v>
      </c>
      <c r="E292" s="40"/>
      <c r="F292" s="228" t="s">
        <v>549</v>
      </c>
      <c r="G292" s="40"/>
      <c r="H292" s="40"/>
      <c r="I292" s="211"/>
      <c r="J292" s="40"/>
      <c r="K292" s="40"/>
      <c r="L292" s="44"/>
      <c r="M292" s="212"/>
      <c r="N292" s="213"/>
      <c r="O292" s="84"/>
      <c r="P292" s="84"/>
      <c r="Q292" s="84"/>
      <c r="R292" s="84"/>
      <c r="S292" s="84"/>
      <c r="T292" s="85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T292" s="17" t="s">
        <v>353</v>
      </c>
      <c r="AU292" s="17" t="s">
        <v>84</v>
      </c>
    </row>
    <row r="293" s="11" customFormat="1" ht="25.92" customHeight="1">
      <c r="A293" s="11"/>
      <c r="B293" s="182"/>
      <c r="C293" s="183"/>
      <c r="D293" s="184" t="s">
        <v>73</v>
      </c>
      <c r="E293" s="185" t="s">
        <v>550</v>
      </c>
      <c r="F293" s="185" t="s">
        <v>551</v>
      </c>
      <c r="G293" s="183"/>
      <c r="H293" s="183"/>
      <c r="I293" s="186"/>
      <c r="J293" s="187">
        <f>BK293</f>
        <v>0</v>
      </c>
      <c r="K293" s="183"/>
      <c r="L293" s="188"/>
      <c r="M293" s="189"/>
      <c r="N293" s="190"/>
      <c r="O293" s="190"/>
      <c r="P293" s="191">
        <f>P294</f>
        <v>0</v>
      </c>
      <c r="Q293" s="190"/>
      <c r="R293" s="191">
        <f>R294</f>
        <v>0</v>
      </c>
      <c r="S293" s="190"/>
      <c r="T293" s="192">
        <f>T294</f>
        <v>0</v>
      </c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R293" s="193" t="s">
        <v>84</v>
      </c>
      <c r="AT293" s="194" t="s">
        <v>73</v>
      </c>
      <c r="AU293" s="194" t="s">
        <v>74</v>
      </c>
      <c r="AY293" s="193" t="s">
        <v>126</v>
      </c>
      <c r="BK293" s="195">
        <f>BK294</f>
        <v>0</v>
      </c>
    </row>
    <row r="294" s="11" customFormat="1" ht="22.8" customHeight="1">
      <c r="A294" s="11"/>
      <c r="B294" s="182"/>
      <c r="C294" s="183"/>
      <c r="D294" s="184" t="s">
        <v>73</v>
      </c>
      <c r="E294" s="225" t="s">
        <v>552</v>
      </c>
      <c r="F294" s="225" t="s">
        <v>553</v>
      </c>
      <c r="G294" s="183"/>
      <c r="H294" s="183"/>
      <c r="I294" s="186"/>
      <c r="J294" s="226">
        <f>BK294</f>
        <v>0</v>
      </c>
      <c r="K294" s="183"/>
      <c r="L294" s="188"/>
      <c r="M294" s="189"/>
      <c r="N294" s="190"/>
      <c r="O294" s="190"/>
      <c r="P294" s="191">
        <f>SUM(P295:P308)</f>
        <v>0</v>
      </c>
      <c r="Q294" s="190"/>
      <c r="R294" s="191">
        <f>SUM(R295:R308)</f>
        <v>0</v>
      </c>
      <c r="S294" s="190"/>
      <c r="T294" s="192">
        <f>SUM(T295:T308)</f>
        <v>0</v>
      </c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R294" s="193" t="s">
        <v>84</v>
      </c>
      <c r="AT294" s="194" t="s">
        <v>73</v>
      </c>
      <c r="AU294" s="194" t="s">
        <v>82</v>
      </c>
      <c r="AY294" s="193" t="s">
        <v>126</v>
      </c>
      <c r="BK294" s="195">
        <f>SUM(BK295:BK308)</f>
        <v>0</v>
      </c>
    </row>
    <row r="295" s="2" customFormat="1" ht="16.5" customHeight="1">
      <c r="A295" s="38"/>
      <c r="B295" s="39"/>
      <c r="C295" s="196" t="s">
        <v>230</v>
      </c>
      <c r="D295" s="196" t="s">
        <v>127</v>
      </c>
      <c r="E295" s="197" t="s">
        <v>554</v>
      </c>
      <c r="F295" s="198" t="s">
        <v>555</v>
      </c>
      <c r="G295" s="199" t="s">
        <v>193</v>
      </c>
      <c r="H295" s="200">
        <v>65</v>
      </c>
      <c r="I295" s="201"/>
      <c r="J295" s="202">
        <f>ROUND(I295*H295,2)</f>
        <v>0</v>
      </c>
      <c r="K295" s="198" t="s">
        <v>352</v>
      </c>
      <c r="L295" s="44"/>
      <c r="M295" s="203" t="s">
        <v>19</v>
      </c>
      <c r="N295" s="204" t="s">
        <v>45</v>
      </c>
      <c r="O295" s="84"/>
      <c r="P295" s="205">
        <f>O295*H295</f>
        <v>0</v>
      </c>
      <c r="Q295" s="205">
        <v>0</v>
      </c>
      <c r="R295" s="205">
        <f>Q295*H295</f>
        <v>0</v>
      </c>
      <c r="S295" s="205">
        <v>0</v>
      </c>
      <c r="T295" s="206">
        <f>S295*H295</f>
        <v>0</v>
      </c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R295" s="207" t="s">
        <v>157</v>
      </c>
      <c r="AT295" s="207" t="s">
        <v>127</v>
      </c>
      <c r="AU295" s="207" t="s">
        <v>84</v>
      </c>
      <c r="AY295" s="17" t="s">
        <v>126</v>
      </c>
      <c r="BE295" s="208">
        <f>IF(N295="základní",J295,0)</f>
        <v>0</v>
      </c>
      <c r="BF295" s="208">
        <f>IF(N295="snížená",J295,0)</f>
        <v>0</v>
      </c>
      <c r="BG295" s="208">
        <f>IF(N295="zákl. přenesená",J295,0)</f>
        <v>0</v>
      </c>
      <c r="BH295" s="208">
        <f>IF(N295="sníž. přenesená",J295,0)</f>
        <v>0</v>
      </c>
      <c r="BI295" s="208">
        <f>IF(N295="nulová",J295,0)</f>
        <v>0</v>
      </c>
      <c r="BJ295" s="17" t="s">
        <v>82</v>
      </c>
      <c r="BK295" s="208">
        <f>ROUND(I295*H295,2)</f>
        <v>0</v>
      </c>
      <c r="BL295" s="17" t="s">
        <v>157</v>
      </c>
      <c r="BM295" s="207" t="s">
        <v>556</v>
      </c>
    </row>
    <row r="296" s="2" customFormat="1">
      <c r="A296" s="38"/>
      <c r="B296" s="39"/>
      <c r="C296" s="40"/>
      <c r="D296" s="209" t="s">
        <v>133</v>
      </c>
      <c r="E296" s="40"/>
      <c r="F296" s="210" t="s">
        <v>555</v>
      </c>
      <c r="G296" s="40"/>
      <c r="H296" s="40"/>
      <c r="I296" s="211"/>
      <c r="J296" s="40"/>
      <c r="K296" s="40"/>
      <c r="L296" s="44"/>
      <c r="M296" s="212"/>
      <c r="N296" s="213"/>
      <c r="O296" s="84"/>
      <c r="P296" s="84"/>
      <c r="Q296" s="84"/>
      <c r="R296" s="84"/>
      <c r="S296" s="84"/>
      <c r="T296" s="85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T296" s="17" t="s">
        <v>133</v>
      </c>
      <c r="AU296" s="17" t="s">
        <v>84</v>
      </c>
    </row>
    <row r="297" s="2" customFormat="1">
      <c r="A297" s="38"/>
      <c r="B297" s="39"/>
      <c r="C297" s="40"/>
      <c r="D297" s="227" t="s">
        <v>353</v>
      </c>
      <c r="E297" s="40"/>
      <c r="F297" s="228" t="s">
        <v>557</v>
      </c>
      <c r="G297" s="40"/>
      <c r="H297" s="40"/>
      <c r="I297" s="211"/>
      <c r="J297" s="40"/>
      <c r="K297" s="40"/>
      <c r="L297" s="44"/>
      <c r="M297" s="212"/>
      <c r="N297" s="213"/>
      <c r="O297" s="84"/>
      <c r="P297" s="84"/>
      <c r="Q297" s="84"/>
      <c r="R297" s="84"/>
      <c r="S297" s="84"/>
      <c r="T297" s="85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T297" s="17" t="s">
        <v>353</v>
      </c>
      <c r="AU297" s="17" t="s">
        <v>84</v>
      </c>
    </row>
    <row r="298" s="13" customFormat="1">
      <c r="A298" s="13"/>
      <c r="B298" s="229"/>
      <c r="C298" s="230"/>
      <c r="D298" s="209" t="s">
        <v>358</v>
      </c>
      <c r="E298" s="231" t="s">
        <v>19</v>
      </c>
      <c r="F298" s="232" t="s">
        <v>425</v>
      </c>
      <c r="G298" s="230"/>
      <c r="H298" s="233">
        <v>44</v>
      </c>
      <c r="I298" s="234"/>
      <c r="J298" s="230"/>
      <c r="K298" s="230"/>
      <c r="L298" s="235"/>
      <c r="M298" s="236"/>
      <c r="N298" s="237"/>
      <c r="O298" s="237"/>
      <c r="P298" s="237"/>
      <c r="Q298" s="237"/>
      <c r="R298" s="237"/>
      <c r="S298" s="237"/>
      <c r="T298" s="238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39" t="s">
        <v>358</v>
      </c>
      <c r="AU298" s="239" t="s">
        <v>84</v>
      </c>
      <c r="AV298" s="13" t="s">
        <v>84</v>
      </c>
      <c r="AW298" s="13" t="s">
        <v>35</v>
      </c>
      <c r="AX298" s="13" t="s">
        <v>74</v>
      </c>
      <c r="AY298" s="239" t="s">
        <v>126</v>
      </c>
    </row>
    <row r="299" s="13" customFormat="1">
      <c r="A299" s="13"/>
      <c r="B299" s="229"/>
      <c r="C299" s="230"/>
      <c r="D299" s="209" t="s">
        <v>358</v>
      </c>
      <c r="E299" s="231" t="s">
        <v>19</v>
      </c>
      <c r="F299" s="232" t="s">
        <v>426</v>
      </c>
      <c r="G299" s="230"/>
      <c r="H299" s="233">
        <v>7</v>
      </c>
      <c r="I299" s="234"/>
      <c r="J299" s="230"/>
      <c r="K299" s="230"/>
      <c r="L299" s="235"/>
      <c r="M299" s="236"/>
      <c r="N299" s="237"/>
      <c r="O299" s="237"/>
      <c r="P299" s="237"/>
      <c r="Q299" s="237"/>
      <c r="R299" s="237"/>
      <c r="S299" s="237"/>
      <c r="T299" s="238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39" t="s">
        <v>358</v>
      </c>
      <c r="AU299" s="239" t="s">
        <v>84</v>
      </c>
      <c r="AV299" s="13" t="s">
        <v>84</v>
      </c>
      <c r="AW299" s="13" t="s">
        <v>35</v>
      </c>
      <c r="AX299" s="13" t="s">
        <v>74</v>
      </c>
      <c r="AY299" s="239" t="s">
        <v>126</v>
      </c>
    </row>
    <row r="300" s="13" customFormat="1">
      <c r="A300" s="13"/>
      <c r="B300" s="229"/>
      <c r="C300" s="230"/>
      <c r="D300" s="209" t="s">
        <v>358</v>
      </c>
      <c r="E300" s="231" t="s">
        <v>19</v>
      </c>
      <c r="F300" s="232" t="s">
        <v>427</v>
      </c>
      <c r="G300" s="230"/>
      <c r="H300" s="233">
        <v>14</v>
      </c>
      <c r="I300" s="234"/>
      <c r="J300" s="230"/>
      <c r="K300" s="230"/>
      <c r="L300" s="235"/>
      <c r="M300" s="236"/>
      <c r="N300" s="237"/>
      <c r="O300" s="237"/>
      <c r="P300" s="237"/>
      <c r="Q300" s="237"/>
      <c r="R300" s="237"/>
      <c r="S300" s="237"/>
      <c r="T300" s="238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39" t="s">
        <v>358</v>
      </c>
      <c r="AU300" s="239" t="s">
        <v>84</v>
      </c>
      <c r="AV300" s="13" t="s">
        <v>84</v>
      </c>
      <c r="AW300" s="13" t="s">
        <v>35</v>
      </c>
      <c r="AX300" s="13" t="s">
        <v>74</v>
      </c>
      <c r="AY300" s="239" t="s">
        <v>126</v>
      </c>
    </row>
    <row r="301" s="14" customFormat="1">
      <c r="A301" s="14"/>
      <c r="B301" s="240"/>
      <c r="C301" s="241"/>
      <c r="D301" s="209" t="s">
        <v>358</v>
      </c>
      <c r="E301" s="242" t="s">
        <v>19</v>
      </c>
      <c r="F301" s="243" t="s">
        <v>360</v>
      </c>
      <c r="G301" s="241"/>
      <c r="H301" s="244">
        <v>65</v>
      </c>
      <c r="I301" s="245"/>
      <c r="J301" s="241"/>
      <c r="K301" s="241"/>
      <c r="L301" s="246"/>
      <c r="M301" s="247"/>
      <c r="N301" s="248"/>
      <c r="O301" s="248"/>
      <c r="P301" s="248"/>
      <c r="Q301" s="248"/>
      <c r="R301" s="248"/>
      <c r="S301" s="248"/>
      <c r="T301" s="249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0" t="s">
        <v>358</v>
      </c>
      <c r="AU301" s="250" t="s">
        <v>84</v>
      </c>
      <c r="AV301" s="14" t="s">
        <v>132</v>
      </c>
      <c r="AW301" s="14" t="s">
        <v>35</v>
      </c>
      <c r="AX301" s="14" t="s">
        <v>82</v>
      </c>
      <c r="AY301" s="250" t="s">
        <v>126</v>
      </c>
    </row>
    <row r="302" s="2" customFormat="1" ht="16.5" customHeight="1">
      <c r="A302" s="38"/>
      <c r="B302" s="39"/>
      <c r="C302" s="251" t="s">
        <v>558</v>
      </c>
      <c r="D302" s="251" t="s">
        <v>399</v>
      </c>
      <c r="E302" s="252" t="s">
        <v>559</v>
      </c>
      <c r="F302" s="253" t="s">
        <v>560</v>
      </c>
      <c r="G302" s="254" t="s">
        <v>193</v>
      </c>
      <c r="H302" s="255">
        <v>74.75</v>
      </c>
      <c r="I302" s="256"/>
      <c r="J302" s="257">
        <f>ROUND(I302*H302,2)</f>
        <v>0</v>
      </c>
      <c r="K302" s="253" t="s">
        <v>352</v>
      </c>
      <c r="L302" s="258"/>
      <c r="M302" s="259" t="s">
        <v>19</v>
      </c>
      <c r="N302" s="260" t="s">
        <v>45</v>
      </c>
      <c r="O302" s="84"/>
      <c r="P302" s="205">
        <f>O302*H302</f>
        <v>0</v>
      </c>
      <c r="Q302" s="205">
        <v>0</v>
      </c>
      <c r="R302" s="205">
        <f>Q302*H302</f>
        <v>0</v>
      </c>
      <c r="S302" s="205">
        <v>0</v>
      </c>
      <c r="T302" s="206">
        <f>S302*H302</f>
        <v>0</v>
      </c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R302" s="207" t="s">
        <v>187</v>
      </c>
      <c r="AT302" s="207" t="s">
        <v>399</v>
      </c>
      <c r="AU302" s="207" t="s">
        <v>84</v>
      </c>
      <c r="AY302" s="17" t="s">
        <v>126</v>
      </c>
      <c r="BE302" s="208">
        <f>IF(N302="základní",J302,0)</f>
        <v>0</v>
      </c>
      <c r="BF302" s="208">
        <f>IF(N302="snížená",J302,0)</f>
        <v>0</v>
      </c>
      <c r="BG302" s="208">
        <f>IF(N302="zákl. přenesená",J302,0)</f>
        <v>0</v>
      </c>
      <c r="BH302" s="208">
        <f>IF(N302="sníž. přenesená",J302,0)</f>
        <v>0</v>
      </c>
      <c r="BI302" s="208">
        <f>IF(N302="nulová",J302,0)</f>
        <v>0</v>
      </c>
      <c r="BJ302" s="17" t="s">
        <v>82</v>
      </c>
      <c r="BK302" s="208">
        <f>ROUND(I302*H302,2)</f>
        <v>0</v>
      </c>
      <c r="BL302" s="17" t="s">
        <v>157</v>
      </c>
      <c r="BM302" s="207" t="s">
        <v>561</v>
      </c>
    </row>
    <row r="303" s="2" customFormat="1">
      <c r="A303" s="38"/>
      <c r="B303" s="39"/>
      <c r="C303" s="40"/>
      <c r="D303" s="209" t="s">
        <v>133</v>
      </c>
      <c r="E303" s="40"/>
      <c r="F303" s="210" t="s">
        <v>560</v>
      </c>
      <c r="G303" s="40"/>
      <c r="H303" s="40"/>
      <c r="I303" s="211"/>
      <c r="J303" s="40"/>
      <c r="K303" s="40"/>
      <c r="L303" s="44"/>
      <c r="M303" s="212"/>
      <c r="N303" s="213"/>
      <c r="O303" s="84"/>
      <c r="P303" s="84"/>
      <c r="Q303" s="84"/>
      <c r="R303" s="84"/>
      <c r="S303" s="84"/>
      <c r="T303" s="85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T303" s="17" t="s">
        <v>133</v>
      </c>
      <c r="AU303" s="17" t="s">
        <v>84</v>
      </c>
    </row>
    <row r="304" s="13" customFormat="1">
      <c r="A304" s="13"/>
      <c r="B304" s="229"/>
      <c r="C304" s="230"/>
      <c r="D304" s="209" t="s">
        <v>358</v>
      </c>
      <c r="E304" s="231" t="s">
        <v>19</v>
      </c>
      <c r="F304" s="232" t="s">
        <v>562</v>
      </c>
      <c r="G304" s="230"/>
      <c r="H304" s="233">
        <v>74.75</v>
      </c>
      <c r="I304" s="234"/>
      <c r="J304" s="230"/>
      <c r="K304" s="230"/>
      <c r="L304" s="235"/>
      <c r="M304" s="236"/>
      <c r="N304" s="237"/>
      <c r="O304" s="237"/>
      <c r="P304" s="237"/>
      <c r="Q304" s="237"/>
      <c r="R304" s="237"/>
      <c r="S304" s="237"/>
      <c r="T304" s="238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39" t="s">
        <v>358</v>
      </c>
      <c r="AU304" s="239" t="s">
        <v>84</v>
      </c>
      <c r="AV304" s="13" t="s">
        <v>84</v>
      </c>
      <c r="AW304" s="13" t="s">
        <v>35</v>
      </c>
      <c r="AX304" s="13" t="s">
        <v>74</v>
      </c>
      <c r="AY304" s="239" t="s">
        <v>126</v>
      </c>
    </row>
    <row r="305" s="14" customFormat="1">
      <c r="A305" s="14"/>
      <c r="B305" s="240"/>
      <c r="C305" s="241"/>
      <c r="D305" s="209" t="s">
        <v>358</v>
      </c>
      <c r="E305" s="242" t="s">
        <v>19</v>
      </c>
      <c r="F305" s="243" t="s">
        <v>360</v>
      </c>
      <c r="G305" s="241"/>
      <c r="H305" s="244">
        <v>74.75</v>
      </c>
      <c r="I305" s="245"/>
      <c r="J305" s="241"/>
      <c r="K305" s="241"/>
      <c r="L305" s="246"/>
      <c r="M305" s="247"/>
      <c r="N305" s="248"/>
      <c r="O305" s="248"/>
      <c r="P305" s="248"/>
      <c r="Q305" s="248"/>
      <c r="R305" s="248"/>
      <c r="S305" s="248"/>
      <c r="T305" s="249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0" t="s">
        <v>358</v>
      </c>
      <c r="AU305" s="250" t="s">
        <v>84</v>
      </c>
      <c r="AV305" s="14" t="s">
        <v>132</v>
      </c>
      <c r="AW305" s="14" t="s">
        <v>35</v>
      </c>
      <c r="AX305" s="14" t="s">
        <v>82</v>
      </c>
      <c r="AY305" s="250" t="s">
        <v>126</v>
      </c>
    </row>
    <row r="306" s="2" customFormat="1" ht="16.5" customHeight="1">
      <c r="A306" s="38"/>
      <c r="B306" s="39"/>
      <c r="C306" s="196" t="s">
        <v>235</v>
      </c>
      <c r="D306" s="196" t="s">
        <v>127</v>
      </c>
      <c r="E306" s="197" t="s">
        <v>563</v>
      </c>
      <c r="F306" s="198" t="s">
        <v>564</v>
      </c>
      <c r="G306" s="199" t="s">
        <v>334</v>
      </c>
      <c r="H306" s="218"/>
      <c r="I306" s="201"/>
      <c r="J306" s="202">
        <f>ROUND(I306*H306,2)</f>
        <v>0</v>
      </c>
      <c r="K306" s="198" t="s">
        <v>352</v>
      </c>
      <c r="L306" s="44"/>
      <c r="M306" s="203" t="s">
        <v>19</v>
      </c>
      <c r="N306" s="204" t="s">
        <v>45</v>
      </c>
      <c r="O306" s="84"/>
      <c r="P306" s="205">
        <f>O306*H306</f>
        <v>0</v>
      </c>
      <c r="Q306" s="205">
        <v>0</v>
      </c>
      <c r="R306" s="205">
        <f>Q306*H306</f>
        <v>0</v>
      </c>
      <c r="S306" s="205">
        <v>0</v>
      </c>
      <c r="T306" s="206">
        <f>S306*H306</f>
        <v>0</v>
      </c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R306" s="207" t="s">
        <v>157</v>
      </c>
      <c r="AT306" s="207" t="s">
        <v>127</v>
      </c>
      <c r="AU306" s="207" t="s">
        <v>84</v>
      </c>
      <c r="AY306" s="17" t="s">
        <v>126</v>
      </c>
      <c r="BE306" s="208">
        <f>IF(N306="základní",J306,0)</f>
        <v>0</v>
      </c>
      <c r="BF306" s="208">
        <f>IF(N306="snížená",J306,0)</f>
        <v>0</v>
      </c>
      <c r="BG306" s="208">
        <f>IF(N306="zákl. přenesená",J306,0)</f>
        <v>0</v>
      </c>
      <c r="BH306" s="208">
        <f>IF(N306="sníž. přenesená",J306,0)</f>
        <v>0</v>
      </c>
      <c r="BI306" s="208">
        <f>IF(N306="nulová",J306,0)</f>
        <v>0</v>
      </c>
      <c r="BJ306" s="17" t="s">
        <v>82</v>
      </c>
      <c r="BK306" s="208">
        <f>ROUND(I306*H306,2)</f>
        <v>0</v>
      </c>
      <c r="BL306" s="17" t="s">
        <v>157</v>
      </c>
      <c r="BM306" s="207" t="s">
        <v>565</v>
      </c>
    </row>
    <row r="307" s="2" customFormat="1">
      <c r="A307" s="38"/>
      <c r="B307" s="39"/>
      <c r="C307" s="40"/>
      <c r="D307" s="209" t="s">
        <v>133</v>
      </c>
      <c r="E307" s="40"/>
      <c r="F307" s="210" t="s">
        <v>564</v>
      </c>
      <c r="G307" s="40"/>
      <c r="H307" s="40"/>
      <c r="I307" s="211"/>
      <c r="J307" s="40"/>
      <c r="K307" s="40"/>
      <c r="L307" s="44"/>
      <c r="M307" s="212"/>
      <c r="N307" s="213"/>
      <c r="O307" s="84"/>
      <c r="P307" s="84"/>
      <c r="Q307" s="84"/>
      <c r="R307" s="84"/>
      <c r="S307" s="84"/>
      <c r="T307" s="85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T307" s="17" t="s">
        <v>133</v>
      </c>
      <c r="AU307" s="17" t="s">
        <v>84</v>
      </c>
    </row>
    <row r="308" s="2" customFormat="1">
      <c r="A308" s="38"/>
      <c r="B308" s="39"/>
      <c r="C308" s="40"/>
      <c r="D308" s="227" t="s">
        <v>353</v>
      </c>
      <c r="E308" s="40"/>
      <c r="F308" s="228" t="s">
        <v>566</v>
      </c>
      <c r="G308" s="40"/>
      <c r="H308" s="40"/>
      <c r="I308" s="211"/>
      <c r="J308" s="40"/>
      <c r="K308" s="40"/>
      <c r="L308" s="44"/>
      <c r="M308" s="212"/>
      <c r="N308" s="213"/>
      <c r="O308" s="84"/>
      <c r="P308" s="84"/>
      <c r="Q308" s="84"/>
      <c r="R308" s="84"/>
      <c r="S308" s="84"/>
      <c r="T308" s="85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T308" s="17" t="s">
        <v>353</v>
      </c>
      <c r="AU308" s="17" t="s">
        <v>84</v>
      </c>
    </row>
    <row r="309" s="11" customFormat="1" ht="25.92" customHeight="1">
      <c r="A309" s="11"/>
      <c r="B309" s="182"/>
      <c r="C309" s="183"/>
      <c r="D309" s="184" t="s">
        <v>73</v>
      </c>
      <c r="E309" s="185" t="s">
        <v>567</v>
      </c>
      <c r="F309" s="185" t="s">
        <v>568</v>
      </c>
      <c r="G309" s="183"/>
      <c r="H309" s="183"/>
      <c r="I309" s="186"/>
      <c r="J309" s="187">
        <f>BK309</f>
        <v>0</v>
      </c>
      <c r="K309" s="183"/>
      <c r="L309" s="188"/>
      <c r="M309" s="189"/>
      <c r="N309" s="190"/>
      <c r="O309" s="190"/>
      <c r="P309" s="191">
        <f>SUM(P310:P315)</f>
        <v>0</v>
      </c>
      <c r="Q309" s="190"/>
      <c r="R309" s="191">
        <f>SUM(R310:R315)</f>
        <v>0</v>
      </c>
      <c r="S309" s="190"/>
      <c r="T309" s="192">
        <f>SUM(T310:T315)</f>
        <v>0</v>
      </c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R309" s="193" t="s">
        <v>132</v>
      </c>
      <c r="AT309" s="194" t="s">
        <v>73</v>
      </c>
      <c r="AU309" s="194" t="s">
        <v>74</v>
      </c>
      <c r="AY309" s="193" t="s">
        <v>126</v>
      </c>
      <c r="BK309" s="195">
        <f>SUM(BK310:BK315)</f>
        <v>0</v>
      </c>
    </row>
    <row r="310" s="2" customFormat="1" ht="16.5" customHeight="1">
      <c r="A310" s="38"/>
      <c r="B310" s="39"/>
      <c r="C310" s="196" t="s">
        <v>569</v>
      </c>
      <c r="D310" s="196" t="s">
        <v>127</v>
      </c>
      <c r="E310" s="197" t="s">
        <v>570</v>
      </c>
      <c r="F310" s="198" t="s">
        <v>571</v>
      </c>
      <c r="G310" s="199" t="s">
        <v>572</v>
      </c>
      <c r="H310" s="200">
        <v>1</v>
      </c>
      <c r="I310" s="201"/>
      <c r="J310" s="202">
        <f>ROUND(I310*H310,2)</f>
        <v>0</v>
      </c>
      <c r="K310" s="198" t="s">
        <v>19</v>
      </c>
      <c r="L310" s="44"/>
      <c r="M310" s="203" t="s">
        <v>19</v>
      </c>
      <c r="N310" s="204" t="s">
        <v>45</v>
      </c>
      <c r="O310" s="84"/>
      <c r="P310" s="205">
        <f>O310*H310</f>
        <v>0</v>
      </c>
      <c r="Q310" s="205">
        <v>0</v>
      </c>
      <c r="R310" s="205">
        <f>Q310*H310</f>
        <v>0</v>
      </c>
      <c r="S310" s="205">
        <v>0</v>
      </c>
      <c r="T310" s="206">
        <f>S310*H310</f>
        <v>0</v>
      </c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R310" s="207" t="s">
        <v>573</v>
      </c>
      <c r="AT310" s="207" t="s">
        <v>127</v>
      </c>
      <c r="AU310" s="207" t="s">
        <v>82</v>
      </c>
      <c r="AY310" s="17" t="s">
        <v>126</v>
      </c>
      <c r="BE310" s="208">
        <f>IF(N310="základní",J310,0)</f>
        <v>0</v>
      </c>
      <c r="BF310" s="208">
        <f>IF(N310="snížená",J310,0)</f>
        <v>0</v>
      </c>
      <c r="BG310" s="208">
        <f>IF(N310="zákl. přenesená",J310,0)</f>
        <v>0</v>
      </c>
      <c r="BH310" s="208">
        <f>IF(N310="sníž. přenesená",J310,0)</f>
        <v>0</v>
      </c>
      <c r="BI310" s="208">
        <f>IF(N310="nulová",J310,0)</f>
        <v>0</v>
      </c>
      <c r="BJ310" s="17" t="s">
        <v>82</v>
      </c>
      <c r="BK310" s="208">
        <f>ROUND(I310*H310,2)</f>
        <v>0</v>
      </c>
      <c r="BL310" s="17" t="s">
        <v>573</v>
      </c>
      <c r="BM310" s="207" t="s">
        <v>574</v>
      </c>
    </row>
    <row r="311" s="2" customFormat="1">
      <c r="A311" s="38"/>
      <c r="B311" s="39"/>
      <c r="C311" s="40"/>
      <c r="D311" s="209" t="s">
        <v>133</v>
      </c>
      <c r="E311" s="40"/>
      <c r="F311" s="210" t="s">
        <v>571</v>
      </c>
      <c r="G311" s="40"/>
      <c r="H311" s="40"/>
      <c r="I311" s="211"/>
      <c r="J311" s="40"/>
      <c r="K311" s="40"/>
      <c r="L311" s="44"/>
      <c r="M311" s="212"/>
      <c r="N311" s="213"/>
      <c r="O311" s="84"/>
      <c r="P311" s="84"/>
      <c r="Q311" s="84"/>
      <c r="R311" s="84"/>
      <c r="S311" s="84"/>
      <c r="T311" s="85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T311" s="17" t="s">
        <v>133</v>
      </c>
      <c r="AU311" s="17" t="s">
        <v>82</v>
      </c>
    </row>
    <row r="312" s="2" customFormat="1" ht="16.5" customHeight="1">
      <c r="A312" s="38"/>
      <c r="B312" s="39"/>
      <c r="C312" s="196" t="s">
        <v>239</v>
      </c>
      <c r="D312" s="196" t="s">
        <v>127</v>
      </c>
      <c r="E312" s="197" t="s">
        <v>575</v>
      </c>
      <c r="F312" s="198" t="s">
        <v>576</v>
      </c>
      <c r="G312" s="199" t="s">
        <v>248</v>
      </c>
      <c r="H312" s="200">
        <v>2</v>
      </c>
      <c r="I312" s="201"/>
      <c r="J312" s="202">
        <f>ROUND(I312*H312,2)</f>
        <v>0</v>
      </c>
      <c r="K312" s="198" t="s">
        <v>19</v>
      </c>
      <c r="L312" s="44"/>
      <c r="M312" s="203" t="s">
        <v>19</v>
      </c>
      <c r="N312" s="204" t="s">
        <v>45</v>
      </c>
      <c r="O312" s="84"/>
      <c r="P312" s="205">
        <f>O312*H312</f>
        <v>0</v>
      </c>
      <c r="Q312" s="205">
        <v>0</v>
      </c>
      <c r="R312" s="205">
        <f>Q312*H312</f>
        <v>0</v>
      </c>
      <c r="S312" s="205">
        <v>0</v>
      </c>
      <c r="T312" s="206">
        <f>S312*H312</f>
        <v>0</v>
      </c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R312" s="207" t="s">
        <v>573</v>
      </c>
      <c r="AT312" s="207" t="s">
        <v>127</v>
      </c>
      <c r="AU312" s="207" t="s">
        <v>82</v>
      </c>
      <c r="AY312" s="17" t="s">
        <v>126</v>
      </c>
      <c r="BE312" s="208">
        <f>IF(N312="základní",J312,0)</f>
        <v>0</v>
      </c>
      <c r="BF312" s="208">
        <f>IF(N312="snížená",J312,0)</f>
        <v>0</v>
      </c>
      <c r="BG312" s="208">
        <f>IF(N312="zákl. přenesená",J312,0)</f>
        <v>0</v>
      </c>
      <c r="BH312" s="208">
        <f>IF(N312="sníž. přenesená",J312,0)</f>
        <v>0</v>
      </c>
      <c r="BI312" s="208">
        <f>IF(N312="nulová",J312,0)</f>
        <v>0</v>
      </c>
      <c r="BJ312" s="17" t="s">
        <v>82</v>
      </c>
      <c r="BK312" s="208">
        <f>ROUND(I312*H312,2)</f>
        <v>0</v>
      </c>
      <c r="BL312" s="17" t="s">
        <v>573</v>
      </c>
      <c r="BM312" s="207" t="s">
        <v>577</v>
      </c>
    </row>
    <row r="313" s="2" customFormat="1">
      <c r="A313" s="38"/>
      <c r="B313" s="39"/>
      <c r="C313" s="40"/>
      <c r="D313" s="209" t="s">
        <v>133</v>
      </c>
      <c r="E313" s="40"/>
      <c r="F313" s="210" t="s">
        <v>576</v>
      </c>
      <c r="G313" s="40"/>
      <c r="H313" s="40"/>
      <c r="I313" s="211"/>
      <c r="J313" s="40"/>
      <c r="K313" s="40"/>
      <c r="L313" s="44"/>
      <c r="M313" s="212"/>
      <c r="N313" s="213"/>
      <c r="O313" s="84"/>
      <c r="P313" s="84"/>
      <c r="Q313" s="84"/>
      <c r="R313" s="84"/>
      <c r="S313" s="84"/>
      <c r="T313" s="85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T313" s="17" t="s">
        <v>133</v>
      </c>
      <c r="AU313" s="17" t="s">
        <v>82</v>
      </c>
    </row>
    <row r="314" s="2" customFormat="1" ht="16.5" customHeight="1">
      <c r="A314" s="38"/>
      <c r="B314" s="39"/>
      <c r="C314" s="196" t="s">
        <v>578</v>
      </c>
      <c r="D314" s="196" t="s">
        <v>127</v>
      </c>
      <c r="E314" s="197" t="s">
        <v>579</v>
      </c>
      <c r="F314" s="198" t="s">
        <v>580</v>
      </c>
      <c r="G314" s="199" t="s">
        <v>572</v>
      </c>
      <c r="H314" s="200">
        <v>1</v>
      </c>
      <c r="I314" s="201"/>
      <c r="J314" s="202">
        <f>ROUND(I314*H314,2)</f>
        <v>0</v>
      </c>
      <c r="K314" s="198" t="s">
        <v>19</v>
      </c>
      <c r="L314" s="44"/>
      <c r="M314" s="203" t="s">
        <v>19</v>
      </c>
      <c r="N314" s="204" t="s">
        <v>45</v>
      </c>
      <c r="O314" s="84"/>
      <c r="P314" s="205">
        <f>O314*H314</f>
        <v>0</v>
      </c>
      <c r="Q314" s="205">
        <v>0</v>
      </c>
      <c r="R314" s="205">
        <f>Q314*H314</f>
        <v>0</v>
      </c>
      <c r="S314" s="205">
        <v>0</v>
      </c>
      <c r="T314" s="206">
        <f>S314*H314</f>
        <v>0</v>
      </c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R314" s="207" t="s">
        <v>573</v>
      </c>
      <c r="AT314" s="207" t="s">
        <v>127</v>
      </c>
      <c r="AU314" s="207" t="s">
        <v>82</v>
      </c>
      <c r="AY314" s="17" t="s">
        <v>126</v>
      </c>
      <c r="BE314" s="208">
        <f>IF(N314="základní",J314,0)</f>
        <v>0</v>
      </c>
      <c r="BF314" s="208">
        <f>IF(N314="snížená",J314,0)</f>
        <v>0</v>
      </c>
      <c r="BG314" s="208">
        <f>IF(N314="zákl. přenesená",J314,0)</f>
        <v>0</v>
      </c>
      <c r="BH314" s="208">
        <f>IF(N314="sníž. přenesená",J314,0)</f>
        <v>0</v>
      </c>
      <c r="BI314" s="208">
        <f>IF(N314="nulová",J314,0)</f>
        <v>0</v>
      </c>
      <c r="BJ314" s="17" t="s">
        <v>82</v>
      </c>
      <c r="BK314" s="208">
        <f>ROUND(I314*H314,2)</f>
        <v>0</v>
      </c>
      <c r="BL314" s="17" t="s">
        <v>573</v>
      </c>
      <c r="BM314" s="207" t="s">
        <v>581</v>
      </c>
    </row>
    <row r="315" s="2" customFormat="1">
      <c r="A315" s="38"/>
      <c r="B315" s="39"/>
      <c r="C315" s="40"/>
      <c r="D315" s="209" t="s">
        <v>133</v>
      </c>
      <c r="E315" s="40"/>
      <c r="F315" s="210" t="s">
        <v>580</v>
      </c>
      <c r="G315" s="40"/>
      <c r="H315" s="40"/>
      <c r="I315" s="211"/>
      <c r="J315" s="40"/>
      <c r="K315" s="40"/>
      <c r="L315" s="44"/>
      <c r="M315" s="214"/>
      <c r="N315" s="215"/>
      <c r="O315" s="216"/>
      <c r="P315" s="216"/>
      <c r="Q315" s="216"/>
      <c r="R315" s="216"/>
      <c r="S315" s="216"/>
      <c r="T315" s="217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T315" s="17" t="s">
        <v>133</v>
      </c>
      <c r="AU315" s="17" t="s">
        <v>82</v>
      </c>
    </row>
    <row r="316" s="2" customFormat="1" ht="6.96" customHeight="1">
      <c r="A316" s="38"/>
      <c r="B316" s="59"/>
      <c r="C316" s="60"/>
      <c r="D316" s="60"/>
      <c r="E316" s="60"/>
      <c r="F316" s="60"/>
      <c r="G316" s="60"/>
      <c r="H316" s="60"/>
      <c r="I316" s="60"/>
      <c r="J316" s="60"/>
      <c r="K316" s="60"/>
      <c r="L316" s="44"/>
      <c r="M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</row>
  </sheetData>
  <sheetProtection sheet="1" autoFilter="0" formatColumns="0" formatRows="0" objects="1" scenarios="1" spinCount="100000" saltValue="QlUhS0s1gqh6/1JVNZzkqwdZt/Gm7lzqaOCmb8NdQ8HvLJOT5b9tJl/T+X/+DYTDW/a6zsrYvLn6gVSrbVgXew==" hashValue="Tjb0UaAIecJ098lgnOFvH+UwRo1CwjvXcnQYCi3uuJxghNo+500ibwuAe04bwPOdkCsIeiHZDqogHQPZWdw9Yg==" algorithmName="SHA-512" password="CC35"/>
  <autoFilter ref="C87:K315"/>
  <mergeCells count="9">
    <mergeCell ref="E7:H7"/>
    <mergeCell ref="E9:H9"/>
    <mergeCell ref="E18:H18"/>
    <mergeCell ref="E27:H27"/>
    <mergeCell ref="E48:H48"/>
    <mergeCell ref="E50:H50"/>
    <mergeCell ref="E78:H78"/>
    <mergeCell ref="E80:H80"/>
    <mergeCell ref="L2:V2"/>
  </mergeCells>
  <hyperlinks>
    <hyperlink ref="F93" r:id="rId1" display="https://podminky.urs.cz/item/CS_URS_2022_02/111211101"/>
    <hyperlink ref="F96" r:id="rId2" display="https://podminky.urs.cz/item/CS_URS_2022_02/113107162"/>
    <hyperlink ref="F101" r:id="rId3" display="https://podminky.urs.cz/item/CS_URS_2022_02/113154113"/>
    <hyperlink ref="F106" r:id="rId4" display="https://podminky.urs.cz/item/CS_URS_2022_02/113154114"/>
    <hyperlink ref="F109" r:id="rId5" display="https://podminky.urs.cz/item/CS_URS_2022_02/113201112"/>
    <hyperlink ref="F114" r:id="rId6" display="https://podminky.urs.cz/item/CS_URS_2022_02/121151113"/>
    <hyperlink ref="F117" r:id="rId7" display="https://podminky.urs.cz/item/CS_URS_2022_02/122251105"/>
    <hyperlink ref="F127" r:id="rId8" display="https://podminky.urs.cz/item/CS_URS_2022_02/162751117"/>
    <hyperlink ref="F132" r:id="rId9" display="https://podminky.urs.cz/item/CS_URS_2022_02/171201201"/>
    <hyperlink ref="F135" r:id="rId10" display="https://podminky.urs.cz/item/CS_URS_2022_02/171201231"/>
    <hyperlink ref="F140" r:id="rId11" display="https://podminky.urs.cz/item/CS_URS_2022_02/181311103"/>
    <hyperlink ref="F149" r:id="rId12" display="https://podminky.urs.cz/item/CS_URS_2022_02/181411131"/>
    <hyperlink ref="F158" r:id="rId13" display="https://podminky.urs.cz/item/CS_URS_2022_02/181951111"/>
    <hyperlink ref="F163" r:id="rId14" display="https://podminky.urs.cz/item/CS_URS_2022_02/181951112"/>
    <hyperlink ref="F172" r:id="rId15" display="https://podminky.urs.cz/item/CS_URS_2021_02/564760111"/>
    <hyperlink ref="F179" r:id="rId16" display="https://podminky.urs.cz/item/CS_URS_2022_02/564861111"/>
    <hyperlink ref="F190" r:id="rId17" display="https://podminky.urs.cz/item/CS_URS_2022_02/573211112"/>
    <hyperlink ref="F195" r:id="rId18" display="https://podminky.urs.cz/item/CS_URS_2022_02/577144111"/>
    <hyperlink ref="F200" r:id="rId19" display="https://podminky.urs.cz/item/CS_URS_2022_02/596211111"/>
    <hyperlink ref="F207" r:id="rId20" display="https://podminky.urs.cz/item/CS_URS_2022_02/596212231"/>
    <hyperlink ref="F221" r:id="rId21" display="https://podminky.urs.cz/item/CS_URS_2022_02/914111111"/>
    <hyperlink ref="F226" r:id="rId22" display="https://podminky.urs.cz/item/CS_URS_2022_02/914511112"/>
    <hyperlink ref="F241" r:id="rId23" display="https://podminky.urs.cz/item/CS_URS_2022_02/916131213"/>
    <hyperlink ref="F258" r:id="rId24" display="https://podminky.urs.cz/item/CS_URS_2022_02/916331112"/>
    <hyperlink ref="F265" r:id="rId25" display="https://podminky.urs.cz/item/CS_URS_2022_02/919121111"/>
    <hyperlink ref="F268" r:id="rId26" display="https://podminky.urs.cz/item/CS_URS_2022_02/919735112"/>
    <hyperlink ref="F271" r:id="rId27" display="https://podminky.urs.cz/item/CS_URS_2022_02/965042241"/>
    <hyperlink ref="F277" r:id="rId28" display="https://podminky.urs.cz/item/CS_URS_2022_02/997221551"/>
    <hyperlink ref="F280" r:id="rId29" display="https://podminky.urs.cz/item/CS_URS_2022_02/997221559"/>
    <hyperlink ref="F285" r:id="rId30" display="https://podminky.urs.cz/item/CS_URS_2022_02/997221861"/>
    <hyperlink ref="F288" r:id="rId31" display="https://podminky.urs.cz/item/CS_URS_2022_02/997221875"/>
    <hyperlink ref="F292" r:id="rId32" display="https://podminky.urs.cz/item/CS_URS_2022_02/998225111"/>
    <hyperlink ref="F297" r:id="rId33" display="https://podminky.urs.cz/item/CS_URS_2022_02/711131101"/>
    <hyperlink ref="F308" r:id="rId34" display="https://podminky.urs.cz/item/CS_URS_2022_02/9987112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5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cols>
    <col min="1" max="1" width="8.332031" style="261" customWidth="1"/>
    <col min="2" max="2" width="1.667969" style="261" customWidth="1"/>
    <col min="3" max="4" width="5" style="261" customWidth="1"/>
    <col min="5" max="5" width="11.66016" style="261" customWidth="1"/>
    <col min="6" max="6" width="9.160156" style="261" customWidth="1"/>
    <col min="7" max="7" width="5" style="261" customWidth="1"/>
    <col min="8" max="8" width="77.83203" style="261" customWidth="1"/>
    <col min="9" max="10" width="20" style="261" customWidth="1"/>
    <col min="11" max="11" width="1.667969" style="261" customWidth="1"/>
  </cols>
  <sheetData>
    <row r="1" s="1" customFormat="1" ht="37.5" customHeight="1"/>
    <row r="2" s="1" customFormat="1" ht="7.5" customHeight="1">
      <c r="B2" s="262"/>
      <c r="C2" s="263"/>
      <c r="D2" s="263"/>
      <c r="E2" s="263"/>
      <c r="F2" s="263"/>
      <c r="G2" s="263"/>
      <c r="H2" s="263"/>
      <c r="I2" s="263"/>
      <c r="J2" s="263"/>
      <c r="K2" s="264"/>
    </row>
    <row r="3" s="15" customFormat="1" ht="45" customHeight="1">
      <c r="B3" s="265"/>
      <c r="C3" s="266" t="s">
        <v>582</v>
      </c>
      <c r="D3" s="266"/>
      <c r="E3" s="266"/>
      <c r="F3" s="266"/>
      <c r="G3" s="266"/>
      <c r="H3" s="266"/>
      <c r="I3" s="266"/>
      <c r="J3" s="266"/>
      <c r="K3" s="267"/>
    </row>
    <row r="4" s="1" customFormat="1" ht="25.5" customHeight="1">
      <c r="B4" s="268"/>
      <c r="C4" s="269" t="s">
        <v>583</v>
      </c>
      <c r="D4" s="269"/>
      <c r="E4" s="269"/>
      <c r="F4" s="269"/>
      <c r="G4" s="269"/>
      <c r="H4" s="269"/>
      <c r="I4" s="269"/>
      <c r="J4" s="269"/>
      <c r="K4" s="270"/>
    </row>
    <row r="5" s="1" customFormat="1" ht="5.25" customHeight="1">
      <c r="B5" s="268"/>
      <c r="C5" s="271"/>
      <c r="D5" s="271"/>
      <c r="E5" s="271"/>
      <c r="F5" s="271"/>
      <c r="G5" s="271"/>
      <c r="H5" s="271"/>
      <c r="I5" s="271"/>
      <c r="J5" s="271"/>
      <c r="K5" s="270"/>
    </row>
    <row r="6" s="1" customFormat="1" ht="15" customHeight="1">
      <c r="B6" s="268"/>
      <c r="C6" s="272" t="s">
        <v>584</v>
      </c>
      <c r="D6" s="272"/>
      <c r="E6" s="272"/>
      <c r="F6" s="272"/>
      <c r="G6" s="272"/>
      <c r="H6" s="272"/>
      <c r="I6" s="272"/>
      <c r="J6" s="272"/>
      <c r="K6" s="270"/>
    </row>
    <row r="7" s="1" customFormat="1" ht="15" customHeight="1">
      <c r="B7" s="273"/>
      <c r="C7" s="272" t="s">
        <v>585</v>
      </c>
      <c r="D7" s="272"/>
      <c r="E7" s="272"/>
      <c r="F7" s="272"/>
      <c r="G7" s="272"/>
      <c r="H7" s="272"/>
      <c r="I7" s="272"/>
      <c r="J7" s="272"/>
      <c r="K7" s="270"/>
    </row>
    <row r="8" s="1" customFormat="1" ht="12.75" customHeight="1">
      <c r="B8" s="273"/>
      <c r="C8" s="272"/>
      <c r="D8" s="272"/>
      <c r="E8" s="272"/>
      <c r="F8" s="272"/>
      <c r="G8" s="272"/>
      <c r="H8" s="272"/>
      <c r="I8" s="272"/>
      <c r="J8" s="272"/>
      <c r="K8" s="270"/>
    </row>
    <row r="9" s="1" customFormat="1" ht="15" customHeight="1">
      <c r="B9" s="273"/>
      <c r="C9" s="272" t="s">
        <v>586</v>
      </c>
      <c r="D9" s="272"/>
      <c r="E9" s="272"/>
      <c r="F9" s="272"/>
      <c r="G9" s="272"/>
      <c r="H9" s="272"/>
      <c r="I9" s="272"/>
      <c r="J9" s="272"/>
      <c r="K9" s="270"/>
    </row>
    <row r="10" s="1" customFormat="1" ht="15" customHeight="1">
      <c r="B10" s="273"/>
      <c r="C10" s="272"/>
      <c r="D10" s="272" t="s">
        <v>587</v>
      </c>
      <c r="E10" s="272"/>
      <c r="F10" s="272"/>
      <c r="G10" s="272"/>
      <c r="H10" s="272"/>
      <c r="I10" s="272"/>
      <c r="J10" s="272"/>
      <c r="K10" s="270"/>
    </row>
    <row r="11" s="1" customFormat="1" ht="15" customHeight="1">
      <c r="B11" s="273"/>
      <c r="C11" s="274"/>
      <c r="D11" s="272" t="s">
        <v>588</v>
      </c>
      <c r="E11" s="272"/>
      <c r="F11" s="272"/>
      <c r="G11" s="272"/>
      <c r="H11" s="272"/>
      <c r="I11" s="272"/>
      <c r="J11" s="272"/>
      <c r="K11" s="270"/>
    </row>
    <row r="12" s="1" customFormat="1" ht="15" customHeight="1">
      <c r="B12" s="273"/>
      <c r="C12" s="274"/>
      <c r="D12" s="272"/>
      <c r="E12" s="272"/>
      <c r="F12" s="272"/>
      <c r="G12" s="272"/>
      <c r="H12" s="272"/>
      <c r="I12" s="272"/>
      <c r="J12" s="272"/>
      <c r="K12" s="270"/>
    </row>
    <row r="13" s="1" customFormat="1" ht="15" customHeight="1">
      <c r="B13" s="273"/>
      <c r="C13" s="274"/>
      <c r="D13" s="275" t="s">
        <v>589</v>
      </c>
      <c r="E13" s="272"/>
      <c r="F13" s="272"/>
      <c r="G13" s="272"/>
      <c r="H13" s="272"/>
      <c r="I13" s="272"/>
      <c r="J13" s="272"/>
      <c r="K13" s="270"/>
    </row>
    <row r="14" s="1" customFormat="1" ht="12.75" customHeight="1">
      <c r="B14" s="273"/>
      <c r="C14" s="274"/>
      <c r="D14" s="274"/>
      <c r="E14" s="274"/>
      <c r="F14" s="274"/>
      <c r="G14" s="274"/>
      <c r="H14" s="274"/>
      <c r="I14" s="274"/>
      <c r="J14" s="274"/>
      <c r="K14" s="270"/>
    </row>
    <row r="15" s="1" customFormat="1" ht="15" customHeight="1">
      <c r="B15" s="273"/>
      <c r="C15" s="274"/>
      <c r="D15" s="272" t="s">
        <v>590</v>
      </c>
      <c r="E15" s="272"/>
      <c r="F15" s="272"/>
      <c r="G15" s="272"/>
      <c r="H15" s="272"/>
      <c r="I15" s="272"/>
      <c r="J15" s="272"/>
      <c r="K15" s="270"/>
    </row>
    <row r="16" s="1" customFormat="1" ht="15" customHeight="1">
      <c r="B16" s="273"/>
      <c r="C16" s="274"/>
      <c r="D16" s="272" t="s">
        <v>591</v>
      </c>
      <c r="E16" s="272"/>
      <c r="F16" s="272"/>
      <c r="G16" s="272"/>
      <c r="H16" s="272"/>
      <c r="I16" s="272"/>
      <c r="J16" s="272"/>
      <c r="K16" s="270"/>
    </row>
    <row r="17" s="1" customFormat="1" ht="15" customHeight="1">
      <c r="B17" s="273"/>
      <c r="C17" s="274"/>
      <c r="D17" s="272" t="s">
        <v>592</v>
      </c>
      <c r="E17" s="272"/>
      <c r="F17" s="272"/>
      <c r="G17" s="272"/>
      <c r="H17" s="272"/>
      <c r="I17" s="272"/>
      <c r="J17" s="272"/>
      <c r="K17" s="270"/>
    </row>
    <row r="18" s="1" customFormat="1" ht="15" customHeight="1">
      <c r="B18" s="273"/>
      <c r="C18" s="274"/>
      <c r="D18" s="274"/>
      <c r="E18" s="276" t="s">
        <v>81</v>
      </c>
      <c r="F18" s="272" t="s">
        <v>593</v>
      </c>
      <c r="G18" s="272"/>
      <c r="H18" s="272"/>
      <c r="I18" s="272"/>
      <c r="J18" s="272"/>
      <c r="K18" s="270"/>
    </row>
    <row r="19" s="1" customFormat="1" ht="15" customHeight="1">
      <c r="B19" s="273"/>
      <c r="C19" s="274"/>
      <c r="D19" s="274"/>
      <c r="E19" s="276" t="s">
        <v>594</v>
      </c>
      <c r="F19" s="272" t="s">
        <v>595</v>
      </c>
      <c r="G19" s="272"/>
      <c r="H19" s="272"/>
      <c r="I19" s="272"/>
      <c r="J19" s="272"/>
      <c r="K19" s="270"/>
    </row>
    <row r="20" s="1" customFormat="1" ht="15" customHeight="1">
      <c r="B20" s="273"/>
      <c r="C20" s="274"/>
      <c r="D20" s="274"/>
      <c r="E20" s="276" t="s">
        <v>596</v>
      </c>
      <c r="F20" s="272" t="s">
        <v>597</v>
      </c>
      <c r="G20" s="272"/>
      <c r="H20" s="272"/>
      <c r="I20" s="272"/>
      <c r="J20" s="272"/>
      <c r="K20" s="270"/>
    </row>
    <row r="21" s="1" customFormat="1" ht="15" customHeight="1">
      <c r="B21" s="273"/>
      <c r="C21" s="274"/>
      <c r="D21" s="274"/>
      <c r="E21" s="276" t="s">
        <v>598</v>
      </c>
      <c r="F21" s="272" t="s">
        <v>599</v>
      </c>
      <c r="G21" s="272"/>
      <c r="H21" s="272"/>
      <c r="I21" s="272"/>
      <c r="J21" s="272"/>
      <c r="K21" s="270"/>
    </row>
    <row r="22" s="1" customFormat="1" ht="15" customHeight="1">
      <c r="B22" s="273"/>
      <c r="C22" s="274"/>
      <c r="D22" s="274"/>
      <c r="E22" s="276" t="s">
        <v>567</v>
      </c>
      <c r="F22" s="272" t="s">
        <v>568</v>
      </c>
      <c r="G22" s="272"/>
      <c r="H22" s="272"/>
      <c r="I22" s="272"/>
      <c r="J22" s="272"/>
      <c r="K22" s="270"/>
    </row>
    <row r="23" s="1" customFormat="1" ht="15" customHeight="1">
      <c r="B23" s="273"/>
      <c r="C23" s="274"/>
      <c r="D23" s="274"/>
      <c r="E23" s="276" t="s">
        <v>600</v>
      </c>
      <c r="F23" s="272" t="s">
        <v>601</v>
      </c>
      <c r="G23" s="272"/>
      <c r="H23" s="272"/>
      <c r="I23" s="272"/>
      <c r="J23" s="272"/>
      <c r="K23" s="270"/>
    </row>
    <row r="24" s="1" customFormat="1" ht="12.75" customHeight="1">
      <c r="B24" s="273"/>
      <c r="C24" s="274"/>
      <c r="D24" s="274"/>
      <c r="E24" s="274"/>
      <c r="F24" s="274"/>
      <c r="G24" s="274"/>
      <c r="H24" s="274"/>
      <c r="I24" s="274"/>
      <c r="J24" s="274"/>
      <c r="K24" s="270"/>
    </row>
    <row r="25" s="1" customFormat="1" ht="15" customHeight="1">
      <c r="B25" s="273"/>
      <c r="C25" s="272" t="s">
        <v>602</v>
      </c>
      <c r="D25" s="272"/>
      <c r="E25" s="272"/>
      <c r="F25" s="272"/>
      <c r="G25" s="272"/>
      <c r="H25" s="272"/>
      <c r="I25" s="272"/>
      <c r="J25" s="272"/>
      <c r="K25" s="270"/>
    </row>
    <row r="26" s="1" customFormat="1" ht="15" customHeight="1">
      <c r="B26" s="273"/>
      <c r="C26" s="272" t="s">
        <v>603</v>
      </c>
      <c r="D26" s="272"/>
      <c r="E26" s="272"/>
      <c r="F26" s="272"/>
      <c r="G26" s="272"/>
      <c r="H26" s="272"/>
      <c r="I26" s="272"/>
      <c r="J26" s="272"/>
      <c r="K26" s="270"/>
    </row>
    <row r="27" s="1" customFormat="1" ht="15" customHeight="1">
      <c r="B27" s="273"/>
      <c r="C27" s="272"/>
      <c r="D27" s="272" t="s">
        <v>604</v>
      </c>
      <c r="E27" s="272"/>
      <c r="F27" s="272"/>
      <c r="G27" s="272"/>
      <c r="H27" s="272"/>
      <c r="I27" s="272"/>
      <c r="J27" s="272"/>
      <c r="K27" s="270"/>
    </row>
    <row r="28" s="1" customFormat="1" ht="15" customHeight="1">
      <c r="B28" s="273"/>
      <c r="C28" s="274"/>
      <c r="D28" s="272" t="s">
        <v>605</v>
      </c>
      <c r="E28" s="272"/>
      <c r="F28" s="272"/>
      <c r="G28" s="272"/>
      <c r="H28" s="272"/>
      <c r="I28" s="272"/>
      <c r="J28" s="272"/>
      <c r="K28" s="270"/>
    </row>
    <row r="29" s="1" customFormat="1" ht="12.75" customHeight="1">
      <c r="B29" s="273"/>
      <c r="C29" s="274"/>
      <c r="D29" s="274"/>
      <c r="E29" s="274"/>
      <c r="F29" s="274"/>
      <c r="G29" s="274"/>
      <c r="H29" s="274"/>
      <c r="I29" s="274"/>
      <c r="J29" s="274"/>
      <c r="K29" s="270"/>
    </row>
    <row r="30" s="1" customFormat="1" ht="15" customHeight="1">
      <c r="B30" s="273"/>
      <c r="C30" s="274"/>
      <c r="D30" s="272" t="s">
        <v>606</v>
      </c>
      <c r="E30" s="272"/>
      <c r="F30" s="272"/>
      <c r="G30" s="272"/>
      <c r="H30" s="272"/>
      <c r="I30" s="272"/>
      <c r="J30" s="272"/>
      <c r="K30" s="270"/>
    </row>
    <row r="31" s="1" customFormat="1" ht="15" customHeight="1">
      <c r="B31" s="273"/>
      <c r="C31" s="274"/>
      <c r="D31" s="272" t="s">
        <v>607</v>
      </c>
      <c r="E31" s="272"/>
      <c r="F31" s="272"/>
      <c r="G31" s="272"/>
      <c r="H31" s="272"/>
      <c r="I31" s="272"/>
      <c r="J31" s="272"/>
      <c r="K31" s="270"/>
    </row>
    <row r="32" s="1" customFormat="1" ht="12.75" customHeight="1">
      <c r="B32" s="273"/>
      <c r="C32" s="274"/>
      <c r="D32" s="274"/>
      <c r="E32" s="274"/>
      <c r="F32" s="274"/>
      <c r="G32" s="274"/>
      <c r="H32" s="274"/>
      <c r="I32" s="274"/>
      <c r="J32" s="274"/>
      <c r="K32" s="270"/>
    </row>
    <row r="33" s="1" customFormat="1" ht="15" customHeight="1">
      <c r="B33" s="273"/>
      <c r="C33" s="274"/>
      <c r="D33" s="272" t="s">
        <v>608</v>
      </c>
      <c r="E33" s="272"/>
      <c r="F33" s="272"/>
      <c r="G33" s="272"/>
      <c r="H33" s="272"/>
      <c r="I33" s="272"/>
      <c r="J33" s="272"/>
      <c r="K33" s="270"/>
    </row>
    <row r="34" s="1" customFormat="1" ht="15" customHeight="1">
      <c r="B34" s="273"/>
      <c r="C34" s="274"/>
      <c r="D34" s="272" t="s">
        <v>609</v>
      </c>
      <c r="E34" s="272"/>
      <c r="F34" s="272"/>
      <c r="G34" s="272"/>
      <c r="H34" s="272"/>
      <c r="I34" s="272"/>
      <c r="J34" s="272"/>
      <c r="K34" s="270"/>
    </row>
    <row r="35" s="1" customFormat="1" ht="15" customHeight="1">
      <c r="B35" s="273"/>
      <c r="C35" s="274"/>
      <c r="D35" s="272" t="s">
        <v>610</v>
      </c>
      <c r="E35" s="272"/>
      <c r="F35" s="272"/>
      <c r="G35" s="272"/>
      <c r="H35" s="272"/>
      <c r="I35" s="272"/>
      <c r="J35" s="272"/>
      <c r="K35" s="270"/>
    </row>
    <row r="36" s="1" customFormat="1" ht="15" customHeight="1">
      <c r="B36" s="273"/>
      <c r="C36" s="274"/>
      <c r="D36" s="272"/>
      <c r="E36" s="275" t="s">
        <v>112</v>
      </c>
      <c r="F36" s="272"/>
      <c r="G36" s="272" t="s">
        <v>611</v>
      </c>
      <c r="H36" s="272"/>
      <c r="I36" s="272"/>
      <c r="J36" s="272"/>
      <c r="K36" s="270"/>
    </row>
    <row r="37" s="1" customFormat="1" ht="30.75" customHeight="1">
      <c r="B37" s="273"/>
      <c r="C37" s="274"/>
      <c r="D37" s="272"/>
      <c r="E37" s="275" t="s">
        <v>612</v>
      </c>
      <c r="F37" s="272"/>
      <c r="G37" s="272" t="s">
        <v>613</v>
      </c>
      <c r="H37" s="272"/>
      <c r="I37" s="272"/>
      <c r="J37" s="272"/>
      <c r="K37" s="270"/>
    </row>
    <row r="38" s="1" customFormat="1" ht="15" customHeight="1">
      <c r="B38" s="273"/>
      <c r="C38" s="274"/>
      <c r="D38" s="272"/>
      <c r="E38" s="275" t="s">
        <v>55</v>
      </c>
      <c r="F38" s="272"/>
      <c r="G38" s="272" t="s">
        <v>614</v>
      </c>
      <c r="H38" s="272"/>
      <c r="I38" s="272"/>
      <c r="J38" s="272"/>
      <c r="K38" s="270"/>
    </row>
    <row r="39" s="1" customFormat="1" ht="15" customHeight="1">
      <c r="B39" s="273"/>
      <c r="C39" s="274"/>
      <c r="D39" s="272"/>
      <c r="E39" s="275" t="s">
        <v>56</v>
      </c>
      <c r="F39" s="272"/>
      <c r="G39" s="272" t="s">
        <v>615</v>
      </c>
      <c r="H39" s="272"/>
      <c r="I39" s="272"/>
      <c r="J39" s="272"/>
      <c r="K39" s="270"/>
    </row>
    <row r="40" s="1" customFormat="1" ht="15" customHeight="1">
      <c r="B40" s="273"/>
      <c r="C40" s="274"/>
      <c r="D40" s="272"/>
      <c r="E40" s="275" t="s">
        <v>113</v>
      </c>
      <c r="F40" s="272"/>
      <c r="G40" s="272" t="s">
        <v>616</v>
      </c>
      <c r="H40" s="272"/>
      <c r="I40" s="272"/>
      <c r="J40" s="272"/>
      <c r="K40" s="270"/>
    </row>
    <row r="41" s="1" customFormat="1" ht="15" customHeight="1">
      <c r="B41" s="273"/>
      <c r="C41" s="274"/>
      <c r="D41" s="272"/>
      <c r="E41" s="275" t="s">
        <v>114</v>
      </c>
      <c r="F41" s="272"/>
      <c r="G41" s="272" t="s">
        <v>617</v>
      </c>
      <c r="H41" s="272"/>
      <c r="I41" s="272"/>
      <c r="J41" s="272"/>
      <c r="K41" s="270"/>
    </row>
    <row r="42" s="1" customFormat="1" ht="15" customHeight="1">
      <c r="B42" s="273"/>
      <c r="C42" s="274"/>
      <c r="D42" s="272"/>
      <c r="E42" s="275" t="s">
        <v>618</v>
      </c>
      <c r="F42" s="272"/>
      <c r="G42" s="272" t="s">
        <v>619</v>
      </c>
      <c r="H42" s="272"/>
      <c r="I42" s="272"/>
      <c r="J42" s="272"/>
      <c r="K42" s="270"/>
    </row>
    <row r="43" s="1" customFormat="1" ht="15" customHeight="1">
      <c r="B43" s="273"/>
      <c r="C43" s="274"/>
      <c r="D43" s="272"/>
      <c r="E43" s="275"/>
      <c r="F43" s="272"/>
      <c r="G43" s="272" t="s">
        <v>620</v>
      </c>
      <c r="H43" s="272"/>
      <c r="I43" s="272"/>
      <c r="J43" s="272"/>
      <c r="K43" s="270"/>
    </row>
    <row r="44" s="1" customFormat="1" ht="15" customHeight="1">
      <c r="B44" s="273"/>
      <c r="C44" s="274"/>
      <c r="D44" s="272"/>
      <c r="E44" s="275" t="s">
        <v>621</v>
      </c>
      <c r="F44" s="272"/>
      <c r="G44" s="272" t="s">
        <v>622</v>
      </c>
      <c r="H44" s="272"/>
      <c r="I44" s="272"/>
      <c r="J44" s="272"/>
      <c r="K44" s="270"/>
    </row>
    <row r="45" s="1" customFormat="1" ht="15" customHeight="1">
      <c r="B45" s="273"/>
      <c r="C45" s="274"/>
      <c r="D45" s="272"/>
      <c r="E45" s="275" t="s">
        <v>116</v>
      </c>
      <c r="F45" s="272"/>
      <c r="G45" s="272" t="s">
        <v>623</v>
      </c>
      <c r="H45" s="272"/>
      <c r="I45" s="272"/>
      <c r="J45" s="272"/>
      <c r="K45" s="270"/>
    </row>
    <row r="46" s="1" customFormat="1" ht="12.75" customHeight="1">
      <c r="B46" s="273"/>
      <c r="C46" s="274"/>
      <c r="D46" s="272"/>
      <c r="E46" s="272"/>
      <c r="F46" s="272"/>
      <c r="G46" s="272"/>
      <c r="H46" s="272"/>
      <c r="I46" s="272"/>
      <c r="J46" s="272"/>
      <c r="K46" s="270"/>
    </row>
    <row r="47" s="1" customFormat="1" ht="15" customHeight="1">
      <c r="B47" s="273"/>
      <c r="C47" s="274"/>
      <c r="D47" s="272" t="s">
        <v>624</v>
      </c>
      <c r="E47" s="272"/>
      <c r="F47" s="272"/>
      <c r="G47" s="272"/>
      <c r="H47" s="272"/>
      <c r="I47" s="272"/>
      <c r="J47" s="272"/>
      <c r="K47" s="270"/>
    </row>
    <row r="48" s="1" customFormat="1" ht="15" customHeight="1">
      <c r="B48" s="273"/>
      <c r="C48" s="274"/>
      <c r="D48" s="274"/>
      <c r="E48" s="272" t="s">
        <v>625</v>
      </c>
      <c r="F48" s="272"/>
      <c r="G48" s="272"/>
      <c r="H48" s="272"/>
      <c r="I48" s="272"/>
      <c r="J48" s="272"/>
      <c r="K48" s="270"/>
    </row>
    <row r="49" s="1" customFormat="1" ht="15" customHeight="1">
      <c r="B49" s="273"/>
      <c r="C49" s="274"/>
      <c r="D49" s="274"/>
      <c r="E49" s="272" t="s">
        <v>626</v>
      </c>
      <c r="F49" s="272"/>
      <c r="G49" s="272"/>
      <c r="H49" s="272"/>
      <c r="I49" s="272"/>
      <c r="J49" s="272"/>
      <c r="K49" s="270"/>
    </row>
    <row r="50" s="1" customFormat="1" ht="15" customHeight="1">
      <c r="B50" s="273"/>
      <c r="C50" s="274"/>
      <c r="D50" s="274"/>
      <c r="E50" s="272" t="s">
        <v>627</v>
      </c>
      <c r="F50" s="272"/>
      <c r="G50" s="272"/>
      <c r="H50" s="272"/>
      <c r="I50" s="272"/>
      <c r="J50" s="272"/>
      <c r="K50" s="270"/>
    </row>
    <row r="51" s="1" customFormat="1" ht="15" customHeight="1">
      <c r="B51" s="273"/>
      <c r="C51" s="274"/>
      <c r="D51" s="272" t="s">
        <v>628</v>
      </c>
      <c r="E51" s="272"/>
      <c r="F51" s="272"/>
      <c r="G51" s="272"/>
      <c r="H51" s="272"/>
      <c r="I51" s="272"/>
      <c r="J51" s="272"/>
      <c r="K51" s="270"/>
    </row>
    <row r="52" s="1" customFormat="1" ht="25.5" customHeight="1">
      <c r="B52" s="268"/>
      <c r="C52" s="269" t="s">
        <v>629</v>
      </c>
      <c r="D52" s="269"/>
      <c r="E52" s="269"/>
      <c r="F52" s="269"/>
      <c r="G52" s="269"/>
      <c r="H52" s="269"/>
      <c r="I52" s="269"/>
      <c r="J52" s="269"/>
      <c r="K52" s="270"/>
    </row>
    <row r="53" s="1" customFormat="1" ht="5.25" customHeight="1">
      <c r="B53" s="268"/>
      <c r="C53" s="271"/>
      <c r="D53" s="271"/>
      <c r="E53" s="271"/>
      <c r="F53" s="271"/>
      <c r="G53" s="271"/>
      <c r="H53" s="271"/>
      <c r="I53" s="271"/>
      <c r="J53" s="271"/>
      <c r="K53" s="270"/>
    </row>
    <row r="54" s="1" customFormat="1" ht="15" customHeight="1">
      <c r="B54" s="268"/>
      <c r="C54" s="272" t="s">
        <v>630</v>
      </c>
      <c r="D54" s="272"/>
      <c r="E54" s="272"/>
      <c r="F54" s="272"/>
      <c r="G54" s="272"/>
      <c r="H54" s="272"/>
      <c r="I54" s="272"/>
      <c r="J54" s="272"/>
      <c r="K54" s="270"/>
    </row>
    <row r="55" s="1" customFormat="1" ht="15" customHeight="1">
      <c r="B55" s="268"/>
      <c r="C55" s="272" t="s">
        <v>631</v>
      </c>
      <c r="D55" s="272"/>
      <c r="E55" s="272"/>
      <c r="F55" s="272"/>
      <c r="G55" s="272"/>
      <c r="H55" s="272"/>
      <c r="I55" s="272"/>
      <c r="J55" s="272"/>
      <c r="K55" s="270"/>
    </row>
    <row r="56" s="1" customFormat="1" ht="12.75" customHeight="1">
      <c r="B56" s="268"/>
      <c r="C56" s="272"/>
      <c r="D56" s="272"/>
      <c r="E56" s="272"/>
      <c r="F56" s="272"/>
      <c r="G56" s="272"/>
      <c r="H56" s="272"/>
      <c r="I56" s="272"/>
      <c r="J56" s="272"/>
      <c r="K56" s="270"/>
    </row>
    <row r="57" s="1" customFormat="1" ht="15" customHeight="1">
      <c r="B57" s="268"/>
      <c r="C57" s="272" t="s">
        <v>632</v>
      </c>
      <c r="D57" s="272"/>
      <c r="E57" s="272"/>
      <c r="F57" s="272"/>
      <c r="G57" s="272"/>
      <c r="H57" s="272"/>
      <c r="I57" s="272"/>
      <c r="J57" s="272"/>
      <c r="K57" s="270"/>
    </row>
    <row r="58" s="1" customFormat="1" ht="15" customHeight="1">
      <c r="B58" s="268"/>
      <c r="C58" s="274"/>
      <c r="D58" s="272" t="s">
        <v>633</v>
      </c>
      <c r="E58" s="272"/>
      <c r="F58" s="272"/>
      <c r="G58" s="272"/>
      <c r="H58" s="272"/>
      <c r="I58" s="272"/>
      <c r="J58" s="272"/>
      <c r="K58" s="270"/>
    </row>
    <row r="59" s="1" customFormat="1" ht="15" customHeight="1">
      <c r="B59" s="268"/>
      <c r="C59" s="274"/>
      <c r="D59" s="272" t="s">
        <v>634</v>
      </c>
      <c r="E59" s="272"/>
      <c r="F59" s="272"/>
      <c r="G59" s="272"/>
      <c r="H59" s="272"/>
      <c r="I59" s="272"/>
      <c r="J59" s="272"/>
      <c r="K59" s="270"/>
    </row>
    <row r="60" s="1" customFormat="1" ht="15" customHeight="1">
      <c r="B60" s="268"/>
      <c r="C60" s="274"/>
      <c r="D60" s="272" t="s">
        <v>635</v>
      </c>
      <c r="E60" s="272"/>
      <c r="F60" s="272"/>
      <c r="G60" s="272"/>
      <c r="H60" s="272"/>
      <c r="I60" s="272"/>
      <c r="J60" s="272"/>
      <c r="K60" s="270"/>
    </row>
    <row r="61" s="1" customFormat="1" ht="15" customHeight="1">
      <c r="B61" s="268"/>
      <c r="C61" s="274"/>
      <c r="D61" s="272" t="s">
        <v>636</v>
      </c>
      <c r="E61" s="272"/>
      <c r="F61" s="272"/>
      <c r="G61" s="272"/>
      <c r="H61" s="272"/>
      <c r="I61" s="272"/>
      <c r="J61" s="272"/>
      <c r="K61" s="270"/>
    </row>
    <row r="62" s="1" customFormat="1" ht="15" customHeight="1">
      <c r="B62" s="268"/>
      <c r="C62" s="274"/>
      <c r="D62" s="277" t="s">
        <v>637</v>
      </c>
      <c r="E62" s="277"/>
      <c r="F62" s="277"/>
      <c r="G62" s="277"/>
      <c r="H62" s="277"/>
      <c r="I62" s="277"/>
      <c r="J62" s="277"/>
      <c r="K62" s="270"/>
    </row>
    <row r="63" s="1" customFormat="1" ht="15" customHeight="1">
      <c r="B63" s="268"/>
      <c r="C63" s="274"/>
      <c r="D63" s="272" t="s">
        <v>638</v>
      </c>
      <c r="E63" s="272"/>
      <c r="F63" s="272"/>
      <c r="G63" s="272"/>
      <c r="H63" s="272"/>
      <c r="I63" s="272"/>
      <c r="J63" s="272"/>
      <c r="K63" s="270"/>
    </row>
    <row r="64" s="1" customFormat="1" ht="12.75" customHeight="1">
      <c r="B64" s="268"/>
      <c r="C64" s="274"/>
      <c r="D64" s="274"/>
      <c r="E64" s="278"/>
      <c r="F64" s="274"/>
      <c r="G64" s="274"/>
      <c r="H64" s="274"/>
      <c r="I64" s="274"/>
      <c r="J64" s="274"/>
      <c r="K64" s="270"/>
    </row>
    <row r="65" s="1" customFormat="1" ht="15" customHeight="1">
      <c r="B65" s="268"/>
      <c r="C65" s="274"/>
      <c r="D65" s="272" t="s">
        <v>639</v>
      </c>
      <c r="E65" s="272"/>
      <c r="F65" s="272"/>
      <c r="G65" s="272"/>
      <c r="H65" s="272"/>
      <c r="I65" s="272"/>
      <c r="J65" s="272"/>
      <c r="K65" s="270"/>
    </row>
    <row r="66" s="1" customFormat="1" ht="15" customHeight="1">
      <c r="B66" s="268"/>
      <c r="C66" s="274"/>
      <c r="D66" s="277" t="s">
        <v>640</v>
      </c>
      <c r="E66" s="277"/>
      <c r="F66" s="277"/>
      <c r="G66" s="277"/>
      <c r="H66" s="277"/>
      <c r="I66" s="277"/>
      <c r="J66" s="277"/>
      <c r="K66" s="270"/>
    </row>
    <row r="67" s="1" customFormat="1" ht="15" customHeight="1">
      <c r="B67" s="268"/>
      <c r="C67" s="274"/>
      <c r="D67" s="272" t="s">
        <v>641</v>
      </c>
      <c r="E67" s="272"/>
      <c r="F67" s="272"/>
      <c r="G67" s="272"/>
      <c r="H67" s="272"/>
      <c r="I67" s="272"/>
      <c r="J67" s="272"/>
      <c r="K67" s="270"/>
    </row>
    <row r="68" s="1" customFormat="1" ht="15" customHeight="1">
      <c r="B68" s="268"/>
      <c r="C68" s="274"/>
      <c r="D68" s="272" t="s">
        <v>642</v>
      </c>
      <c r="E68" s="272"/>
      <c r="F68" s="272"/>
      <c r="G68" s="272"/>
      <c r="H68" s="272"/>
      <c r="I68" s="272"/>
      <c r="J68" s="272"/>
      <c r="K68" s="270"/>
    </row>
    <row r="69" s="1" customFormat="1" ht="15" customHeight="1">
      <c r="B69" s="268"/>
      <c r="C69" s="274"/>
      <c r="D69" s="272" t="s">
        <v>643</v>
      </c>
      <c r="E69" s="272"/>
      <c r="F69" s="272"/>
      <c r="G69" s="272"/>
      <c r="H69" s="272"/>
      <c r="I69" s="272"/>
      <c r="J69" s="272"/>
      <c r="K69" s="270"/>
    </row>
    <row r="70" s="1" customFormat="1" ht="15" customHeight="1">
      <c r="B70" s="268"/>
      <c r="C70" s="274"/>
      <c r="D70" s="272" t="s">
        <v>644</v>
      </c>
      <c r="E70" s="272"/>
      <c r="F70" s="272"/>
      <c r="G70" s="272"/>
      <c r="H70" s="272"/>
      <c r="I70" s="272"/>
      <c r="J70" s="272"/>
      <c r="K70" s="270"/>
    </row>
    <row r="71" s="1" customFormat="1" ht="12.75" customHeight="1">
      <c r="B71" s="279"/>
      <c r="C71" s="280"/>
      <c r="D71" s="280"/>
      <c r="E71" s="280"/>
      <c r="F71" s="280"/>
      <c r="G71" s="280"/>
      <c r="H71" s="280"/>
      <c r="I71" s="280"/>
      <c r="J71" s="280"/>
      <c r="K71" s="281"/>
    </row>
    <row r="72" s="1" customFormat="1" ht="18.75" customHeight="1">
      <c r="B72" s="282"/>
      <c r="C72" s="282"/>
      <c r="D72" s="282"/>
      <c r="E72" s="282"/>
      <c r="F72" s="282"/>
      <c r="G72" s="282"/>
      <c r="H72" s="282"/>
      <c r="I72" s="282"/>
      <c r="J72" s="282"/>
      <c r="K72" s="283"/>
    </row>
    <row r="73" s="1" customFormat="1" ht="18.75" customHeight="1">
      <c r="B73" s="283"/>
      <c r="C73" s="283"/>
      <c r="D73" s="283"/>
      <c r="E73" s="283"/>
      <c r="F73" s="283"/>
      <c r="G73" s="283"/>
      <c r="H73" s="283"/>
      <c r="I73" s="283"/>
      <c r="J73" s="283"/>
      <c r="K73" s="283"/>
    </row>
    <row r="74" s="1" customFormat="1" ht="7.5" customHeight="1">
      <c r="B74" s="284"/>
      <c r="C74" s="285"/>
      <c r="D74" s="285"/>
      <c r="E74" s="285"/>
      <c r="F74" s="285"/>
      <c r="G74" s="285"/>
      <c r="H74" s="285"/>
      <c r="I74" s="285"/>
      <c r="J74" s="285"/>
      <c r="K74" s="286"/>
    </row>
    <row r="75" s="1" customFormat="1" ht="45" customHeight="1">
      <c r="B75" s="287"/>
      <c r="C75" s="288" t="s">
        <v>645</v>
      </c>
      <c r="D75" s="288"/>
      <c r="E75" s="288"/>
      <c r="F75" s="288"/>
      <c r="G75" s="288"/>
      <c r="H75" s="288"/>
      <c r="I75" s="288"/>
      <c r="J75" s="288"/>
      <c r="K75" s="289"/>
    </row>
    <row r="76" s="1" customFormat="1" ht="17.25" customHeight="1">
      <c r="B76" s="287"/>
      <c r="C76" s="290" t="s">
        <v>646</v>
      </c>
      <c r="D76" s="290"/>
      <c r="E76" s="290"/>
      <c r="F76" s="290" t="s">
        <v>647</v>
      </c>
      <c r="G76" s="291"/>
      <c r="H76" s="290" t="s">
        <v>56</v>
      </c>
      <c r="I76" s="290" t="s">
        <v>59</v>
      </c>
      <c r="J76" s="290" t="s">
        <v>648</v>
      </c>
      <c r="K76" s="289"/>
    </row>
    <row r="77" s="1" customFormat="1" ht="17.25" customHeight="1">
      <c r="B77" s="287"/>
      <c r="C77" s="292" t="s">
        <v>649</v>
      </c>
      <c r="D77" s="292"/>
      <c r="E77" s="292"/>
      <c r="F77" s="293" t="s">
        <v>650</v>
      </c>
      <c r="G77" s="294"/>
      <c r="H77" s="292"/>
      <c r="I77" s="292"/>
      <c r="J77" s="292" t="s">
        <v>651</v>
      </c>
      <c r="K77" s="289"/>
    </row>
    <row r="78" s="1" customFormat="1" ht="5.25" customHeight="1">
      <c r="B78" s="287"/>
      <c r="C78" s="295"/>
      <c r="D78" s="295"/>
      <c r="E78" s="295"/>
      <c r="F78" s="295"/>
      <c r="G78" s="296"/>
      <c r="H78" s="295"/>
      <c r="I78" s="295"/>
      <c r="J78" s="295"/>
      <c r="K78" s="289"/>
    </row>
    <row r="79" s="1" customFormat="1" ht="15" customHeight="1">
      <c r="B79" s="287"/>
      <c r="C79" s="275" t="s">
        <v>55</v>
      </c>
      <c r="D79" s="297"/>
      <c r="E79" s="297"/>
      <c r="F79" s="298" t="s">
        <v>652</v>
      </c>
      <c r="G79" s="299"/>
      <c r="H79" s="275" t="s">
        <v>653</v>
      </c>
      <c r="I79" s="275" t="s">
        <v>654</v>
      </c>
      <c r="J79" s="275">
        <v>20</v>
      </c>
      <c r="K79" s="289"/>
    </row>
    <row r="80" s="1" customFormat="1" ht="15" customHeight="1">
      <c r="B80" s="287"/>
      <c r="C80" s="275" t="s">
        <v>655</v>
      </c>
      <c r="D80" s="275"/>
      <c r="E80" s="275"/>
      <c r="F80" s="298" t="s">
        <v>652</v>
      </c>
      <c r="G80" s="299"/>
      <c r="H80" s="275" t="s">
        <v>656</v>
      </c>
      <c r="I80" s="275" t="s">
        <v>654</v>
      </c>
      <c r="J80" s="275">
        <v>120</v>
      </c>
      <c r="K80" s="289"/>
    </row>
    <row r="81" s="1" customFormat="1" ht="15" customHeight="1">
      <c r="B81" s="300"/>
      <c r="C81" s="275" t="s">
        <v>657</v>
      </c>
      <c r="D81" s="275"/>
      <c r="E81" s="275"/>
      <c r="F81" s="298" t="s">
        <v>658</v>
      </c>
      <c r="G81" s="299"/>
      <c r="H81" s="275" t="s">
        <v>659</v>
      </c>
      <c r="I81" s="275" t="s">
        <v>654</v>
      </c>
      <c r="J81" s="275">
        <v>50</v>
      </c>
      <c r="K81" s="289"/>
    </row>
    <row r="82" s="1" customFormat="1" ht="15" customHeight="1">
      <c r="B82" s="300"/>
      <c r="C82" s="275" t="s">
        <v>660</v>
      </c>
      <c r="D82" s="275"/>
      <c r="E82" s="275"/>
      <c r="F82" s="298" t="s">
        <v>652</v>
      </c>
      <c r="G82" s="299"/>
      <c r="H82" s="275" t="s">
        <v>661</v>
      </c>
      <c r="I82" s="275" t="s">
        <v>662</v>
      </c>
      <c r="J82" s="275"/>
      <c r="K82" s="289"/>
    </row>
    <row r="83" s="1" customFormat="1" ht="15" customHeight="1">
      <c r="B83" s="300"/>
      <c r="C83" s="301" t="s">
        <v>663</v>
      </c>
      <c r="D83" s="301"/>
      <c r="E83" s="301"/>
      <c r="F83" s="302" t="s">
        <v>658</v>
      </c>
      <c r="G83" s="301"/>
      <c r="H83" s="301" t="s">
        <v>664</v>
      </c>
      <c r="I83" s="301" t="s">
        <v>654</v>
      </c>
      <c r="J83" s="301">
        <v>15</v>
      </c>
      <c r="K83" s="289"/>
    </row>
    <row r="84" s="1" customFormat="1" ht="15" customHeight="1">
      <c r="B84" s="300"/>
      <c r="C84" s="301" t="s">
        <v>665</v>
      </c>
      <c r="D84" s="301"/>
      <c r="E84" s="301"/>
      <c r="F84" s="302" t="s">
        <v>658</v>
      </c>
      <c r="G84" s="301"/>
      <c r="H84" s="301" t="s">
        <v>666</v>
      </c>
      <c r="I84" s="301" t="s">
        <v>654</v>
      </c>
      <c r="J84" s="301">
        <v>15</v>
      </c>
      <c r="K84" s="289"/>
    </row>
    <row r="85" s="1" customFormat="1" ht="15" customHeight="1">
      <c r="B85" s="300"/>
      <c r="C85" s="301" t="s">
        <v>667</v>
      </c>
      <c r="D85" s="301"/>
      <c r="E85" s="301"/>
      <c r="F85" s="302" t="s">
        <v>658</v>
      </c>
      <c r="G85" s="301"/>
      <c r="H85" s="301" t="s">
        <v>668</v>
      </c>
      <c r="I85" s="301" t="s">
        <v>654</v>
      </c>
      <c r="J85" s="301">
        <v>20</v>
      </c>
      <c r="K85" s="289"/>
    </row>
    <row r="86" s="1" customFormat="1" ht="15" customHeight="1">
      <c r="B86" s="300"/>
      <c r="C86" s="301" t="s">
        <v>669</v>
      </c>
      <c r="D86" s="301"/>
      <c r="E86" s="301"/>
      <c r="F86" s="302" t="s">
        <v>658</v>
      </c>
      <c r="G86" s="301"/>
      <c r="H86" s="301" t="s">
        <v>670</v>
      </c>
      <c r="I86" s="301" t="s">
        <v>654</v>
      </c>
      <c r="J86" s="301">
        <v>20</v>
      </c>
      <c r="K86" s="289"/>
    </row>
    <row r="87" s="1" customFormat="1" ht="15" customHeight="1">
      <c r="B87" s="300"/>
      <c r="C87" s="275" t="s">
        <v>671</v>
      </c>
      <c r="D87" s="275"/>
      <c r="E87" s="275"/>
      <c r="F87" s="298" t="s">
        <v>658</v>
      </c>
      <c r="G87" s="299"/>
      <c r="H87" s="275" t="s">
        <v>672</v>
      </c>
      <c r="I87" s="275" t="s">
        <v>654</v>
      </c>
      <c r="J87" s="275">
        <v>50</v>
      </c>
      <c r="K87" s="289"/>
    </row>
    <row r="88" s="1" customFormat="1" ht="15" customHeight="1">
      <c r="B88" s="300"/>
      <c r="C88" s="275" t="s">
        <v>673</v>
      </c>
      <c r="D88" s="275"/>
      <c r="E88" s="275"/>
      <c r="F88" s="298" t="s">
        <v>658</v>
      </c>
      <c r="G88" s="299"/>
      <c r="H88" s="275" t="s">
        <v>674</v>
      </c>
      <c r="I88" s="275" t="s">
        <v>654</v>
      </c>
      <c r="J88" s="275">
        <v>20</v>
      </c>
      <c r="K88" s="289"/>
    </row>
    <row r="89" s="1" customFormat="1" ht="15" customHeight="1">
      <c r="B89" s="300"/>
      <c r="C89" s="275" t="s">
        <v>675</v>
      </c>
      <c r="D89" s="275"/>
      <c r="E89" s="275"/>
      <c r="F89" s="298" t="s">
        <v>658</v>
      </c>
      <c r="G89" s="299"/>
      <c r="H89" s="275" t="s">
        <v>676</v>
      </c>
      <c r="I89" s="275" t="s">
        <v>654</v>
      </c>
      <c r="J89" s="275">
        <v>20</v>
      </c>
      <c r="K89" s="289"/>
    </row>
    <row r="90" s="1" customFormat="1" ht="15" customHeight="1">
      <c r="B90" s="300"/>
      <c r="C90" s="275" t="s">
        <v>677</v>
      </c>
      <c r="D90" s="275"/>
      <c r="E90" s="275"/>
      <c r="F90" s="298" t="s">
        <v>658</v>
      </c>
      <c r="G90" s="299"/>
      <c r="H90" s="275" t="s">
        <v>678</v>
      </c>
      <c r="I90" s="275" t="s">
        <v>654</v>
      </c>
      <c r="J90" s="275">
        <v>50</v>
      </c>
      <c r="K90" s="289"/>
    </row>
    <row r="91" s="1" customFormat="1" ht="15" customHeight="1">
      <c r="B91" s="300"/>
      <c r="C91" s="275" t="s">
        <v>679</v>
      </c>
      <c r="D91" s="275"/>
      <c r="E91" s="275"/>
      <c r="F91" s="298" t="s">
        <v>658</v>
      </c>
      <c r="G91" s="299"/>
      <c r="H91" s="275" t="s">
        <v>679</v>
      </c>
      <c r="I91" s="275" t="s">
        <v>654</v>
      </c>
      <c r="J91" s="275">
        <v>50</v>
      </c>
      <c r="K91" s="289"/>
    </row>
    <row r="92" s="1" customFormat="1" ht="15" customHeight="1">
      <c r="B92" s="300"/>
      <c r="C92" s="275" t="s">
        <v>680</v>
      </c>
      <c r="D92" s="275"/>
      <c r="E92" s="275"/>
      <c r="F92" s="298" t="s">
        <v>658</v>
      </c>
      <c r="G92" s="299"/>
      <c r="H92" s="275" t="s">
        <v>681</v>
      </c>
      <c r="I92" s="275" t="s">
        <v>654</v>
      </c>
      <c r="J92" s="275">
        <v>255</v>
      </c>
      <c r="K92" s="289"/>
    </row>
    <row r="93" s="1" customFormat="1" ht="15" customHeight="1">
      <c r="B93" s="300"/>
      <c r="C93" s="275" t="s">
        <v>682</v>
      </c>
      <c r="D93" s="275"/>
      <c r="E93" s="275"/>
      <c r="F93" s="298" t="s">
        <v>652</v>
      </c>
      <c r="G93" s="299"/>
      <c r="H93" s="275" t="s">
        <v>683</v>
      </c>
      <c r="I93" s="275" t="s">
        <v>684</v>
      </c>
      <c r="J93" s="275"/>
      <c r="K93" s="289"/>
    </row>
    <row r="94" s="1" customFormat="1" ht="15" customHeight="1">
      <c r="B94" s="300"/>
      <c r="C94" s="275" t="s">
        <v>685</v>
      </c>
      <c r="D94" s="275"/>
      <c r="E94" s="275"/>
      <c r="F94" s="298" t="s">
        <v>652</v>
      </c>
      <c r="G94" s="299"/>
      <c r="H94" s="275" t="s">
        <v>686</v>
      </c>
      <c r="I94" s="275" t="s">
        <v>687</v>
      </c>
      <c r="J94" s="275"/>
      <c r="K94" s="289"/>
    </row>
    <row r="95" s="1" customFormat="1" ht="15" customHeight="1">
      <c r="B95" s="300"/>
      <c r="C95" s="275" t="s">
        <v>688</v>
      </c>
      <c r="D95" s="275"/>
      <c r="E95" s="275"/>
      <c r="F95" s="298" t="s">
        <v>652</v>
      </c>
      <c r="G95" s="299"/>
      <c r="H95" s="275" t="s">
        <v>688</v>
      </c>
      <c r="I95" s="275" t="s">
        <v>687</v>
      </c>
      <c r="J95" s="275"/>
      <c r="K95" s="289"/>
    </row>
    <row r="96" s="1" customFormat="1" ht="15" customHeight="1">
      <c r="B96" s="300"/>
      <c r="C96" s="275" t="s">
        <v>40</v>
      </c>
      <c r="D96" s="275"/>
      <c r="E96" s="275"/>
      <c r="F96" s="298" t="s">
        <v>652</v>
      </c>
      <c r="G96" s="299"/>
      <c r="H96" s="275" t="s">
        <v>689</v>
      </c>
      <c r="I96" s="275" t="s">
        <v>687</v>
      </c>
      <c r="J96" s="275"/>
      <c r="K96" s="289"/>
    </row>
    <row r="97" s="1" customFormat="1" ht="15" customHeight="1">
      <c r="B97" s="300"/>
      <c r="C97" s="275" t="s">
        <v>50</v>
      </c>
      <c r="D97" s="275"/>
      <c r="E97" s="275"/>
      <c r="F97" s="298" t="s">
        <v>652</v>
      </c>
      <c r="G97" s="299"/>
      <c r="H97" s="275" t="s">
        <v>690</v>
      </c>
      <c r="I97" s="275" t="s">
        <v>687</v>
      </c>
      <c r="J97" s="275"/>
      <c r="K97" s="289"/>
    </row>
    <row r="98" s="1" customFormat="1" ht="15" customHeight="1">
      <c r="B98" s="303"/>
      <c r="C98" s="304"/>
      <c r="D98" s="304"/>
      <c r="E98" s="304"/>
      <c r="F98" s="304"/>
      <c r="G98" s="304"/>
      <c r="H98" s="304"/>
      <c r="I98" s="304"/>
      <c r="J98" s="304"/>
      <c r="K98" s="305"/>
    </row>
    <row r="99" s="1" customFormat="1" ht="18.75" customHeight="1">
      <c r="B99" s="306"/>
      <c r="C99" s="307"/>
      <c r="D99" s="307"/>
      <c r="E99" s="307"/>
      <c r="F99" s="307"/>
      <c r="G99" s="307"/>
      <c r="H99" s="307"/>
      <c r="I99" s="307"/>
      <c r="J99" s="307"/>
      <c r="K99" s="306"/>
    </row>
    <row r="100" s="1" customFormat="1" ht="18.75" customHeight="1">
      <c r="B100" s="283"/>
      <c r="C100" s="283"/>
      <c r="D100" s="283"/>
      <c r="E100" s="283"/>
      <c r="F100" s="283"/>
      <c r="G100" s="283"/>
      <c r="H100" s="283"/>
      <c r="I100" s="283"/>
      <c r="J100" s="283"/>
      <c r="K100" s="283"/>
    </row>
    <row r="101" s="1" customFormat="1" ht="7.5" customHeight="1">
      <c r="B101" s="284"/>
      <c r="C101" s="285"/>
      <c r="D101" s="285"/>
      <c r="E101" s="285"/>
      <c r="F101" s="285"/>
      <c r="G101" s="285"/>
      <c r="H101" s="285"/>
      <c r="I101" s="285"/>
      <c r="J101" s="285"/>
      <c r="K101" s="286"/>
    </row>
    <row r="102" s="1" customFormat="1" ht="45" customHeight="1">
      <c r="B102" s="287"/>
      <c r="C102" s="288" t="s">
        <v>691</v>
      </c>
      <c r="D102" s="288"/>
      <c r="E102" s="288"/>
      <c r="F102" s="288"/>
      <c r="G102" s="288"/>
      <c r="H102" s="288"/>
      <c r="I102" s="288"/>
      <c r="J102" s="288"/>
      <c r="K102" s="289"/>
    </row>
    <row r="103" s="1" customFormat="1" ht="17.25" customHeight="1">
      <c r="B103" s="287"/>
      <c r="C103" s="290" t="s">
        <v>646</v>
      </c>
      <c r="D103" s="290"/>
      <c r="E103" s="290"/>
      <c r="F103" s="290" t="s">
        <v>647</v>
      </c>
      <c r="G103" s="291"/>
      <c r="H103" s="290" t="s">
        <v>56</v>
      </c>
      <c r="I103" s="290" t="s">
        <v>59</v>
      </c>
      <c r="J103" s="290" t="s">
        <v>648</v>
      </c>
      <c r="K103" s="289"/>
    </row>
    <row r="104" s="1" customFormat="1" ht="17.25" customHeight="1">
      <c r="B104" s="287"/>
      <c r="C104" s="292" t="s">
        <v>649</v>
      </c>
      <c r="D104" s="292"/>
      <c r="E104" s="292"/>
      <c r="F104" s="293" t="s">
        <v>650</v>
      </c>
      <c r="G104" s="294"/>
      <c r="H104" s="292"/>
      <c r="I104" s="292"/>
      <c r="J104" s="292" t="s">
        <v>651</v>
      </c>
      <c r="K104" s="289"/>
    </row>
    <row r="105" s="1" customFormat="1" ht="5.25" customHeight="1">
      <c r="B105" s="287"/>
      <c r="C105" s="290"/>
      <c r="D105" s="290"/>
      <c r="E105" s="290"/>
      <c r="F105" s="290"/>
      <c r="G105" s="308"/>
      <c r="H105" s="290"/>
      <c r="I105" s="290"/>
      <c r="J105" s="290"/>
      <c r="K105" s="289"/>
    </row>
    <row r="106" s="1" customFormat="1" ht="15" customHeight="1">
      <c r="B106" s="287"/>
      <c r="C106" s="275" t="s">
        <v>55</v>
      </c>
      <c r="D106" s="297"/>
      <c r="E106" s="297"/>
      <c r="F106" s="298" t="s">
        <v>652</v>
      </c>
      <c r="G106" s="275"/>
      <c r="H106" s="275" t="s">
        <v>692</v>
      </c>
      <c r="I106" s="275" t="s">
        <v>654</v>
      </c>
      <c r="J106" s="275">
        <v>20</v>
      </c>
      <c r="K106" s="289"/>
    </row>
    <row r="107" s="1" customFormat="1" ht="15" customHeight="1">
      <c r="B107" s="287"/>
      <c r="C107" s="275" t="s">
        <v>655</v>
      </c>
      <c r="D107" s="275"/>
      <c r="E107" s="275"/>
      <c r="F107" s="298" t="s">
        <v>652</v>
      </c>
      <c r="G107" s="275"/>
      <c r="H107" s="275" t="s">
        <v>692</v>
      </c>
      <c r="I107" s="275" t="s">
        <v>654</v>
      </c>
      <c r="J107" s="275">
        <v>120</v>
      </c>
      <c r="K107" s="289"/>
    </row>
    <row r="108" s="1" customFormat="1" ht="15" customHeight="1">
      <c r="B108" s="300"/>
      <c r="C108" s="275" t="s">
        <v>657</v>
      </c>
      <c r="D108" s="275"/>
      <c r="E108" s="275"/>
      <c r="F108" s="298" t="s">
        <v>658</v>
      </c>
      <c r="G108" s="275"/>
      <c r="H108" s="275" t="s">
        <v>692</v>
      </c>
      <c r="I108" s="275" t="s">
        <v>654</v>
      </c>
      <c r="J108" s="275">
        <v>50</v>
      </c>
      <c r="K108" s="289"/>
    </row>
    <row r="109" s="1" customFormat="1" ht="15" customHeight="1">
      <c r="B109" s="300"/>
      <c r="C109" s="275" t="s">
        <v>660</v>
      </c>
      <c r="D109" s="275"/>
      <c r="E109" s="275"/>
      <c r="F109" s="298" t="s">
        <v>652</v>
      </c>
      <c r="G109" s="275"/>
      <c r="H109" s="275" t="s">
        <v>692</v>
      </c>
      <c r="I109" s="275" t="s">
        <v>662</v>
      </c>
      <c r="J109" s="275"/>
      <c r="K109" s="289"/>
    </row>
    <row r="110" s="1" customFormat="1" ht="15" customHeight="1">
      <c r="B110" s="300"/>
      <c r="C110" s="275" t="s">
        <v>671</v>
      </c>
      <c r="D110" s="275"/>
      <c r="E110" s="275"/>
      <c r="F110" s="298" t="s">
        <v>658</v>
      </c>
      <c r="G110" s="275"/>
      <c r="H110" s="275" t="s">
        <v>692</v>
      </c>
      <c r="I110" s="275" t="s">
        <v>654</v>
      </c>
      <c r="J110" s="275">
        <v>50</v>
      </c>
      <c r="K110" s="289"/>
    </row>
    <row r="111" s="1" customFormat="1" ht="15" customHeight="1">
      <c r="B111" s="300"/>
      <c r="C111" s="275" t="s">
        <v>679</v>
      </c>
      <c r="D111" s="275"/>
      <c r="E111" s="275"/>
      <c r="F111" s="298" t="s">
        <v>658</v>
      </c>
      <c r="G111" s="275"/>
      <c r="H111" s="275" t="s">
        <v>692</v>
      </c>
      <c r="I111" s="275" t="s">
        <v>654</v>
      </c>
      <c r="J111" s="275">
        <v>50</v>
      </c>
      <c r="K111" s="289"/>
    </row>
    <row r="112" s="1" customFormat="1" ht="15" customHeight="1">
      <c r="B112" s="300"/>
      <c r="C112" s="275" t="s">
        <v>677</v>
      </c>
      <c r="D112" s="275"/>
      <c r="E112" s="275"/>
      <c r="F112" s="298" t="s">
        <v>658</v>
      </c>
      <c r="G112" s="275"/>
      <c r="H112" s="275" t="s">
        <v>692</v>
      </c>
      <c r="I112" s="275" t="s">
        <v>654</v>
      </c>
      <c r="J112" s="275">
        <v>50</v>
      </c>
      <c r="K112" s="289"/>
    </row>
    <row r="113" s="1" customFormat="1" ht="15" customHeight="1">
      <c r="B113" s="300"/>
      <c r="C113" s="275" t="s">
        <v>55</v>
      </c>
      <c r="D113" s="275"/>
      <c r="E113" s="275"/>
      <c r="F113" s="298" t="s">
        <v>652</v>
      </c>
      <c r="G113" s="275"/>
      <c r="H113" s="275" t="s">
        <v>693</v>
      </c>
      <c r="I113" s="275" t="s">
        <v>654</v>
      </c>
      <c r="J113" s="275">
        <v>20</v>
      </c>
      <c r="K113" s="289"/>
    </row>
    <row r="114" s="1" customFormat="1" ht="15" customHeight="1">
      <c r="B114" s="300"/>
      <c r="C114" s="275" t="s">
        <v>694</v>
      </c>
      <c r="D114" s="275"/>
      <c r="E114" s="275"/>
      <c r="F114" s="298" t="s">
        <v>652</v>
      </c>
      <c r="G114" s="275"/>
      <c r="H114" s="275" t="s">
        <v>695</v>
      </c>
      <c r="I114" s="275" t="s">
        <v>654</v>
      </c>
      <c r="J114" s="275">
        <v>120</v>
      </c>
      <c r="K114" s="289"/>
    </row>
    <row r="115" s="1" customFormat="1" ht="15" customHeight="1">
      <c r="B115" s="300"/>
      <c r="C115" s="275" t="s">
        <v>40</v>
      </c>
      <c r="D115" s="275"/>
      <c r="E115" s="275"/>
      <c r="F115" s="298" t="s">
        <v>652</v>
      </c>
      <c r="G115" s="275"/>
      <c r="H115" s="275" t="s">
        <v>696</v>
      </c>
      <c r="I115" s="275" t="s">
        <v>687</v>
      </c>
      <c r="J115" s="275"/>
      <c r="K115" s="289"/>
    </row>
    <row r="116" s="1" customFormat="1" ht="15" customHeight="1">
      <c r="B116" s="300"/>
      <c r="C116" s="275" t="s">
        <v>50</v>
      </c>
      <c r="D116" s="275"/>
      <c r="E116" s="275"/>
      <c r="F116" s="298" t="s">
        <v>652</v>
      </c>
      <c r="G116" s="275"/>
      <c r="H116" s="275" t="s">
        <v>697</v>
      </c>
      <c r="I116" s="275" t="s">
        <v>687</v>
      </c>
      <c r="J116" s="275"/>
      <c r="K116" s="289"/>
    </row>
    <row r="117" s="1" customFormat="1" ht="15" customHeight="1">
      <c r="B117" s="300"/>
      <c r="C117" s="275" t="s">
        <v>59</v>
      </c>
      <c r="D117" s="275"/>
      <c r="E117" s="275"/>
      <c r="F117" s="298" t="s">
        <v>652</v>
      </c>
      <c r="G117" s="275"/>
      <c r="H117" s="275" t="s">
        <v>698</v>
      </c>
      <c r="I117" s="275" t="s">
        <v>699</v>
      </c>
      <c r="J117" s="275"/>
      <c r="K117" s="289"/>
    </row>
    <row r="118" s="1" customFormat="1" ht="15" customHeight="1">
      <c r="B118" s="303"/>
      <c r="C118" s="309"/>
      <c r="D118" s="309"/>
      <c r="E118" s="309"/>
      <c r="F118" s="309"/>
      <c r="G118" s="309"/>
      <c r="H118" s="309"/>
      <c r="I118" s="309"/>
      <c r="J118" s="309"/>
      <c r="K118" s="305"/>
    </row>
    <row r="119" s="1" customFormat="1" ht="18.75" customHeight="1">
      <c r="B119" s="310"/>
      <c r="C119" s="311"/>
      <c r="D119" s="311"/>
      <c r="E119" s="311"/>
      <c r="F119" s="312"/>
      <c r="G119" s="311"/>
      <c r="H119" s="311"/>
      <c r="I119" s="311"/>
      <c r="J119" s="311"/>
      <c r="K119" s="310"/>
    </row>
    <row r="120" s="1" customFormat="1" ht="18.75" customHeight="1">
      <c r="B120" s="283"/>
      <c r="C120" s="283"/>
      <c r="D120" s="283"/>
      <c r="E120" s="283"/>
      <c r="F120" s="283"/>
      <c r="G120" s="283"/>
      <c r="H120" s="283"/>
      <c r="I120" s="283"/>
      <c r="J120" s="283"/>
      <c r="K120" s="283"/>
    </row>
    <row r="121" s="1" customFormat="1" ht="7.5" customHeight="1">
      <c r="B121" s="313"/>
      <c r="C121" s="314"/>
      <c r="D121" s="314"/>
      <c r="E121" s="314"/>
      <c r="F121" s="314"/>
      <c r="G121" s="314"/>
      <c r="H121" s="314"/>
      <c r="I121" s="314"/>
      <c r="J121" s="314"/>
      <c r="K121" s="315"/>
    </row>
    <row r="122" s="1" customFormat="1" ht="45" customHeight="1">
      <c r="B122" s="316"/>
      <c r="C122" s="266" t="s">
        <v>700</v>
      </c>
      <c r="D122" s="266"/>
      <c r="E122" s="266"/>
      <c r="F122" s="266"/>
      <c r="G122" s="266"/>
      <c r="H122" s="266"/>
      <c r="I122" s="266"/>
      <c r="J122" s="266"/>
      <c r="K122" s="317"/>
    </row>
    <row r="123" s="1" customFormat="1" ht="17.25" customHeight="1">
      <c r="B123" s="318"/>
      <c r="C123" s="290" t="s">
        <v>646</v>
      </c>
      <c r="D123" s="290"/>
      <c r="E123" s="290"/>
      <c r="F123" s="290" t="s">
        <v>647</v>
      </c>
      <c r="G123" s="291"/>
      <c r="H123" s="290" t="s">
        <v>56</v>
      </c>
      <c r="I123" s="290" t="s">
        <v>59</v>
      </c>
      <c r="J123" s="290" t="s">
        <v>648</v>
      </c>
      <c r="K123" s="319"/>
    </row>
    <row r="124" s="1" customFormat="1" ht="17.25" customHeight="1">
      <c r="B124" s="318"/>
      <c r="C124" s="292" t="s">
        <v>649</v>
      </c>
      <c r="D124" s="292"/>
      <c r="E124" s="292"/>
      <c r="F124" s="293" t="s">
        <v>650</v>
      </c>
      <c r="G124" s="294"/>
      <c r="H124" s="292"/>
      <c r="I124" s="292"/>
      <c r="J124" s="292" t="s">
        <v>651</v>
      </c>
      <c r="K124" s="319"/>
    </row>
    <row r="125" s="1" customFormat="1" ht="5.25" customHeight="1">
      <c r="B125" s="320"/>
      <c r="C125" s="295"/>
      <c r="D125" s="295"/>
      <c r="E125" s="295"/>
      <c r="F125" s="295"/>
      <c r="G125" s="321"/>
      <c r="H125" s="295"/>
      <c r="I125" s="295"/>
      <c r="J125" s="295"/>
      <c r="K125" s="322"/>
    </row>
    <row r="126" s="1" customFormat="1" ht="15" customHeight="1">
      <c r="B126" s="320"/>
      <c r="C126" s="275" t="s">
        <v>655</v>
      </c>
      <c r="D126" s="297"/>
      <c r="E126" s="297"/>
      <c r="F126" s="298" t="s">
        <v>652</v>
      </c>
      <c r="G126" s="275"/>
      <c r="H126" s="275" t="s">
        <v>692</v>
      </c>
      <c r="I126" s="275" t="s">
        <v>654</v>
      </c>
      <c r="J126" s="275">
        <v>120</v>
      </c>
      <c r="K126" s="323"/>
    </row>
    <row r="127" s="1" customFormat="1" ht="15" customHeight="1">
      <c r="B127" s="320"/>
      <c r="C127" s="275" t="s">
        <v>701</v>
      </c>
      <c r="D127" s="275"/>
      <c r="E127" s="275"/>
      <c r="F127" s="298" t="s">
        <v>652</v>
      </c>
      <c r="G127" s="275"/>
      <c r="H127" s="275" t="s">
        <v>702</v>
      </c>
      <c r="I127" s="275" t="s">
        <v>654</v>
      </c>
      <c r="J127" s="275" t="s">
        <v>703</v>
      </c>
      <c r="K127" s="323"/>
    </row>
    <row r="128" s="1" customFormat="1" ht="15" customHeight="1">
      <c r="B128" s="320"/>
      <c r="C128" s="275" t="s">
        <v>600</v>
      </c>
      <c r="D128" s="275"/>
      <c r="E128" s="275"/>
      <c r="F128" s="298" t="s">
        <v>652</v>
      </c>
      <c r="G128" s="275"/>
      <c r="H128" s="275" t="s">
        <v>704</v>
      </c>
      <c r="I128" s="275" t="s">
        <v>654</v>
      </c>
      <c r="J128" s="275" t="s">
        <v>703</v>
      </c>
      <c r="K128" s="323"/>
    </row>
    <row r="129" s="1" customFormat="1" ht="15" customHeight="1">
      <c r="B129" s="320"/>
      <c r="C129" s="275" t="s">
        <v>663</v>
      </c>
      <c r="D129" s="275"/>
      <c r="E129" s="275"/>
      <c r="F129" s="298" t="s">
        <v>658</v>
      </c>
      <c r="G129" s="275"/>
      <c r="H129" s="275" t="s">
        <v>664</v>
      </c>
      <c r="I129" s="275" t="s">
        <v>654</v>
      </c>
      <c r="J129" s="275">
        <v>15</v>
      </c>
      <c r="K129" s="323"/>
    </row>
    <row r="130" s="1" customFormat="1" ht="15" customHeight="1">
      <c r="B130" s="320"/>
      <c r="C130" s="301" t="s">
        <v>665</v>
      </c>
      <c r="D130" s="301"/>
      <c r="E130" s="301"/>
      <c r="F130" s="302" t="s">
        <v>658</v>
      </c>
      <c r="G130" s="301"/>
      <c r="H130" s="301" t="s">
        <v>666</v>
      </c>
      <c r="I130" s="301" t="s">
        <v>654</v>
      </c>
      <c r="J130" s="301">
        <v>15</v>
      </c>
      <c r="K130" s="323"/>
    </row>
    <row r="131" s="1" customFormat="1" ht="15" customHeight="1">
      <c r="B131" s="320"/>
      <c r="C131" s="301" t="s">
        <v>667</v>
      </c>
      <c r="D131" s="301"/>
      <c r="E131" s="301"/>
      <c r="F131" s="302" t="s">
        <v>658</v>
      </c>
      <c r="G131" s="301"/>
      <c r="H131" s="301" t="s">
        <v>668</v>
      </c>
      <c r="I131" s="301" t="s">
        <v>654</v>
      </c>
      <c r="J131" s="301">
        <v>20</v>
      </c>
      <c r="K131" s="323"/>
    </row>
    <row r="132" s="1" customFormat="1" ht="15" customHeight="1">
      <c r="B132" s="320"/>
      <c r="C132" s="301" t="s">
        <v>669</v>
      </c>
      <c r="D132" s="301"/>
      <c r="E132" s="301"/>
      <c r="F132" s="302" t="s">
        <v>658</v>
      </c>
      <c r="G132" s="301"/>
      <c r="H132" s="301" t="s">
        <v>670</v>
      </c>
      <c r="I132" s="301" t="s">
        <v>654</v>
      </c>
      <c r="J132" s="301">
        <v>20</v>
      </c>
      <c r="K132" s="323"/>
    </row>
    <row r="133" s="1" customFormat="1" ht="15" customHeight="1">
      <c r="B133" s="320"/>
      <c r="C133" s="275" t="s">
        <v>657</v>
      </c>
      <c r="D133" s="275"/>
      <c r="E133" s="275"/>
      <c r="F133" s="298" t="s">
        <v>658</v>
      </c>
      <c r="G133" s="275"/>
      <c r="H133" s="275" t="s">
        <v>692</v>
      </c>
      <c r="I133" s="275" t="s">
        <v>654</v>
      </c>
      <c r="J133" s="275">
        <v>50</v>
      </c>
      <c r="K133" s="323"/>
    </row>
    <row r="134" s="1" customFormat="1" ht="15" customHeight="1">
      <c r="B134" s="320"/>
      <c r="C134" s="275" t="s">
        <v>671</v>
      </c>
      <c r="D134" s="275"/>
      <c r="E134" s="275"/>
      <c r="F134" s="298" t="s">
        <v>658</v>
      </c>
      <c r="G134" s="275"/>
      <c r="H134" s="275" t="s">
        <v>692</v>
      </c>
      <c r="I134" s="275" t="s">
        <v>654</v>
      </c>
      <c r="J134" s="275">
        <v>50</v>
      </c>
      <c r="K134" s="323"/>
    </row>
    <row r="135" s="1" customFormat="1" ht="15" customHeight="1">
      <c r="B135" s="320"/>
      <c r="C135" s="275" t="s">
        <v>677</v>
      </c>
      <c r="D135" s="275"/>
      <c r="E135" s="275"/>
      <c r="F135" s="298" t="s">
        <v>658</v>
      </c>
      <c r="G135" s="275"/>
      <c r="H135" s="275" t="s">
        <v>692</v>
      </c>
      <c r="I135" s="275" t="s">
        <v>654</v>
      </c>
      <c r="J135" s="275">
        <v>50</v>
      </c>
      <c r="K135" s="323"/>
    </row>
    <row r="136" s="1" customFormat="1" ht="15" customHeight="1">
      <c r="B136" s="320"/>
      <c r="C136" s="275" t="s">
        <v>679</v>
      </c>
      <c r="D136" s="275"/>
      <c r="E136" s="275"/>
      <c r="F136" s="298" t="s">
        <v>658</v>
      </c>
      <c r="G136" s="275"/>
      <c r="H136" s="275" t="s">
        <v>692</v>
      </c>
      <c r="I136" s="275" t="s">
        <v>654</v>
      </c>
      <c r="J136" s="275">
        <v>50</v>
      </c>
      <c r="K136" s="323"/>
    </row>
    <row r="137" s="1" customFormat="1" ht="15" customHeight="1">
      <c r="B137" s="320"/>
      <c r="C137" s="275" t="s">
        <v>680</v>
      </c>
      <c r="D137" s="275"/>
      <c r="E137" s="275"/>
      <c r="F137" s="298" t="s">
        <v>658</v>
      </c>
      <c r="G137" s="275"/>
      <c r="H137" s="275" t="s">
        <v>705</v>
      </c>
      <c r="I137" s="275" t="s">
        <v>654</v>
      </c>
      <c r="J137" s="275">
        <v>255</v>
      </c>
      <c r="K137" s="323"/>
    </row>
    <row r="138" s="1" customFormat="1" ht="15" customHeight="1">
      <c r="B138" s="320"/>
      <c r="C138" s="275" t="s">
        <v>682</v>
      </c>
      <c r="D138" s="275"/>
      <c r="E138" s="275"/>
      <c r="F138" s="298" t="s">
        <v>652</v>
      </c>
      <c r="G138" s="275"/>
      <c r="H138" s="275" t="s">
        <v>706</v>
      </c>
      <c r="I138" s="275" t="s">
        <v>684</v>
      </c>
      <c r="J138" s="275"/>
      <c r="K138" s="323"/>
    </row>
    <row r="139" s="1" customFormat="1" ht="15" customHeight="1">
      <c r="B139" s="320"/>
      <c r="C139" s="275" t="s">
        <v>685</v>
      </c>
      <c r="D139" s="275"/>
      <c r="E139" s="275"/>
      <c r="F139" s="298" t="s">
        <v>652</v>
      </c>
      <c r="G139" s="275"/>
      <c r="H139" s="275" t="s">
        <v>707</v>
      </c>
      <c r="I139" s="275" t="s">
        <v>687</v>
      </c>
      <c r="J139" s="275"/>
      <c r="K139" s="323"/>
    </row>
    <row r="140" s="1" customFormat="1" ht="15" customHeight="1">
      <c r="B140" s="320"/>
      <c r="C140" s="275" t="s">
        <v>688</v>
      </c>
      <c r="D140" s="275"/>
      <c r="E140" s="275"/>
      <c r="F140" s="298" t="s">
        <v>652</v>
      </c>
      <c r="G140" s="275"/>
      <c r="H140" s="275" t="s">
        <v>688</v>
      </c>
      <c r="I140" s="275" t="s">
        <v>687</v>
      </c>
      <c r="J140" s="275"/>
      <c r="K140" s="323"/>
    </row>
    <row r="141" s="1" customFormat="1" ht="15" customHeight="1">
      <c r="B141" s="320"/>
      <c r="C141" s="275" t="s">
        <v>40</v>
      </c>
      <c r="D141" s="275"/>
      <c r="E141" s="275"/>
      <c r="F141" s="298" t="s">
        <v>652</v>
      </c>
      <c r="G141" s="275"/>
      <c r="H141" s="275" t="s">
        <v>708</v>
      </c>
      <c r="I141" s="275" t="s">
        <v>687</v>
      </c>
      <c r="J141" s="275"/>
      <c r="K141" s="323"/>
    </row>
    <row r="142" s="1" customFormat="1" ht="15" customHeight="1">
      <c r="B142" s="320"/>
      <c r="C142" s="275" t="s">
        <v>709</v>
      </c>
      <c r="D142" s="275"/>
      <c r="E142" s="275"/>
      <c r="F142" s="298" t="s">
        <v>652</v>
      </c>
      <c r="G142" s="275"/>
      <c r="H142" s="275" t="s">
        <v>710</v>
      </c>
      <c r="I142" s="275" t="s">
        <v>687</v>
      </c>
      <c r="J142" s="275"/>
      <c r="K142" s="323"/>
    </row>
    <row r="143" s="1" customFormat="1" ht="15" customHeight="1">
      <c r="B143" s="324"/>
      <c r="C143" s="325"/>
      <c r="D143" s="325"/>
      <c r="E143" s="325"/>
      <c r="F143" s="325"/>
      <c r="G143" s="325"/>
      <c r="H143" s="325"/>
      <c r="I143" s="325"/>
      <c r="J143" s="325"/>
      <c r="K143" s="326"/>
    </row>
    <row r="144" s="1" customFormat="1" ht="18.75" customHeight="1">
      <c r="B144" s="311"/>
      <c r="C144" s="311"/>
      <c r="D144" s="311"/>
      <c r="E144" s="311"/>
      <c r="F144" s="312"/>
      <c r="G144" s="311"/>
      <c r="H144" s="311"/>
      <c r="I144" s="311"/>
      <c r="J144" s="311"/>
      <c r="K144" s="311"/>
    </row>
    <row r="145" s="1" customFormat="1" ht="18.75" customHeight="1">
      <c r="B145" s="283"/>
      <c r="C145" s="283"/>
      <c r="D145" s="283"/>
      <c r="E145" s="283"/>
      <c r="F145" s="283"/>
      <c r="G145" s="283"/>
      <c r="H145" s="283"/>
      <c r="I145" s="283"/>
      <c r="J145" s="283"/>
      <c r="K145" s="283"/>
    </row>
    <row r="146" s="1" customFormat="1" ht="7.5" customHeight="1">
      <c r="B146" s="284"/>
      <c r="C146" s="285"/>
      <c r="D146" s="285"/>
      <c r="E146" s="285"/>
      <c r="F146" s="285"/>
      <c r="G146" s="285"/>
      <c r="H146" s="285"/>
      <c r="I146" s="285"/>
      <c r="J146" s="285"/>
      <c r="K146" s="286"/>
    </row>
    <row r="147" s="1" customFormat="1" ht="45" customHeight="1">
      <c r="B147" s="287"/>
      <c r="C147" s="288" t="s">
        <v>711</v>
      </c>
      <c r="D147" s="288"/>
      <c r="E147" s="288"/>
      <c r="F147" s="288"/>
      <c r="G147" s="288"/>
      <c r="H147" s="288"/>
      <c r="I147" s="288"/>
      <c r="J147" s="288"/>
      <c r="K147" s="289"/>
    </row>
    <row r="148" s="1" customFormat="1" ht="17.25" customHeight="1">
      <c r="B148" s="287"/>
      <c r="C148" s="290" t="s">
        <v>646</v>
      </c>
      <c r="D148" s="290"/>
      <c r="E148" s="290"/>
      <c r="F148" s="290" t="s">
        <v>647</v>
      </c>
      <c r="G148" s="291"/>
      <c r="H148" s="290" t="s">
        <v>56</v>
      </c>
      <c r="I148" s="290" t="s">
        <v>59</v>
      </c>
      <c r="J148" s="290" t="s">
        <v>648</v>
      </c>
      <c r="K148" s="289"/>
    </row>
    <row r="149" s="1" customFormat="1" ht="17.25" customHeight="1">
      <c r="B149" s="287"/>
      <c r="C149" s="292" t="s">
        <v>649</v>
      </c>
      <c r="D149" s="292"/>
      <c r="E149" s="292"/>
      <c r="F149" s="293" t="s">
        <v>650</v>
      </c>
      <c r="G149" s="294"/>
      <c r="H149" s="292"/>
      <c r="I149" s="292"/>
      <c r="J149" s="292" t="s">
        <v>651</v>
      </c>
      <c r="K149" s="289"/>
    </row>
    <row r="150" s="1" customFormat="1" ht="5.25" customHeight="1">
      <c r="B150" s="300"/>
      <c r="C150" s="295"/>
      <c r="D150" s="295"/>
      <c r="E150" s="295"/>
      <c r="F150" s="295"/>
      <c r="G150" s="296"/>
      <c r="H150" s="295"/>
      <c r="I150" s="295"/>
      <c r="J150" s="295"/>
      <c r="K150" s="323"/>
    </row>
    <row r="151" s="1" customFormat="1" ht="15" customHeight="1">
      <c r="B151" s="300"/>
      <c r="C151" s="327" t="s">
        <v>655</v>
      </c>
      <c r="D151" s="275"/>
      <c r="E151" s="275"/>
      <c r="F151" s="328" t="s">
        <v>652</v>
      </c>
      <c r="G151" s="275"/>
      <c r="H151" s="327" t="s">
        <v>692</v>
      </c>
      <c r="I151" s="327" t="s">
        <v>654</v>
      </c>
      <c r="J151" s="327">
        <v>120</v>
      </c>
      <c r="K151" s="323"/>
    </row>
    <row r="152" s="1" customFormat="1" ht="15" customHeight="1">
      <c r="B152" s="300"/>
      <c r="C152" s="327" t="s">
        <v>701</v>
      </c>
      <c r="D152" s="275"/>
      <c r="E152" s="275"/>
      <c r="F152" s="328" t="s">
        <v>652</v>
      </c>
      <c r="G152" s="275"/>
      <c r="H152" s="327" t="s">
        <v>712</v>
      </c>
      <c r="I152" s="327" t="s">
        <v>654</v>
      </c>
      <c r="J152" s="327" t="s">
        <v>703</v>
      </c>
      <c r="K152" s="323"/>
    </row>
    <row r="153" s="1" customFormat="1" ht="15" customHeight="1">
      <c r="B153" s="300"/>
      <c r="C153" s="327" t="s">
        <v>600</v>
      </c>
      <c r="D153" s="275"/>
      <c r="E153" s="275"/>
      <c r="F153" s="328" t="s">
        <v>652</v>
      </c>
      <c r="G153" s="275"/>
      <c r="H153" s="327" t="s">
        <v>713</v>
      </c>
      <c r="I153" s="327" t="s">
        <v>654</v>
      </c>
      <c r="J153" s="327" t="s">
        <v>703</v>
      </c>
      <c r="K153" s="323"/>
    </row>
    <row r="154" s="1" customFormat="1" ht="15" customHeight="1">
      <c r="B154" s="300"/>
      <c r="C154" s="327" t="s">
        <v>657</v>
      </c>
      <c r="D154" s="275"/>
      <c r="E154" s="275"/>
      <c r="F154" s="328" t="s">
        <v>658</v>
      </c>
      <c r="G154" s="275"/>
      <c r="H154" s="327" t="s">
        <v>692</v>
      </c>
      <c r="I154" s="327" t="s">
        <v>654</v>
      </c>
      <c r="J154" s="327">
        <v>50</v>
      </c>
      <c r="K154" s="323"/>
    </row>
    <row r="155" s="1" customFormat="1" ht="15" customHeight="1">
      <c r="B155" s="300"/>
      <c r="C155" s="327" t="s">
        <v>660</v>
      </c>
      <c r="D155" s="275"/>
      <c r="E155" s="275"/>
      <c r="F155" s="328" t="s">
        <v>652</v>
      </c>
      <c r="G155" s="275"/>
      <c r="H155" s="327" t="s">
        <v>692</v>
      </c>
      <c r="I155" s="327" t="s">
        <v>662</v>
      </c>
      <c r="J155" s="327"/>
      <c r="K155" s="323"/>
    </row>
    <row r="156" s="1" customFormat="1" ht="15" customHeight="1">
      <c r="B156" s="300"/>
      <c r="C156" s="327" t="s">
        <v>671</v>
      </c>
      <c r="D156" s="275"/>
      <c r="E156" s="275"/>
      <c r="F156" s="328" t="s">
        <v>658</v>
      </c>
      <c r="G156" s="275"/>
      <c r="H156" s="327" t="s">
        <v>692</v>
      </c>
      <c r="I156" s="327" t="s">
        <v>654</v>
      </c>
      <c r="J156" s="327">
        <v>50</v>
      </c>
      <c r="K156" s="323"/>
    </row>
    <row r="157" s="1" customFormat="1" ht="15" customHeight="1">
      <c r="B157" s="300"/>
      <c r="C157" s="327" t="s">
        <v>679</v>
      </c>
      <c r="D157" s="275"/>
      <c r="E157" s="275"/>
      <c r="F157" s="328" t="s">
        <v>658</v>
      </c>
      <c r="G157" s="275"/>
      <c r="H157" s="327" t="s">
        <v>692</v>
      </c>
      <c r="I157" s="327" t="s">
        <v>654</v>
      </c>
      <c r="J157" s="327">
        <v>50</v>
      </c>
      <c r="K157" s="323"/>
    </row>
    <row r="158" s="1" customFormat="1" ht="15" customHeight="1">
      <c r="B158" s="300"/>
      <c r="C158" s="327" t="s">
        <v>677</v>
      </c>
      <c r="D158" s="275"/>
      <c r="E158" s="275"/>
      <c r="F158" s="328" t="s">
        <v>658</v>
      </c>
      <c r="G158" s="275"/>
      <c r="H158" s="327" t="s">
        <v>692</v>
      </c>
      <c r="I158" s="327" t="s">
        <v>654</v>
      </c>
      <c r="J158" s="327">
        <v>50</v>
      </c>
      <c r="K158" s="323"/>
    </row>
    <row r="159" s="1" customFormat="1" ht="15" customHeight="1">
      <c r="B159" s="300"/>
      <c r="C159" s="327" t="s">
        <v>96</v>
      </c>
      <c r="D159" s="275"/>
      <c r="E159" s="275"/>
      <c r="F159" s="328" t="s">
        <v>652</v>
      </c>
      <c r="G159" s="275"/>
      <c r="H159" s="327" t="s">
        <v>714</v>
      </c>
      <c r="I159" s="327" t="s">
        <v>654</v>
      </c>
      <c r="J159" s="327" t="s">
        <v>715</v>
      </c>
      <c r="K159" s="323"/>
    </row>
    <row r="160" s="1" customFormat="1" ht="15" customHeight="1">
      <c r="B160" s="300"/>
      <c r="C160" s="327" t="s">
        <v>716</v>
      </c>
      <c r="D160" s="275"/>
      <c r="E160" s="275"/>
      <c r="F160" s="328" t="s">
        <v>652</v>
      </c>
      <c r="G160" s="275"/>
      <c r="H160" s="327" t="s">
        <v>717</v>
      </c>
      <c r="I160" s="327" t="s">
        <v>687</v>
      </c>
      <c r="J160" s="327"/>
      <c r="K160" s="323"/>
    </row>
    <row r="161" s="1" customFormat="1" ht="15" customHeight="1">
      <c r="B161" s="329"/>
      <c r="C161" s="309"/>
      <c r="D161" s="309"/>
      <c r="E161" s="309"/>
      <c r="F161" s="309"/>
      <c r="G161" s="309"/>
      <c r="H161" s="309"/>
      <c r="I161" s="309"/>
      <c r="J161" s="309"/>
      <c r="K161" s="330"/>
    </row>
    <row r="162" s="1" customFormat="1" ht="18.75" customHeight="1">
      <c r="B162" s="311"/>
      <c r="C162" s="321"/>
      <c r="D162" s="321"/>
      <c r="E162" s="321"/>
      <c r="F162" s="331"/>
      <c r="G162" s="321"/>
      <c r="H162" s="321"/>
      <c r="I162" s="321"/>
      <c r="J162" s="321"/>
      <c r="K162" s="311"/>
    </row>
    <row r="163" s="1" customFormat="1" ht="18.75" customHeight="1">
      <c r="B163" s="283"/>
      <c r="C163" s="283"/>
      <c r="D163" s="283"/>
      <c r="E163" s="283"/>
      <c r="F163" s="283"/>
      <c r="G163" s="283"/>
      <c r="H163" s="283"/>
      <c r="I163" s="283"/>
      <c r="J163" s="283"/>
      <c r="K163" s="283"/>
    </row>
    <row r="164" s="1" customFormat="1" ht="7.5" customHeight="1">
      <c r="B164" s="262"/>
      <c r="C164" s="263"/>
      <c r="D164" s="263"/>
      <c r="E164" s="263"/>
      <c r="F164" s="263"/>
      <c r="G164" s="263"/>
      <c r="H164" s="263"/>
      <c r="I164" s="263"/>
      <c r="J164" s="263"/>
      <c r="K164" s="264"/>
    </row>
    <row r="165" s="1" customFormat="1" ht="45" customHeight="1">
      <c r="B165" s="265"/>
      <c r="C165" s="266" t="s">
        <v>718</v>
      </c>
      <c r="D165" s="266"/>
      <c r="E165" s="266"/>
      <c r="F165" s="266"/>
      <c r="G165" s="266"/>
      <c r="H165" s="266"/>
      <c r="I165" s="266"/>
      <c r="J165" s="266"/>
      <c r="K165" s="267"/>
    </row>
    <row r="166" s="1" customFormat="1" ht="17.25" customHeight="1">
      <c r="B166" s="265"/>
      <c r="C166" s="290" t="s">
        <v>646</v>
      </c>
      <c r="D166" s="290"/>
      <c r="E166" s="290"/>
      <c r="F166" s="290" t="s">
        <v>647</v>
      </c>
      <c r="G166" s="332"/>
      <c r="H166" s="333" t="s">
        <v>56</v>
      </c>
      <c r="I166" s="333" t="s">
        <v>59</v>
      </c>
      <c r="J166" s="290" t="s">
        <v>648</v>
      </c>
      <c r="K166" s="267"/>
    </row>
    <row r="167" s="1" customFormat="1" ht="17.25" customHeight="1">
      <c r="B167" s="268"/>
      <c r="C167" s="292" t="s">
        <v>649</v>
      </c>
      <c r="D167" s="292"/>
      <c r="E167" s="292"/>
      <c r="F167" s="293" t="s">
        <v>650</v>
      </c>
      <c r="G167" s="334"/>
      <c r="H167" s="335"/>
      <c r="I167" s="335"/>
      <c r="J167" s="292" t="s">
        <v>651</v>
      </c>
      <c r="K167" s="270"/>
    </row>
    <row r="168" s="1" customFormat="1" ht="5.25" customHeight="1">
      <c r="B168" s="300"/>
      <c r="C168" s="295"/>
      <c r="D168" s="295"/>
      <c r="E168" s="295"/>
      <c r="F168" s="295"/>
      <c r="G168" s="296"/>
      <c r="H168" s="295"/>
      <c r="I168" s="295"/>
      <c r="J168" s="295"/>
      <c r="K168" s="323"/>
    </row>
    <row r="169" s="1" customFormat="1" ht="15" customHeight="1">
      <c r="B169" s="300"/>
      <c r="C169" s="275" t="s">
        <v>655</v>
      </c>
      <c r="D169" s="275"/>
      <c r="E169" s="275"/>
      <c r="F169" s="298" t="s">
        <v>652</v>
      </c>
      <c r="G169" s="275"/>
      <c r="H169" s="275" t="s">
        <v>692</v>
      </c>
      <c r="I169" s="275" t="s">
        <v>654</v>
      </c>
      <c r="J169" s="275">
        <v>120</v>
      </c>
      <c r="K169" s="323"/>
    </row>
    <row r="170" s="1" customFormat="1" ht="15" customHeight="1">
      <c r="B170" s="300"/>
      <c r="C170" s="275" t="s">
        <v>701</v>
      </c>
      <c r="D170" s="275"/>
      <c r="E170" s="275"/>
      <c r="F170" s="298" t="s">
        <v>652</v>
      </c>
      <c r="G170" s="275"/>
      <c r="H170" s="275" t="s">
        <v>702</v>
      </c>
      <c r="I170" s="275" t="s">
        <v>654</v>
      </c>
      <c r="J170" s="275" t="s">
        <v>703</v>
      </c>
      <c r="K170" s="323"/>
    </row>
    <row r="171" s="1" customFormat="1" ht="15" customHeight="1">
      <c r="B171" s="300"/>
      <c r="C171" s="275" t="s">
        <v>600</v>
      </c>
      <c r="D171" s="275"/>
      <c r="E171" s="275"/>
      <c r="F171" s="298" t="s">
        <v>652</v>
      </c>
      <c r="G171" s="275"/>
      <c r="H171" s="275" t="s">
        <v>719</v>
      </c>
      <c r="I171" s="275" t="s">
        <v>654</v>
      </c>
      <c r="J171" s="275" t="s">
        <v>703</v>
      </c>
      <c r="K171" s="323"/>
    </row>
    <row r="172" s="1" customFormat="1" ht="15" customHeight="1">
      <c r="B172" s="300"/>
      <c r="C172" s="275" t="s">
        <v>657</v>
      </c>
      <c r="D172" s="275"/>
      <c r="E172" s="275"/>
      <c r="F172" s="298" t="s">
        <v>658</v>
      </c>
      <c r="G172" s="275"/>
      <c r="H172" s="275" t="s">
        <v>719</v>
      </c>
      <c r="I172" s="275" t="s">
        <v>654</v>
      </c>
      <c r="J172" s="275">
        <v>50</v>
      </c>
      <c r="K172" s="323"/>
    </row>
    <row r="173" s="1" customFormat="1" ht="15" customHeight="1">
      <c r="B173" s="300"/>
      <c r="C173" s="275" t="s">
        <v>660</v>
      </c>
      <c r="D173" s="275"/>
      <c r="E173" s="275"/>
      <c r="F173" s="298" t="s">
        <v>652</v>
      </c>
      <c r="G173" s="275"/>
      <c r="H173" s="275" t="s">
        <v>719</v>
      </c>
      <c r="I173" s="275" t="s">
        <v>662</v>
      </c>
      <c r="J173" s="275"/>
      <c r="K173" s="323"/>
    </row>
    <row r="174" s="1" customFormat="1" ht="15" customHeight="1">
      <c r="B174" s="300"/>
      <c r="C174" s="275" t="s">
        <v>671</v>
      </c>
      <c r="D174" s="275"/>
      <c r="E174" s="275"/>
      <c r="F174" s="298" t="s">
        <v>658</v>
      </c>
      <c r="G174" s="275"/>
      <c r="H174" s="275" t="s">
        <v>719</v>
      </c>
      <c r="I174" s="275" t="s">
        <v>654</v>
      </c>
      <c r="J174" s="275">
        <v>50</v>
      </c>
      <c r="K174" s="323"/>
    </row>
    <row r="175" s="1" customFormat="1" ht="15" customHeight="1">
      <c r="B175" s="300"/>
      <c r="C175" s="275" t="s">
        <v>679</v>
      </c>
      <c r="D175" s="275"/>
      <c r="E175" s="275"/>
      <c r="F175" s="298" t="s">
        <v>658</v>
      </c>
      <c r="G175" s="275"/>
      <c r="H175" s="275" t="s">
        <v>719</v>
      </c>
      <c r="I175" s="275" t="s">
        <v>654</v>
      </c>
      <c r="J175" s="275">
        <v>50</v>
      </c>
      <c r="K175" s="323"/>
    </row>
    <row r="176" s="1" customFormat="1" ht="15" customHeight="1">
      <c r="B176" s="300"/>
      <c r="C176" s="275" t="s">
        <v>677</v>
      </c>
      <c r="D176" s="275"/>
      <c r="E176" s="275"/>
      <c r="F176" s="298" t="s">
        <v>658</v>
      </c>
      <c r="G176" s="275"/>
      <c r="H176" s="275" t="s">
        <v>719</v>
      </c>
      <c r="I176" s="275" t="s">
        <v>654</v>
      </c>
      <c r="J176" s="275">
        <v>50</v>
      </c>
      <c r="K176" s="323"/>
    </row>
    <row r="177" s="1" customFormat="1" ht="15" customHeight="1">
      <c r="B177" s="300"/>
      <c r="C177" s="275" t="s">
        <v>112</v>
      </c>
      <c r="D177" s="275"/>
      <c r="E177" s="275"/>
      <c r="F177" s="298" t="s">
        <v>652</v>
      </c>
      <c r="G177" s="275"/>
      <c r="H177" s="275" t="s">
        <v>720</v>
      </c>
      <c r="I177" s="275" t="s">
        <v>721</v>
      </c>
      <c r="J177" s="275"/>
      <c r="K177" s="323"/>
    </row>
    <row r="178" s="1" customFormat="1" ht="15" customHeight="1">
      <c r="B178" s="300"/>
      <c r="C178" s="275" t="s">
        <v>59</v>
      </c>
      <c r="D178" s="275"/>
      <c r="E178" s="275"/>
      <c r="F178" s="298" t="s">
        <v>652</v>
      </c>
      <c r="G178" s="275"/>
      <c r="H178" s="275" t="s">
        <v>722</v>
      </c>
      <c r="I178" s="275" t="s">
        <v>723</v>
      </c>
      <c r="J178" s="275">
        <v>1</v>
      </c>
      <c r="K178" s="323"/>
    </row>
    <row r="179" s="1" customFormat="1" ht="15" customHeight="1">
      <c r="B179" s="300"/>
      <c r="C179" s="275" t="s">
        <v>55</v>
      </c>
      <c r="D179" s="275"/>
      <c r="E179" s="275"/>
      <c r="F179" s="298" t="s">
        <v>652</v>
      </c>
      <c r="G179" s="275"/>
      <c r="H179" s="275" t="s">
        <v>724</v>
      </c>
      <c r="I179" s="275" t="s">
        <v>654</v>
      </c>
      <c r="J179" s="275">
        <v>20</v>
      </c>
      <c r="K179" s="323"/>
    </row>
    <row r="180" s="1" customFormat="1" ht="15" customHeight="1">
      <c r="B180" s="300"/>
      <c r="C180" s="275" t="s">
        <v>56</v>
      </c>
      <c r="D180" s="275"/>
      <c r="E180" s="275"/>
      <c r="F180" s="298" t="s">
        <v>652</v>
      </c>
      <c r="G180" s="275"/>
      <c r="H180" s="275" t="s">
        <v>725</v>
      </c>
      <c r="I180" s="275" t="s">
        <v>654</v>
      </c>
      <c r="J180" s="275">
        <v>255</v>
      </c>
      <c r="K180" s="323"/>
    </row>
    <row r="181" s="1" customFormat="1" ht="15" customHeight="1">
      <c r="B181" s="300"/>
      <c r="C181" s="275" t="s">
        <v>113</v>
      </c>
      <c r="D181" s="275"/>
      <c r="E181" s="275"/>
      <c r="F181" s="298" t="s">
        <v>652</v>
      </c>
      <c r="G181" s="275"/>
      <c r="H181" s="275" t="s">
        <v>616</v>
      </c>
      <c r="I181" s="275" t="s">
        <v>654</v>
      </c>
      <c r="J181" s="275">
        <v>10</v>
      </c>
      <c r="K181" s="323"/>
    </row>
    <row r="182" s="1" customFormat="1" ht="15" customHeight="1">
      <c r="B182" s="300"/>
      <c r="C182" s="275" t="s">
        <v>114</v>
      </c>
      <c r="D182" s="275"/>
      <c r="E182" s="275"/>
      <c r="F182" s="298" t="s">
        <v>652</v>
      </c>
      <c r="G182" s="275"/>
      <c r="H182" s="275" t="s">
        <v>726</v>
      </c>
      <c r="I182" s="275" t="s">
        <v>687</v>
      </c>
      <c r="J182" s="275"/>
      <c r="K182" s="323"/>
    </row>
    <row r="183" s="1" customFormat="1" ht="15" customHeight="1">
      <c r="B183" s="300"/>
      <c r="C183" s="275" t="s">
        <v>727</v>
      </c>
      <c r="D183" s="275"/>
      <c r="E183" s="275"/>
      <c r="F183" s="298" t="s">
        <v>652</v>
      </c>
      <c r="G183" s="275"/>
      <c r="H183" s="275" t="s">
        <v>728</v>
      </c>
      <c r="I183" s="275" t="s">
        <v>687</v>
      </c>
      <c r="J183" s="275"/>
      <c r="K183" s="323"/>
    </row>
    <row r="184" s="1" customFormat="1" ht="15" customHeight="1">
      <c r="B184" s="300"/>
      <c r="C184" s="275" t="s">
        <v>716</v>
      </c>
      <c r="D184" s="275"/>
      <c r="E184" s="275"/>
      <c r="F184" s="298" t="s">
        <v>652</v>
      </c>
      <c r="G184" s="275"/>
      <c r="H184" s="275" t="s">
        <v>729</v>
      </c>
      <c r="I184" s="275" t="s">
        <v>687</v>
      </c>
      <c r="J184" s="275"/>
      <c r="K184" s="323"/>
    </row>
    <row r="185" s="1" customFormat="1" ht="15" customHeight="1">
      <c r="B185" s="300"/>
      <c r="C185" s="275" t="s">
        <v>116</v>
      </c>
      <c r="D185" s="275"/>
      <c r="E185" s="275"/>
      <c r="F185" s="298" t="s">
        <v>658</v>
      </c>
      <c r="G185" s="275"/>
      <c r="H185" s="275" t="s">
        <v>730</v>
      </c>
      <c r="I185" s="275" t="s">
        <v>654</v>
      </c>
      <c r="J185" s="275">
        <v>50</v>
      </c>
      <c r="K185" s="323"/>
    </row>
    <row r="186" s="1" customFormat="1" ht="15" customHeight="1">
      <c r="B186" s="300"/>
      <c r="C186" s="275" t="s">
        <v>731</v>
      </c>
      <c r="D186" s="275"/>
      <c r="E186" s="275"/>
      <c r="F186" s="298" t="s">
        <v>658</v>
      </c>
      <c r="G186" s="275"/>
      <c r="H186" s="275" t="s">
        <v>732</v>
      </c>
      <c r="I186" s="275" t="s">
        <v>733</v>
      </c>
      <c r="J186" s="275"/>
      <c r="K186" s="323"/>
    </row>
    <row r="187" s="1" customFormat="1" ht="15" customHeight="1">
      <c r="B187" s="300"/>
      <c r="C187" s="275" t="s">
        <v>734</v>
      </c>
      <c r="D187" s="275"/>
      <c r="E187" s="275"/>
      <c r="F187" s="298" t="s">
        <v>658</v>
      </c>
      <c r="G187" s="275"/>
      <c r="H187" s="275" t="s">
        <v>735</v>
      </c>
      <c r="I187" s="275" t="s">
        <v>733</v>
      </c>
      <c r="J187" s="275"/>
      <c r="K187" s="323"/>
    </row>
    <row r="188" s="1" customFormat="1" ht="15" customHeight="1">
      <c r="B188" s="300"/>
      <c r="C188" s="275" t="s">
        <v>736</v>
      </c>
      <c r="D188" s="275"/>
      <c r="E188" s="275"/>
      <c r="F188" s="298" t="s">
        <v>658</v>
      </c>
      <c r="G188" s="275"/>
      <c r="H188" s="275" t="s">
        <v>737</v>
      </c>
      <c r="I188" s="275" t="s">
        <v>733</v>
      </c>
      <c r="J188" s="275"/>
      <c r="K188" s="323"/>
    </row>
    <row r="189" s="1" customFormat="1" ht="15" customHeight="1">
      <c r="B189" s="300"/>
      <c r="C189" s="336" t="s">
        <v>738</v>
      </c>
      <c r="D189" s="275"/>
      <c r="E189" s="275"/>
      <c r="F189" s="298" t="s">
        <v>658</v>
      </c>
      <c r="G189" s="275"/>
      <c r="H189" s="275" t="s">
        <v>739</v>
      </c>
      <c r="I189" s="275" t="s">
        <v>740</v>
      </c>
      <c r="J189" s="337" t="s">
        <v>741</v>
      </c>
      <c r="K189" s="323"/>
    </row>
    <row r="190" s="1" customFormat="1" ht="15" customHeight="1">
      <c r="B190" s="300"/>
      <c r="C190" s="336" t="s">
        <v>44</v>
      </c>
      <c r="D190" s="275"/>
      <c r="E190" s="275"/>
      <c r="F190" s="298" t="s">
        <v>652</v>
      </c>
      <c r="G190" s="275"/>
      <c r="H190" s="272" t="s">
        <v>742</v>
      </c>
      <c r="I190" s="275" t="s">
        <v>743</v>
      </c>
      <c r="J190" s="275"/>
      <c r="K190" s="323"/>
    </row>
    <row r="191" s="1" customFormat="1" ht="15" customHeight="1">
      <c r="B191" s="300"/>
      <c r="C191" s="336" t="s">
        <v>744</v>
      </c>
      <c r="D191" s="275"/>
      <c r="E191" s="275"/>
      <c r="F191" s="298" t="s">
        <v>652</v>
      </c>
      <c r="G191" s="275"/>
      <c r="H191" s="275" t="s">
        <v>745</v>
      </c>
      <c r="I191" s="275" t="s">
        <v>687</v>
      </c>
      <c r="J191" s="275"/>
      <c r="K191" s="323"/>
    </row>
    <row r="192" s="1" customFormat="1" ht="15" customHeight="1">
      <c r="B192" s="300"/>
      <c r="C192" s="336" t="s">
        <v>746</v>
      </c>
      <c r="D192" s="275"/>
      <c r="E192" s="275"/>
      <c r="F192" s="298" t="s">
        <v>652</v>
      </c>
      <c r="G192" s="275"/>
      <c r="H192" s="275" t="s">
        <v>747</v>
      </c>
      <c r="I192" s="275" t="s">
        <v>687</v>
      </c>
      <c r="J192" s="275"/>
      <c r="K192" s="323"/>
    </row>
    <row r="193" s="1" customFormat="1" ht="15" customHeight="1">
      <c r="B193" s="300"/>
      <c r="C193" s="336" t="s">
        <v>748</v>
      </c>
      <c r="D193" s="275"/>
      <c r="E193" s="275"/>
      <c r="F193" s="298" t="s">
        <v>658</v>
      </c>
      <c r="G193" s="275"/>
      <c r="H193" s="275" t="s">
        <v>749</v>
      </c>
      <c r="I193" s="275" t="s">
        <v>687</v>
      </c>
      <c r="J193" s="275"/>
      <c r="K193" s="323"/>
    </row>
    <row r="194" s="1" customFormat="1" ht="15" customHeight="1">
      <c r="B194" s="329"/>
      <c r="C194" s="338"/>
      <c r="D194" s="309"/>
      <c r="E194" s="309"/>
      <c r="F194" s="309"/>
      <c r="G194" s="309"/>
      <c r="H194" s="309"/>
      <c r="I194" s="309"/>
      <c r="J194" s="309"/>
      <c r="K194" s="330"/>
    </row>
    <row r="195" s="1" customFormat="1" ht="18.75" customHeight="1">
      <c r="B195" s="311"/>
      <c r="C195" s="321"/>
      <c r="D195" s="321"/>
      <c r="E195" s="321"/>
      <c r="F195" s="331"/>
      <c r="G195" s="321"/>
      <c r="H195" s="321"/>
      <c r="I195" s="321"/>
      <c r="J195" s="321"/>
      <c r="K195" s="311"/>
    </row>
    <row r="196" s="1" customFormat="1" ht="18.75" customHeight="1">
      <c r="B196" s="311"/>
      <c r="C196" s="321"/>
      <c r="D196" s="321"/>
      <c r="E196" s="321"/>
      <c r="F196" s="331"/>
      <c r="G196" s="321"/>
      <c r="H196" s="321"/>
      <c r="I196" s="321"/>
      <c r="J196" s="321"/>
      <c r="K196" s="311"/>
    </row>
    <row r="197" s="1" customFormat="1" ht="18.75" customHeight="1">
      <c r="B197" s="283"/>
      <c r="C197" s="283"/>
      <c r="D197" s="283"/>
      <c r="E197" s="283"/>
      <c r="F197" s="283"/>
      <c r="G197" s="283"/>
      <c r="H197" s="283"/>
      <c r="I197" s="283"/>
      <c r="J197" s="283"/>
      <c r="K197" s="283"/>
    </row>
    <row r="198" s="1" customFormat="1" ht="13.5">
      <c r="B198" s="262"/>
      <c r="C198" s="263"/>
      <c r="D198" s="263"/>
      <c r="E198" s="263"/>
      <c r="F198" s="263"/>
      <c r="G198" s="263"/>
      <c r="H198" s="263"/>
      <c r="I198" s="263"/>
      <c r="J198" s="263"/>
      <c r="K198" s="264"/>
    </row>
    <row r="199" s="1" customFormat="1" ht="21">
      <c r="B199" s="265"/>
      <c r="C199" s="266" t="s">
        <v>750</v>
      </c>
      <c r="D199" s="266"/>
      <c r="E199" s="266"/>
      <c r="F199" s="266"/>
      <c r="G199" s="266"/>
      <c r="H199" s="266"/>
      <c r="I199" s="266"/>
      <c r="J199" s="266"/>
      <c r="K199" s="267"/>
    </row>
    <row r="200" s="1" customFormat="1" ht="25.5" customHeight="1">
      <c r="B200" s="265"/>
      <c r="C200" s="339" t="s">
        <v>751</v>
      </c>
      <c r="D200" s="339"/>
      <c r="E200" s="339"/>
      <c r="F200" s="339" t="s">
        <v>752</v>
      </c>
      <c r="G200" s="340"/>
      <c r="H200" s="339" t="s">
        <v>753</v>
      </c>
      <c r="I200" s="339"/>
      <c r="J200" s="339"/>
      <c r="K200" s="267"/>
    </row>
    <row r="201" s="1" customFormat="1" ht="5.25" customHeight="1">
      <c r="B201" s="300"/>
      <c r="C201" s="295"/>
      <c r="D201" s="295"/>
      <c r="E201" s="295"/>
      <c r="F201" s="295"/>
      <c r="G201" s="321"/>
      <c r="H201" s="295"/>
      <c r="I201" s="295"/>
      <c r="J201" s="295"/>
      <c r="K201" s="323"/>
    </row>
    <row r="202" s="1" customFormat="1" ht="15" customHeight="1">
      <c r="B202" s="300"/>
      <c r="C202" s="275" t="s">
        <v>743</v>
      </c>
      <c r="D202" s="275"/>
      <c r="E202" s="275"/>
      <c r="F202" s="298" t="s">
        <v>45</v>
      </c>
      <c r="G202" s="275"/>
      <c r="H202" s="275" t="s">
        <v>754</v>
      </c>
      <c r="I202" s="275"/>
      <c r="J202" s="275"/>
      <c r="K202" s="323"/>
    </row>
    <row r="203" s="1" customFormat="1" ht="15" customHeight="1">
      <c r="B203" s="300"/>
      <c r="C203" s="275"/>
      <c r="D203" s="275"/>
      <c r="E203" s="275"/>
      <c r="F203" s="298" t="s">
        <v>46</v>
      </c>
      <c r="G203" s="275"/>
      <c r="H203" s="275" t="s">
        <v>755</v>
      </c>
      <c r="I203" s="275"/>
      <c r="J203" s="275"/>
      <c r="K203" s="323"/>
    </row>
    <row r="204" s="1" customFormat="1" ht="15" customHeight="1">
      <c r="B204" s="300"/>
      <c r="C204" s="275"/>
      <c r="D204" s="275"/>
      <c r="E204" s="275"/>
      <c r="F204" s="298" t="s">
        <v>49</v>
      </c>
      <c r="G204" s="275"/>
      <c r="H204" s="275" t="s">
        <v>756</v>
      </c>
      <c r="I204" s="275"/>
      <c r="J204" s="275"/>
      <c r="K204" s="323"/>
    </row>
    <row r="205" s="1" customFormat="1" ht="15" customHeight="1">
      <c r="B205" s="300"/>
      <c r="C205" s="275"/>
      <c r="D205" s="275"/>
      <c r="E205" s="275"/>
      <c r="F205" s="298" t="s">
        <v>47</v>
      </c>
      <c r="G205" s="275"/>
      <c r="H205" s="275" t="s">
        <v>757</v>
      </c>
      <c r="I205" s="275"/>
      <c r="J205" s="275"/>
      <c r="K205" s="323"/>
    </row>
    <row r="206" s="1" customFormat="1" ht="15" customHeight="1">
      <c r="B206" s="300"/>
      <c r="C206" s="275"/>
      <c r="D206" s="275"/>
      <c r="E206" s="275"/>
      <c r="F206" s="298" t="s">
        <v>48</v>
      </c>
      <c r="G206" s="275"/>
      <c r="H206" s="275" t="s">
        <v>758</v>
      </c>
      <c r="I206" s="275"/>
      <c r="J206" s="275"/>
      <c r="K206" s="323"/>
    </row>
    <row r="207" s="1" customFormat="1" ht="15" customHeight="1">
      <c r="B207" s="300"/>
      <c r="C207" s="275"/>
      <c r="D207" s="275"/>
      <c r="E207" s="275"/>
      <c r="F207" s="298"/>
      <c r="G207" s="275"/>
      <c r="H207" s="275"/>
      <c r="I207" s="275"/>
      <c r="J207" s="275"/>
      <c r="K207" s="323"/>
    </row>
    <row r="208" s="1" customFormat="1" ht="15" customHeight="1">
      <c r="B208" s="300"/>
      <c r="C208" s="275" t="s">
        <v>699</v>
      </c>
      <c r="D208" s="275"/>
      <c r="E208" s="275"/>
      <c r="F208" s="298" t="s">
        <v>81</v>
      </c>
      <c r="G208" s="275"/>
      <c r="H208" s="275" t="s">
        <v>759</v>
      </c>
      <c r="I208" s="275"/>
      <c r="J208" s="275"/>
      <c r="K208" s="323"/>
    </row>
    <row r="209" s="1" customFormat="1" ht="15" customHeight="1">
      <c r="B209" s="300"/>
      <c r="C209" s="275"/>
      <c r="D209" s="275"/>
      <c r="E209" s="275"/>
      <c r="F209" s="298" t="s">
        <v>596</v>
      </c>
      <c r="G209" s="275"/>
      <c r="H209" s="275" t="s">
        <v>597</v>
      </c>
      <c r="I209" s="275"/>
      <c r="J209" s="275"/>
      <c r="K209" s="323"/>
    </row>
    <row r="210" s="1" customFormat="1" ht="15" customHeight="1">
      <c r="B210" s="300"/>
      <c r="C210" s="275"/>
      <c r="D210" s="275"/>
      <c r="E210" s="275"/>
      <c r="F210" s="298" t="s">
        <v>594</v>
      </c>
      <c r="G210" s="275"/>
      <c r="H210" s="275" t="s">
        <v>760</v>
      </c>
      <c r="I210" s="275"/>
      <c r="J210" s="275"/>
      <c r="K210" s="323"/>
    </row>
    <row r="211" s="1" customFormat="1" ht="15" customHeight="1">
      <c r="B211" s="341"/>
      <c r="C211" s="275"/>
      <c r="D211" s="275"/>
      <c r="E211" s="275"/>
      <c r="F211" s="298" t="s">
        <v>598</v>
      </c>
      <c r="G211" s="336"/>
      <c r="H211" s="327" t="s">
        <v>599</v>
      </c>
      <c r="I211" s="327"/>
      <c r="J211" s="327"/>
      <c r="K211" s="342"/>
    </row>
    <row r="212" s="1" customFormat="1" ht="15" customHeight="1">
      <c r="B212" s="341"/>
      <c r="C212" s="275"/>
      <c r="D212" s="275"/>
      <c r="E212" s="275"/>
      <c r="F212" s="298" t="s">
        <v>567</v>
      </c>
      <c r="G212" s="336"/>
      <c r="H212" s="327" t="s">
        <v>761</v>
      </c>
      <c r="I212" s="327"/>
      <c r="J212" s="327"/>
      <c r="K212" s="342"/>
    </row>
    <row r="213" s="1" customFormat="1" ht="15" customHeight="1">
      <c r="B213" s="341"/>
      <c r="C213" s="275"/>
      <c r="D213" s="275"/>
      <c r="E213" s="275"/>
      <c r="F213" s="298"/>
      <c r="G213" s="336"/>
      <c r="H213" s="327"/>
      <c r="I213" s="327"/>
      <c r="J213" s="327"/>
      <c r="K213" s="342"/>
    </row>
    <row r="214" s="1" customFormat="1" ht="15" customHeight="1">
      <c r="B214" s="341"/>
      <c r="C214" s="275" t="s">
        <v>723</v>
      </c>
      <c r="D214" s="275"/>
      <c r="E214" s="275"/>
      <c r="F214" s="298">
        <v>1</v>
      </c>
      <c r="G214" s="336"/>
      <c r="H214" s="327" t="s">
        <v>762</v>
      </c>
      <c r="I214" s="327"/>
      <c r="J214" s="327"/>
      <c r="K214" s="342"/>
    </row>
    <row r="215" s="1" customFormat="1" ht="15" customHeight="1">
      <c r="B215" s="341"/>
      <c r="C215" s="275"/>
      <c r="D215" s="275"/>
      <c r="E215" s="275"/>
      <c r="F215" s="298">
        <v>2</v>
      </c>
      <c r="G215" s="336"/>
      <c r="H215" s="327" t="s">
        <v>763</v>
      </c>
      <c r="I215" s="327"/>
      <c r="J215" s="327"/>
      <c r="K215" s="342"/>
    </row>
    <row r="216" s="1" customFormat="1" ht="15" customHeight="1">
      <c r="B216" s="341"/>
      <c r="C216" s="275"/>
      <c r="D216" s="275"/>
      <c r="E216" s="275"/>
      <c r="F216" s="298">
        <v>3</v>
      </c>
      <c r="G216" s="336"/>
      <c r="H216" s="327" t="s">
        <v>764</v>
      </c>
      <c r="I216" s="327"/>
      <c r="J216" s="327"/>
      <c r="K216" s="342"/>
    </row>
    <row r="217" s="1" customFormat="1" ht="15" customHeight="1">
      <c r="B217" s="341"/>
      <c r="C217" s="275"/>
      <c r="D217" s="275"/>
      <c r="E217" s="275"/>
      <c r="F217" s="298">
        <v>4</v>
      </c>
      <c r="G217" s="336"/>
      <c r="H217" s="327" t="s">
        <v>765</v>
      </c>
      <c r="I217" s="327"/>
      <c r="J217" s="327"/>
      <c r="K217" s="342"/>
    </row>
    <row r="218" s="1" customFormat="1" ht="12.75" customHeight="1">
      <c r="B218" s="343"/>
      <c r="C218" s="344"/>
      <c r="D218" s="344"/>
      <c r="E218" s="344"/>
      <c r="F218" s="344"/>
      <c r="G218" s="344"/>
      <c r="H218" s="344"/>
      <c r="I218" s="344"/>
      <c r="J218" s="344"/>
      <c r="K218" s="345"/>
    </row>
  </sheetData>
  <sheetProtection autoFilter="0" deleteColumns="0" deleteRows="0" formatCells="0" formatColumns="0" formatRows="0" insertColumns="0" insertHyperlinks="0" insertRows="0" pivotTables="0" sort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C3:J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Pavel Kodýtek</dc:creator>
  <cp:lastModifiedBy>Pavel Kodýtek</cp:lastModifiedBy>
  <dcterms:created xsi:type="dcterms:W3CDTF">2023-03-08T16:31:56Z</dcterms:created>
  <dcterms:modified xsi:type="dcterms:W3CDTF">2023-03-08T16:32:01Z</dcterms:modified>
</cp:coreProperties>
</file>