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kapitulace stavby" sheetId="1" state="visible" r:id="rId3"/>
    <sheet name="1-muži -  sociální z..." sheetId="2" state="visible" r:id="rId4"/>
    <sheet name="1-ženy - sociální za..." sheetId="3" state="visible" r:id="rId5"/>
    <sheet name="2-ženy - sociální zař..." sheetId="4" state="visible" r:id="rId6"/>
    <sheet name="2-muži -  sociální za..." sheetId="5" state="visible" r:id="rId7"/>
  </sheets>
  <definedNames>
    <definedName function="false" hidden="false" localSheetId="1" name="_xlnm.Print_Area" vbProcedure="false">'1-muži -  sociální z...'!$C$4:$J$76,'1-muži -  sociální z...'!$C$115:$J$258</definedName>
    <definedName function="false" hidden="false" localSheetId="1" name="_xlnm.Print_Titles" vbProcedure="false">'1-muži -  sociální z...'!$127:$127</definedName>
    <definedName function="false" hidden="true" localSheetId="1" name="_xlnm._FilterDatabase" vbProcedure="false">'1-muži -  sociální z...'!$C$127:$K$258</definedName>
    <definedName function="false" hidden="false" localSheetId="2" name="_xlnm.Print_Area" vbProcedure="false">'1-ženy - sociální za...'!$C$4:$J$76,'1-ženy - sociální za...'!$C$117:$J$252</definedName>
    <definedName function="false" hidden="false" localSheetId="2" name="_xlnm.Print_Titles" vbProcedure="false">'1-ženy - sociální za...'!$129:$129</definedName>
    <definedName function="false" hidden="true" localSheetId="2" name="_xlnm._FilterDatabase" vbProcedure="false">'1-ženy - sociální za...'!$C$129:$K$252</definedName>
    <definedName function="false" hidden="false" localSheetId="4" name="_xlnm.Print_Area" vbProcedure="false">'2-muži -  sociální za...'!$C$4:$J$76,'2-muži -  sociální za...'!$C$115:$J$259</definedName>
    <definedName function="false" hidden="false" localSheetId="4" name="_xlnm.Print_Titles" vbProcedure="false">'2-muži -  sociální za...'!$127:$127</definedName>
    <definedName function="false" hidden="true" localSheetId="4" name="_xlnm._FilterDatabase" vbProcedure="false">'2-muži -  sociální za...'!$C$127:$K$259</definedName>
    <definedName function="false" hidden="false" localSheetId="3" name="_xlnm.Print_Area" vbProcedure="false">'2-ženy - sociální zař...'!$C$4:$J$76,'2-ženy - sociální zař...'!$C$115:$J$243</definedName>
    <definedName function="false" hidden="false" localSheetId="3" name="_xlnm.Print_Titles" vbProcedure="false">'2-ženy - sociální zař...'!$127:$127</definedName>
    <definedName function="false" hidden="true" localSheetId="3" name="_xlnm._FilterDatabase" vbProcedure="false">'2-ženy - sociální zař...'!$C$127:$K$243</definedName>
    <definedName function="false" hidden="false" localSheetId="0" name="_xlnm.Print_Area" vbProcedure="false">'Rekapitulace stavby'!$D$4:$AO$76,'Rekapitulace stavby'!$C$82:$AQ$99</definedName>
    <definedName function="false" hidden="false" localSheetId="0" name="_xlnm.Print_Titles" vbProcedure="false">'Rekapitulace stavby'!$92:$92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<sst xmlns="http://schemas.openxmlformats.org/spreadsheetml/2006/main" count="6762" uniqueCount="678">
  <si>
    <t xml:space="preserve">Export Komplet</t>
  </si>
  <si>
    <t xml:space="preserve">2.0</t>
  </si>
  <si>
    <t xml:space="preserve">False</t>
  </si>
  <si>
    <t xml:space="preserve">{c59fb6eb-7170-4492-a4eb-a8f24587cfa8}</t>
  </si>
  <si>
    <t xml:space="preserve">&gt;&gt;  skryté sloupce  &lt;&lt;</t>
  </si>
  <si>
    <t xml:space="preserve">0,1</t>
  </si>
  <si>
    <t xml:space="preserve">21</t>
  </si>
  <si>
    <t xml:space="preserve">15</t>
  </si>
  <si>
    <t xml:space="preserve">REKAPITULACE STAVBY</t>
  </si>
  <si>
    <t xml:space="preserve">v ---  níže se nacházejí doplnkové a pomocné údaje k sestavám  --- v</t>
  </si>
  <si>
    <t xml:space="preserve">Návod na vyplnění</t>
  </si>
  <si>
    <t xml:space="preserve">0,001</t>
  </si>
  <si>
    <t xml:space="preserve">Kód:</t>
  </si>
  <si>
    <t xml:space="preserve">Měnit lze pouze buňky se žlutým podbarvením!
1) na prvním listu Rekapitulace stavby vyplňte v sestavě
    a) Souhrnný list
       - údaje o Uchazeči
         (přenesou se do ostatních sestav i v jiných listech)
    b) Rekapitulace objektů
       - potřebné Ostatní náklady
2) na vybraných listech vyplňte v sestavě
    a) Krycí list
       - údaje o Uchazeči, pokud se liší od údajů o Uchazeči na Souhrnném listu
         (údaje se přenesou do ostatních sestav v daném listu)
    b) Rekapitulace rozpočtu
       - potřebné Ostatní náklady
    c) Celkové náklady za stavbu
       - ceny u položek
       - množství, pokud má žluté podbarvení
       - a v případě potřeby poznámku (ta je ve skrytém sloupci)</t>
  </si>
  <si>
    <t xml:space="preserve">Stavba:</t>
  </si>
  <si>
    <t xml:space="preserve">zimní stadion Pardubice-Veřejnost</t>
  </si>
  <si>
    <t xml:space="preserve">KSO:</t>
  </si>
  <si>
    <t xml:space="preserve">CC-CZ:</t>
  </si>
  <si>
    <t xml:space="preserve">Místo:</t>
  </si>
  <si>
    <t xml:space="preserve"> </t>
  </si>
  <si>
    <t xml:space="preserve">Datum:</t>
  </si>
  <si>
    <t xml:space="preserve">6. 6. 2023</t>
  </si>
  <si>
    <t xml:space="preserve">Zadavatel:</t>
  </si>
  <si>
    <t xml:space="preserve">IČ:</t>
  </si>
  <si>
    <t xml:space="preserve">DIČ:</t>
  </si>
  <si>
    <t xml:space="preserve">Uchazeč:</t>
  </si>
  <si>
    <t xml:space="preserve">Vyplň údaj</t>
  </si>
  <si>
    <t xml:space="preserve">True</t>
  </si>
  <si>
    <t xml:space="preserve">Projektant:</t>
  </si>
  <si>
    <t xml:space="preserve">0,01</t>
  </si>
  <si>
    <t xml:space="preserve">Zpracovatel:</t>
  </si>
  <si>
    <t xml:space="preserve">Poznámka:</t>
  </si>
  <si>
    <t xml:space="preserve">Cena bez DPH</t>
  </si>
  <si>
    <t xml:space="preserve">Sazba daně</t>
  </si>
  <si>
    <t xml:space="preserve">Základ daně</t>
  </si>
  <si>
    <t xml:space="preserve">Výše daně</t>
  </si>
  <si>
    <t xml:space="preserve">DPH</t>
  </si>
  <si>
    <t xml:space="preserve">základní</t>
  </si>
  <si>
    <t xml:space="preserve">snížená</t>
  </si>
  <si>
    <t xml:space="preserve">zákl. přenesená</t>
  </si>
  <si>
    <t xml:space="preserve">sníž. přenesená</t>
  </si>
  <si>
    <t xml:space="preserve">nulová</t>
  </si>
  <si>
    <t xml:space="preserve">Cena s DPH</t>
  </si>
  <si>
    <t xml:space="preserve">v</t>
  </si>
  <si>
    <t xml:space="preserve">CZK</t>
  </si>
  <si>
    <t xml:space="preserve">Projektant</t>
  </si>
  <si>
    <t xml:space="preserve">Zpracovatel</t>
  </si>
  <si>
    <t xml:space="preserve">Datum a podpis:</t>
  </si>
  <si>
    <t xml:space="preserve">Razítko</t>
  </si>
  <si>
    <t xml:space="preserve">Objednavatel</t>
  </si>
  <si>
    <t xml:space="preserve">Uchazeč</t>
  </si>
  <si>
    <t xml:space="preserve">REKAPITULACE OBJEKTŮ STAVBY A SOUPISŮ PRACÍ</t>
  </si>
  <si>
    <t xml:space="preserve">Informatívní údaje z listů zakázek</t>
  </si>
  <si>
    <t xml:space="preserve">Kód</t>
  </si>
  <si>
    <t xml:space="preserve">Popis</t>
  </si>
  <si>
    <t xml:space="preserve">Cena bez DPH [CZK]</t>
  </si>
  <si>
    <t xml:space="preserve">Cena s DPH [CZK]</t>
  </si>
  <si>
    <t xml:space="preserve">Typ</t>
  </si>
  <si>
    <t xml:space="preserve">z toho Ostat.
náklady [CZK]</t>
  </si>
  <si>
    <t xml:space="preserve">DPH [CZK]</t>
  </si>
  <si>
    <t xml:space="preserve">Normohodiny [h]</t>
  </si>
  <si>
    <t xml:space="preserve">DPH základní [CZK]</t>
  </si>
  <si>
    <t xml:space="preserve">DPH snížená [CZK]</t>
  </si>
  <si>
    <t xml:space="preserve">DPH základní přenesená
[CZK]</t>
  </si>
  <si>
    <t xml:space="preserve">DPH snížená přenesená
[CZK]</t>
  </si>
  <si>
    <t xml:space="preserve">Základna
DPH základní</t>
  </si>
  <si>
    <t xml:space="preserve">Základna
DPH snížená</t>
  </si>
  <si>
    <t xml:space="preserve">Základna
DPH zákl. přenesená</t>
  </si>
  <si>
    <t xml:space="preserve">Základna
DPH sníž. přenesená</t>
  </si>
  <si>
    <t xml:space="preserve">Základna
DPH nulová</t>
  </si>
  <si>
    <t xml:space="preserve">Náklady z rozpočtů</t>
  </si>
  <si>
    <t xml:space="preserve">D</t>
  </si>
  <si>
    <t xml:space="preserve">0</t>
  </si>
  <si>
    <t xml:space="preserve">###NOIMPORT###</t>
  </si>
  <si>
    <t xml:space="preserve">IMPORT</t>
  </si>
  <si>
    <t xml:space="preserve">{00000000-0000-0000-0000-000000000000}</t>
  </si>
  <si>
    <t xml:space="preserve">/</t>
  </si>
  <si>
    <t xml:space="preserve">1-muži</t>
  </si>
  <si>
    <t xml:space="preserve"> sociální zařízení muži B139(1.16)</t>
  </si>
  <si>
    <t xml:space="preserve">STA</t>
  </si>
  <si>
    <t xml:space="preserve">1</t>
  </si>
  <si>
    <t xml:space="preserve">{bb53a698-454d-4fcc-9e84-2a8edb8ac5cf}</t>
  </si>
  <si>
    <t xml:space="preserve">2</t>
  </si>
  <si>
    <t xml:space="preserve">1-ženy</t>
  </si>
  <si>
    <t xml:space="preserve">sociální zařízení ženy B114(1.08)</t>
  </si>
  <si>
    <t xml:space="preserve">{5ac54aa5-64d8-4c4a-9ad7-ab8cd1fb5dea}</t>
  </si>
  <si>
    <t xml:space="preserve">2-ženy</t>
  </si>
  <si>
    <t xml:space="preserve">sociální zařízení ženy B134(1.18)</t>
  </si>
  <si>
    <t xml:space="preserve">{c9a28d5c-0d95-46c5-a331-40abc4e944a4}</t>
  </si>
  <si>
    <t xml:space="preserve">2-muži</t>
  </si>
  <si>
    <t xml:space="preserve"> sociální zařízení muži B117(1.11)</t>
  </si>
  <si>
    <t xml:space="preserve">{85fa4f40-8734-4a01-9364-61c6ab8b5bb4}</t>
  </si>
  <si>
    <t xml:space="preserve">KRYCÍ LIST SOUPISU PRACÍ</t>
  </si>
  <si>
    <t xml:space="preserve">Objekt:</t>
  </si>
  <si>
    <t xml:space="preserve">1-muži -  sociální zařízení muži B139(1.16)</t>
  </si>
  <si>
    <t xml:space="preserve">REKAPITULACE ČLENĚNÍ SOUPISU PRACÍ</t>
  </si>
  <si>
    <t xml:space="preserve">Kód dílu - Popis</t>
  </si>
  <si>
    <t xml:space="preserve">Cena celkem [CZK]</t>
  </si>
  <si>
    <t xml:space="preserve">Náklady ze soupisu prací</t>
  </si>
  <si>
    <t xml:space="preserve">-1</t>
  </si>
  <si>
    <t xml:space="preserve">PSV - Práce a dodávky PSV</t>
  </si>
  <si>
    <t xml:space="preserve">    721 - Zdravotechnika - vnitřní kanalizace</t>
  </si>
  <si>
    <t xml:space="preserve">    722 - Zdravotechnika - vnitřní vodovod</t>
  </si>
  <si>
    <t xml:space="preserve">    725 - Zdravotechnika - zařiz. předměty</t>
  </si>
  <si>
    <t xml:space="preserve">    726 - Zdravotechnika - předstěnové instalace</t>
  </si>
  <si>
    <t xml:space="preserve">    734 - Ústřední vytápění - armatury</t>
  </si>
  <si>
    <t xml:space="preserve">    735 - Ústřední vytápění - otopná tělesa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</si>
  <si>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</si>
  <si>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</si>
  <si>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</si>
  <si>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</si>
  <si>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795 - Ostatní náklady</t>
  </si>
  <si>
    <t xml:space="preserve">SOUPIS PRACÍ</t>
  </si>
  <si>
    <t xml:space="preserve">PČ</t>
  </si>
  <si>
    <t xml:space="preserve">MJ</t>
  </si>
  <si>
    <t xml:space="preserve">Množství</t>
  </si>
  <si>
    <t xml:space="preserve">J.cena [CZK]</t>
  </si>
  <si>
    <t xml:space="preserve">Cenová soustava</t>
  </si>
  <si>
    <t xml:space="preserve">J. Nh [h]</t>
  </si>
  <si>
    <t xml:space="preserve">Nh celkem [h]</t>
  </si>
  <si>
    <t xml:space="preserve">J. hmotnost [t]</t>
  </si>
  <si>
    <t xml:space="preserve">Hmotnost celkem [t]</t>
  </si>
  <si>
    <t xml:space="preserve">J. suť [t]</t>
  </si>
  <si>
    <t xml:space="preserve">Suť Celkem [t]</t>
  </si>
  <si>
    <t xml:space="preserve">Náklady soupisu celkem</t>
  </si>
  <si>
    <t xml:space="preserve">PSV</t>
  </si>
  <si>
    <t xml:space="preserve">Práce a dodávky PSV</t>
  </si>
  <si>
    <t xml:space="preserve">ROZPOCET</t>
  </si>
  <si>
    <t xml:space="preserve">721</t>
  </si>
  <si>
    <t xml:space="preserve">Zdravotechnika - vnitřní kanalizace</t>
  </si>
  <si>
    <t xml:space="preserve">K</t>
  </si>
  <si>
    <t xml:space="preserve">721140802</t>
  </si>
  <si>
    <t xml:space="preserve">Demontáž potrubí kanal do DN 100</t>
  </si>
  <si>
    <t xml:space="preserve">m</t>
  </si>
  <si>
    <t xml:space="preserve">4</t>
  </si>
  <si>
    <t xml:space="preserve">721171803</t>
  </si>
  <si>
    <t xml:space="preserve">Demontáž potrubí z PVC do D 75</t>
  </si>
  <si>
    <t xml:space="preserve">3</t>
  </si>
  <si>
    <t xml:space="preserve">721171903</t>
  </si>
  <si>
    <t xml:space="preserve">Potrubí z PP vsazení odbočky do hrdla DN 50</t>
  </si>
  <si>
    <t xml:space="preserve">kus</t>
  </si>
  <si>
    <t xml:space="preserve">721171905</t>
  </si>
  <si>
    <t xml:space="preserve">Potrubí z PP vsazení odbočky do hrdla DN 110</t>
  </si>
  <si>
    <t xml:space="preserve">5</t>
  </si>
  <si>
    <t xml:space="preserve">721174042</t>
  </si>
  <si>
    <t xml:space="preserve">Potrubí kanalizační z PP připojovací systém HT DN 40</t>
  </si>
  <si>
    <t xml:space="preserve">6</t>
  </si>
  <si>
    <t xml:space="preserve">721174043</t>
  </si>
  <si>
    <t xml:space="preserve">Potrubí kanalizační z PP připojovací systém HT DN 50</t>
  </si>
  <si>
    <t xml:space="preserve">7</t>
  </si>
  <si>
    <t xml:space="preserve">721174045</t>
  </si>
  <si>
    <t xml:space="preserve">Potrubí kanalizační z PP připojovací systém HT DN 100</t>
  </si>
  <si>
    <t xml:space="preserve">8</t>
  </si>
  <si>
    <t xml:space="preserve">721194104</t>
  </si>
  <si>
    <t xml:space="preserve">Vyvedení a upevnění odpadních výpustek DN 40</t>
  </si>
  <si>
    <t xml:space="preserve">9</t>
  </si>
  <si>
    <t xml:space="preserve">721194105</t>
  </si>
  <si>
    <t xml:space="preserve">Vyvedení a upevnění odpadních výpustek DN 50</t>
  </si>
  <si>
    <t xml:space="preserve">10</t>
  </si>
  <si>
    <t xml:space="preserve">721194109</t>
  </si>
  <si>
    <t xml:space="preserve">Vyvedení a upevnění odpadních výpustek DN 100</t>
  </si>
  <si>
    <t xml:space="preserve">11</t>
  </si>
  <si>
    <t xml:space="preserve">721211404.HLE</t>
  </si>
  <si>
    <t xml:space="preserve">Vpusť podlahová HL s vodorovným odtokem DN 50/75</t>
  </si>
  <si>
    <t xml:space="preserve">16</t>
  </si>
  <si>
    <t xml:space="preserve">-2014026057</t>
  </si>
  <si>
    <t xml:space="preserve">12</t>
  </si>
  <si>
    <t xml:space="preserve">721274121</t>
  </si>
  <si>
    <t xml:space="preserve">Přivzdušňovací ventil vnitřní odpadních potrubí do DN 50</t>
  </si>
  <si>
    <t xml:space="preserve">13</t>
  </si>
  <si>
    <t xml:space="preserve">721290111</t>
  </si>
  <si>
    <t xml:space="preserve">Zkouška těsnosti potrubí kanalizace vodou do DN 125</t>
  </si>
  <si>
    <t xml:space="preserve">14</t>
  </si>
  <si>
    <t xml:space="preserve">721300922</t>
  </si>
  <si>
    <t xml:space="preserve">Pročištění svodů ležatých do DN 300</t>
  </si>
  <si>
    <t xml:space="preserve">998721201</t>
  </si>
  <si>
    <t xml:space="preserve">Přesun hmot procentní pro vnitřní kanalizace v objektech v do 6 m</t>
  </si>
  <si>
    <t xml:space="preserve">%</t>
  </si>
  <si>
    <t xml:space="preserve">722</t>
  </si>
  <si>
    <t xml:space="preserve">Zdravotechnika - vnitřní vodovod</t>
  </si>
  <si>
    <t xml:space="preserve">722130801</t>
  </si>
  <si>
    <t xml:space="preserve">Demontáž potrubí do DN 25</t>
  </si>
  <si>
    <t xml:space="preserve">17</t>
  </si>
  <si>
    <t xml:space="preserve">722131933</t>
  </si>
  <si>
    <t xml:space="preserve">Potrubí plastové - propojení potrubí DN 25</t>
  </si>
  <si>
    <t xml:space="preserve">18</t>
  </si>
  <si>
    <t xml:space="preserve">722171912</t>
  </si>
  <si>
    <t xml:space="preserve">Potrubí plastové odříznutí trubky D do 20 mm</t>
  </si>
  <si>
    <t xml:space="preserve">19</t>
  </si>
  <si>
    <t xml:space="preserve">722171913</t>
  </si>
  <si>
    <t xml:space="preserve">Potrubí plastové odříznutí trubky D do 25 mm</t>
  </si>
  <si>
    <t xml:space="preserve">20</t>
  </si>
  <si>
    <t xml:space="preserve">722171934</t>
  </si>
  <si>
    <t xml:space="preserve">Vsazení odbočky na rozvodech vody z plastů do 32 mm</t>
  </si>
  <si>
    <t xml:space="preserve">722174002</t>
  </si>
  <si>
    <t xml:space="preserve">Potrubí vodovodní plastové PPR svar polyfuze PN 16 D 20 x 2,8 mm</t>
  </si>
  <si>
    <t xml:space="preserve">22</t>
  </si>
  <si>
    <t xml:space="preserve">722174003</t>
  </si>
  <si>
    <t xml:space="preserve">Potrubí vodovodní plastové PPR svar polyfuze PN 16 D 25 x 3,5 mm</t>
  </si>
  <si>
    <t xml:space="preserve">23</t>
  </si>
  <si>
    <t xml:space="preserve">722181242</t>
  </si>
  <si>
    <t xml:space="preserve">Ochrana vodovodního potrubí přilepenými tepelně izolačními trubicemi z PE tl do 20 mm DN do 42 mm</t>
  </si>
  <si>
    <t xml:space="preserve">24</t>
  </si>
  <si>
    <t xml:space="preserve">722190401</t>
  </si>
  <si>
    <t xml:space="preserve">Vyvedení a upevnění výpustku do DN 25</t>
  </si>
  <si>
    <t xml:space="preserve">25</t>
  </si>
  <si>
    <t xml:space="preserve">722190901</t>
  </si>
  <si>
    <t xml:space="preserve">Uzavření nebo otevření vodovodního potrubí při opravách</t>
  </si>
  <si>
    <t xml:space="preserve">26</t>
  </si>
  <si>
    <t xml:space="preserve">722240101</t>
  </si>
  <si>
    <t xml:space="preserve">Ventily plastové PPR přímé DN 20</t>
  </si>
  <si>
    <t xml:space="preserve">-2125686255</t>
  </si>
  <si>
    <t xml:space="preserve">27</t>
  </si>
  <si>
    <t xml:space="preserve">722240102</t>
  </si>
  <si>
    <t xml:space="preserve">Ventily plastové PPR přímé DN 25</t>
  </si>
  <si>
    <t xml:space="preserve">1785825033</t>
  </si>
  <si>
    <t xml:space="preserve">28</t>
  </si>
  <si>
    <t xml:space="preserve">722240103</t>
  </si>
  <si>
    <t xml:space="preserve">Ventily plastové PPR přímé DN 32</t>
  </si>
  <si>
    <t xml:space="preserve">-920336862</t>
  </si>
  <si>
    <t xml:space="preserve">29</t>
  </si>
  <si>
    <t xml:space="preserve">722240104</t>
  </si>
  <si>
    <t xml:space="preserve">Ventily plastové PPR přímé DN 40</t>
  </si>
  <si>
    <t xml:space="preserve">1751820076</t>
  </si>
  <si>
    <t xml:space="preserve">30</t>
  </si>
  <si>
    <t xml:space="preserve">722290226</t>
  </si>
  <si>
    <t xml:space="preserve">Zkouška těsnosti vodovodního potrubí závitového do DN 50</t>
  </si>
  <si>
    <t xml:space="preserve">31</t>
  </si>
  <si>
    <t xml:space="preserve">722290234</t>
  </si>
  <si>
    <t xml:space="preserve">Proplach vodovodního potrubí do DN 80</t>
  </si>
  <si>
    <t xml:space="preserve">32</t>
  </si>
  <si>
    <t xml:space="preserve">998722201</t>
  </si>
  <si>
    <t xml:space="preserve">Přesun hmot procentní pro vnitřní vodovod v objektech v do 6 m</t>
  </si>
  <si>
    <t xml:space="preserve">725</t>
  </si>
  <si>
    <t xml:space="preserve">Zdravotechnika - zařiz. předměty</t>
  </si>
  <si>
    <t xml:space="preserve">33</t>
  </si>
  <si>
    <t xml:space="preserve">725110811</t>
  </si>
  <si>
    <t xml:space="preserve">Demontáž klozetů splachovací s nádrží</t>
  </si>
  <si>
    <t xml:space="preserve">soubor</t>
  </si>
  <si>
    <t xml:space="preserve">957701897</t>
  </si>
  <si>
    <t xml:space="preserve">34</t>
  </si>
  <si>
    <t xml:space="preserve">725122817</t>
  </si>
  <si>
    <t xml:space="preserve">Demontáž pisoárových stání bez nádrže a jedním záchodkem</t>
  </si>
  <si>
    <t xml:space="preserve">35</t>
  </si>
  <si>
    <t xml:space="preserve">725210821</t>
  </si>
  <si>
    <t xml:space="preserve">Demontáž umyvadel bez výtokových armatur</t>
  </si>
  <si>
    <t xml:space="preserve">36</t>
  </si>
  <si>
    <t xml:space="preserve">725820802</t>
  </si>
  <si>
    <t xml:space="preserve">Demontáž baterie stojánkové do jednoho otvoru</t>
  </si>
  <si>
    <t xml:space="preserve">37</t>
  </si>
  <si>
    <t xml:space="preserve">725119213</t>
  </si>
  <si>
    <t xml:space="preserve">Montáž WC mísy závěsné</t>
  </si>
  <si>
    <t xml:space="preserve">38</t>
  </si>
  <si>
    <t xml:space="preserve">725129102</t>
  </si>
  <si>
    <t xml:space="preserve">Montáž pisoáru s automatickým splachováním</t>
  </si>
  <si>
    <t xml:space="preserve">39</t>
  </si>
  <si>
    <t xml:space="preserve">725219102</t>
  </si>
  <si>
    <t xml:space="preserve">Montáž umyvadla připevněného na šrouby do zdiva</t>
  </si>
  <si>
    <t xml:space="preserve">40</t>
  </si>
  <si>
    <t xml:space="preserve">725219503R00</t>
  </si>
  <si>
    <t xml:space="preserve">Montáž krytu sifonu umyvadel</t>
  </si>
  <si>
    <t xml:space="preserve">ks</t>
  </si>
  <si>
    <t xml:space="preserve">41</t>
  </si>
  <si>
    <t xml:space="preserve">725829131</t>
  </si>
  <si>
    <t xml:space="preserve">Montáž baterie umyvadlové tlačné</t>
  </si>
  <si>
    <t xml:space="preserve">42</t>
  </si>
  <si>
    <t xml:space="preserve">M</t>
  </si>
  <si>
    <t xml:space="preserve">73008</t>
  </si>
  <si>
    <t xml:space="preserve">UMYVADLO 1042.3 CUBITO 104</t>
  </si>
  <si>
    <t xml:space="preserve">486368126</t>
  </si>
  <si>
    <t xml:space="preserve">43</t>
  </si>
  <si>
    <t xml:space="preserve">73009</t>
  </si>
  <si>
    <t xml:space="preserve">KRYT 1995.1 CUBITO</t>
  </si>
  <si>
    <t xml:space="preserve">-754598720</t>
  </si>
  <si>
    <t xml:space="preserve">44</t>
  </si>
  <si>
    <t xml:space="preserve">73011</t>
  </si>
  <si>
    <t xml:space="preserve">SIFON A43 UMYVADLOVÝ S PŘEVL.MATICÍ</t>
  </si>
  <si>
    <t xml:space="preserve">219448035</t>
  </si>
  <si>
    <t xml:space="preserve">45</t>
  </si>
  <si>
    <t xml:space="preserve">73012</t>
  </si>
  <si>
    <t xml:space="preserve">SAMOUZAVÍRACÍ BATERIE UMYVADLOVÁ STOJÁNKOVÁ SMĚŠOVACÍ PRESTO 4000 SC TLAČNÁ</t>
  </si>
  <si>
    <t xml:space="preserve">-724509860</t>
  </si>
  <si>
    <t xml:space="preserve">46</t>
  </si>
  <si>
    <t xml:space="preserve">73013</t>
  </si>
  <si>
    <t xml:space="preserve">ŠROUB UMYVADLOVÝ-SADA</t>
  </si>
  <si>
    <t xml:space="preserve">402959836</t>
  </si>
  <si>
    <t xml:space="preserve">47</t>
  </si>
  <si>
    <t xml:space="preserve">73014</t>
  </si>
  <si>
    <t xml:space="preserve">VENTIL ROHOVÝ SANLAND S FILTREM  970580000</t>
  </si>
  <si>
    <t xml:space="preserve">-2133903428</t>
  </si>
  <si>
    <t xml:space="preserve">48</t>
  </si>
  <si>
    <t xml:space="preserve">73015</t>
  </si>
  <si>
    <t xml:space="preserve">WC MÍSA ZÁVĚS 2338.2 LYRA PLUS</t>
  </si>
  <si>
    <t xml:space="preserve">1100356217</t>
  </si>
  <si>
    <t xml:space="preserve">49</t>
  </si>
  <si>
    <t xml:space="preserve">73016</t>
  </si>
  <si>
    <t xml:space="preserve">SEDÁTKO 9338.7 LYRA PLUS ZÁVĚS</t>
  </si>
  <si>
    <t xml:space="preserve">-1321693542</t>
  </si>
  <si>
    <t xml:space="preserve">50</t>
  </si>
  <si>
    <t xml:space="preserve">73019</t>
  </si>
  <si>
    <t xml:space="preserve">URINÁL GOLEM 4306.0 ZADNÍ</t>
  </si>
  <si>
    <t xml:space="preserve">-632188933</t>
  </si>
  <si>
    <t xml:space="preserve">51</t>
  </si>
  <si>
    <t xml:space="preserve">73020</t>
  </si>
  <si>
    <t xml:space="preserve">PRESTO 60B - TLAČNÝ SAMOUZAVÍRACÍ VENTIL PISOÁROVY DO ZDI S KRYCÍ DEKSOU</t>
  </si>
  <si>
    <t xml:space="preserve">-1070593213</t>
  </si>
  <si>
    <t xml:space="preserve">52</t>
  </si>
  <si>
    <t xml:space="preserve">73021</t>
  </si>
  <si>
    <t xml:space="preserve">PŘÍSLUŠENSTVÍ 9034.9 890</t>
  </si>
  <si>
    <t xml:space="preserve">128325626</t>
  </si>
  <si>
    <t xml:space="preserve">53</t>
  </si>
  <si>
    <t xml:space="preserve">73022</t>
  </si>
  <si>
    <t xml:space="preserve">SIFON 4306.0/1 BÍLÁ H8920030000001</t>
  </si>
  <si>
    <t xml:space="preserve">-742941018</t>
  </si>
  <si>
    <t xml:space="preserve">54</t>
  </si>
  <si>
    <t xml:space="preserve">73023</t>
  </si>
  <si>
    <t xml:space="preserve">TRUBIČKA URINÁLU 9480.7</t>
  </si>
  <si>
    <t xml:space="preserve">1660928290</t>
  </si>
  <si>
    <t xml:space="preserve">55</t>
  </si>
  <si>
    <t xml:space="preserve">73024</t>
  </si>
  <si>
    <t xml:space="preserve">TĚSNĚNÍ 9480.8 GOLEM ZADNÍ H89480.80000001 308568</t>
  </si>
  <si>
    <t xml:space="preserve">1107529052</t>
  </si>
  <si>
    <t xml:space="preserve">56</t>
  </si>
  <si>
    <t xml:space="preserve">73025</t>
  </si>
  <si>
    <t xml:space="preserve">URINÁL STĚNA DĚL. 4760.1 SPLIT JIKA</t>
  </si>
  <si>
    <t xml:space="preserve">1158608964</t>
  </si>
  <si>
    <t xml:space="preserve">57</t>
  </si>
  <si>
    <t xml:space="preserve">725590811</t>
  </si>
  <si>
    <t xml:space="preserve">Přemístění vnitrostaveništní demontovaných pro zařizovací předměty v objektech výšky do 6 m</t>
  </si>
  <si>
    <t xml:space="preserve">t</t>
  </si>
  <si>
    <t xml:space="preserve">58</t>
  </si>
  <si>
    <t xml:space="preserve">725813111</t>
  </si>
  <si>
    <t xml:space="preserve">Ventil rohový s filtrem G 1/2 - montáž</t>
  </si>
  <si>
    <t xml:space="preserve">59</t>
  </si>
  <si>
    <t xml:space="preserve">725849299.R</t>
  </si>
  <si>
    <t xml:space="preserve">Demontáž doplňků</t>
  </si>
  <si>
    <t xml:space="preserve">kpl</t>
  </si>
  <si>
    <t xml:space="preserve">69</t>
  </si>
  <si>
    <t xml:space="preserve">60</t>
  </si>
  <si>
    <t xml:space="preserve">725980123</t>
  </si>
  <si>
    <t xml:space="preserve">Dvířka 30/30</t>
  </si>
  <si>
    <t xml:space="preserve">70</t>
  </si>
  <si>
    <t xml:space="preserve">61</t>
  </si>
  <si>
    <t xml:space="preserve">998725201</t>
  </si>
  <si>
    <t xml:space="preserve">Přesun hmot procentní pro zařizovací předměty v objektech v do 6 m</t>
  </si>
  <si>
    <t xml:space="preserve">72</t>
  </si>
  <si>
    <t xml:space="preserve">726</t>
  </si>
  <si>
    <t xml:space="preserve">Zdravotechnika - předstěnové instalace</t>
  </si>
  <si>
    <t xml:space="preserve">62</t>
  </si>
  <si>
    <t xml:space="preserve">725112149</t>
  </si>
  <si>
    <t xml:space="preserve">Montáž Kombifixu WC</t>
  </si>
  <si>
    <t xml:space="preserve">73</t>
  </si>
  <si>
    <t xml:space="preserve">63</t>
  </si>
  <si>
    <t xml:space="preserve">725112153</t>
  </si>
  <si>
    <t xml:space="preserve">Montáž ovladacího tlačítka WC</t>
  </si>
  <si>
    <t xml:space="preserve">74</t>
  </si>
  <si>
    <t xml:space="preserve">64</t>
  </si>
  <si>
    <t xml:space="preserve">73017</t>
  </si>
  <si>
    <t xml:space="preserve">MODUL KOMBIFIX ECO 110.302.00.5 WC, NA ZAZDĚNÍ</t>
  </si>
  <si>
    <t xml:space="preserve">1532233465</t>
  </si>
  <si>
    <t xml:space="preserve">65</t>
  </si>
  <si>
    <t xml:space="preserve">73018</t>
  </si>
  <si>
    <t xml:space="preserve">TLAČÍTKO SIGMA01 115.770.11.5</t>
  </si>
  <si>
    <t xml:space="preserve">-1470462775</t>
  </si>
  <si>
    <t xml:space="preserve">66</t>
  </si>
  <si>
    <t xml:space="preserve">726191002</t>
  </si>
  <si>
    <t xml:space="preserve">Souprava pro předstěnovou montáž</t>
  </si>
  <si>
    <t xml:space="preserve">79</t>
  </si>
  <si>
    <t xml:space="preserve">67</t>
  </si>
  <si>
    <t xml:space="preserve">998726211</t>
  </si>
  <si>
    <t xml:space="preserve">Přesun hmot procentní pro instalační prefabrikáty v objektech v do 6 m</t>
  </si>
  <si>
    <t xml:space="preserve">80</t>
  </si>
  <si>
    <t xml:space="preserve">734</t>
  </si>
  <si>
    <t xml:space="preserve">Ústřední vytápění - armatury</t>
  </si>
  <si>
    <t xml:space="preserve">68</t>
  </si>
  <si>
    <t xml:space="preserve">734200822</t>
  </si>
  <si>
    <t xml:space="preserve">Demontáž armatury závitové se dvěma závity do G 1</t>
  </si>
  <si>
    <t xml:space="preserve">81</t>
  </si>
  <si>
    <t xml:space="preserve">734209113</t>
  </si>
  <si>
    <t xml:space="preserve">Montáž armatury závitové s dvěma závity G 1/2</t>
  </si>
  <si>
    <t xml:space="preserve">82</t>
  </si>
  <si>
    <t xml:space="preserve">734310307</t>
  </si>
  <si>
    <t xml:space="preserve">ŠROUBENÍ REGUTEC 0355-02.000</t>
  </si>
  <si>
    <t xml:space="preserve">KS</t>
  </si>
  <si>
    <t xml:space="preserve">83</t>
  </si>
  <si>
    <t xml:space="preserve">71</t>
  </si>
  <si>
    <t xml:space="preserve">734310308</t>
  </si>
  <si>
    <t xml:space="preserve">VENTIL V-EXAKT 3711-02.000 1/2" </t>
  </si>
  <si>
    <t xml:space="preserve">84</t>
  </si>
  <si>
    <t xml:space="preserve">998734201</t>
  </si>
  <si>
    <t xml:space="preserve">Přesun hmot procentní pro armatury v objektech v do 6 m</t>
  </si>
  <si>
    <t xml:space="preserve">85</t>
  </si>
  <si>
    <t xml:space="preserve">735</t>
  </si>
  <si>
    <t xml:space="preserve">Ústřední vytápění - otopná tělesa</t>
  </si>
  <si>
    <t xml:space="preserve">735494811</t>
  </si>
  <si>
    <t xml:space="preserve">Vypuštění vody z otopných těles</t>
  </si>
  <si>
    <t xml:space="preserve">86</t>
  </si>
  <si>
    <t xml:space="preserve">735111810</t>
  </si>
  <si>
    <t xml:space="preserve">Demontáž stávajícího otopného tělesa</t>
  </si>
  <si>
    <t xml:space="preserve">87</t>
  </si>
  <si>
    <t xml:space="preserve">75</t>
  </si>
  <si>
    <t xml:space="preserve">735159340</t>
  </si>
  <si>
    <t xml:space="preserve">Zpětná montáž otopného tělesa</t>
  </si>
  <si>
    <t xml:space="preserve">88</t>
  </si>
  <si>
    <t xml:space="preserve">76</t>
  </si>
  <si>
    <t xml:space="preserve">735191910</t>
  </si>
  <si>
    <t xml:space="preserve">Napuštění vody do otopných těles</t>
  </si>
  <si>
    <t xml:space="preserve">89</t>
  </si>
  <si>
    <t xml:space="preserve">77</t>
  </si>
  <si>
    <t xml:space="preserve">998735201</t>
  </si>
  <si>
    <t xml:space="preserve">Přesun hmot procentní pro otopná tělesa v objektech v do 6 m</t>
  </si>
  <si>
    <t xml:space="preserve">90</t>
  </si>
  <si>
    <t xml:space="preserve">771</t>
  </si>
  <si>
    <t xml:space="preserve">Podlahy z dlaždic</t>
  </si>
  <si>
    <t xml:space="preserve">78</t>
  </si>
  <si>
    <t xml:space="preserve">771573810</t>
  </si>
  <si>
    <t xml:space="preserve">Demontáž podlah z dlaždic keramických lepených</t>
  </si>
  <si>
    <t xml:space="preserve">m2</t>
  </si>
  <si>
    <t xml:space="preserve">110</t>
  </si>
  <si>
    <t xml:space="preserve">771151025.LSS</t>
  </si>
  <si>
    <t xml:space="preserve">Samonivelační stěrka podlah </t>
  </si>
  <si>
    <t xml:space="preserve">-800468159</t>
  </si>
  <si>
    <t xml:space="preserve">781151041b</t>
  </si>
  <si>
    <t xml:space="preserve">Příplatek k cenám celoplošné vyrovnání stěrkou za každý další 1 mm přes tl 3 mm</t>
  </si>
  <si>
    <t xml:space="preserve">816123922</t>
  </si>
  <si>
    <t xml:space="preserve">771591111</t>
  </si>
  <si>
    <t xml:space="preserve">Podlahy penetrace podkladu</t>
  </si>
  <si>
    <t xml:space="preserve">112</t>
  </si>
  <si>
    <t xml:space="preserve">711111121</t>
  </si>
  <si>
    <t xml:space="preserve">Provedení izolace proti zemní vlhkosti vodorovné za studena n</t>
  </si>
  <si>
    <t xml:space="preserve">113</t>
  </si>
  <si>
    <t xml:space="preserve">781232262121</t>
  </si>
  <si>
    <t xml:space="preserve">IZOLACE JEDNOSLOŽ. CL 51 5KG</t>
  </si>
  <si>
    <t xml:space="preserve">114</t>
  </si>
  <si>
    <t xml:space="preserve">7812322623</t>
  </si>
  <si>
    <t xml:space="preserve">K PÁS IZOLAČNÍ CL 152 1M/50BAL</t>
  </si>
  <si>
    <t xml:space="preserve">115</t>
  </si>
  <si>
    <t xml:space="preserve">771574113</t>
  </si>
  <si>
    <t xml:space="preserve">Montáž podlah keramických rovných lepených lepidlem</t>
  </si>
  <si>
    <t xml:space="preserve">117</t>
  </si>
  <si>
    <t xml:space="preserve">73003</t>
  </si>
  <si>
    <t xml:space="preserve">DLAŽBA RAKO BLOCK SV.ŠEDÁ 60X60 DAK63780</t>
  </si>
  <si>
    <t xml:space="preserve">-1381761681</t>
  </si>
  <si>
    <t xml:space="preserve">73006</t>
  </si>
  <si>
    <t xml:space="preserve">CERESIT HMOTA SPÁROVACÍ CE 40 5kg 13 ANTRACITE</t>
  </si>
  <si>
    <t xml:space="preserve">452657719</t>
  </si>
  <si>
    <t xml:space="preserve">998771101</t>
  </si>
  <si>
    <t xml:space="preserve">Přesun hmot pro podlahy z dlaždic v objektech v do 6 m</t>
  </si>
  <si>
    <t xml:space="preserve">122</t>
  </si>
  <si>
    <t xml:space="preserve">781</t>
  </si>
  <si>
    <t xml:space="preserve">Dokončovací práce - obklady</t>
  </si>
  <si>
    <t xml:space="preserve">781471810</t>
  </si>
  <si>
    <t xml:space="preserve">Demontáž obkladů z obkladaček keramických</t>
  </si>
  <si>
    <t xml:space="preserve">123</t>
  </si>
  <si>
    <t xml:space="preserve">781151031</t>
  </si>
  <si>
    <t xml:space="preserve">Celoplošné vyrovnání podkladu stěrkou tl 3 mm</t>
  </si>
  <si>
    <t xml:space="preserve">124</t>
  </si>
  <si>
    <t xml:space="preserve">91</t>
  </si>
  <si>
    <t xml:space="preserve">781151041</t>
  </si>
  <si>
    <t xml:space="preserve">-1138471823</t>
  </si>
  <si>
    <t xml:space="preserve">92</t>
  </si>
  <si>
    <t xml:space="preserve">781495111</t>
  </si>
  <si>
    <t xml:space="preserve">Penetrace podkladu vnitřních obkladů</t>
  </si>
  <si>
    <t xml:space="preserve">125</t>
  </si>
  <si>
    <t xml:space="preserve">93</t>
  </si>
  <si>
    <t xml:space="preserve">126</t>
  </si>
  <si>
    <t xml:space="preserve">94</t>
  </si>
  <si>
    <t xml:space="preserve">781474115</t>
  </si>
  <si>
    <t xml:space="preserve">Montáž obkladů vnitřních keramických hladkých lepených flexibilním lepidlem</t>
  </si>
  <si>
    <t xml:space="preserve">127</t>
  </si>
  <si>
    <t xml:space="preserve">95</t>
  </si>
  <si>
    <t xml:space="preserve">73001</t>
  </si>
  <si>
    <t xml:space="preserve">OBKLAD SYSTEM WAAV4000 BÍLÁ LESK 30X60</t>
  </si>
  <si>
    <t xml:space="preserve">1502796821</t>
  </si>
  <si>
    <t xml:space="preserve">96</t>
  </si>
  <si>
    <t xml:space="preserve">73002</t>
  </si>
  <si>
    <t xml:space="preserve">COLOR ONE ČERVENÁ LESK 15X15 WAA19363</t>
  </si>
  <si>
    <t xml:space="preserve">-329543982</t>
  </si>
  <si>
    <t xml:space="preserve">97</t>
  </si>
  <si>
    <t xml:space="preserve">73004</t>
  </si>
  <si>
    <t xml:space="preserve">CERESIT HMOTA SPÁROVACÍ CE 40 5kg 04 SILVER Aquastatic</t>
  </si>
  <si>
    <t xml:space="preserve">-341992887</t>
  </si>
  <si>
    <t xml:space="preserve">98</t>
  </si>
  <si>
    <t xml:space="preserve">73005</t>
  </si>
  <si>
    <t xml:space="preserve">CERESIT SILIKON SILVER 4 280ml</t>
  </si>
  <si>
    <t xml:space="preserve">-1633611265</t>
  </si>
  <si>
    <t xml:space="preserve">99</t>
  </si>
  <si>
    <t xml:space="preserve">73007</t>
  </si>
  <si>
    <t xml:space="preserve">LIŠTA AL SCHOD. "L" 11MM/2,5M ELOX PŘÍRODNÍ</t>
  </si>
  <si>
    <t xml:space="preserve">596709727</t>
  </si>
  <si>
    <t xml:space="preserve">100</t>
  </si>
  <si>
    <t xml:space="preserve">998781101</t>
  </si>
  <si>
    <t xml:space="preserve">Přesun hmot pro obklady keramické v objektech v do 6 m</t>
  </si>
  <si>
    <t xml:space="preserve">135</t>
  </si>
  <si>
    <t xml:space="preserve">783</t>
  </si>
  <si>
    <t xml:space="preserve">Dokončovací práce - nátěry</t>
  </si>
  <si>
    <t xml:space="preserve">101</t>
  </si>
  <si>
    <t xml:space="preserve">783425424</t>
  </si>
  <si>
    <t xml:space="preserve">Nátěry syntetické potrubí do DN 50 </t>
  </si>
  <si>
    <t xml:space="preserve">136</t>
  </si>
  <si>
    <t xml:space="preserve">102</t>
  </si>
  <si>
    <t xml:space="preserve">78342542b</t>
  </si>
  <si>
    <t xml:space="preserve">Nátěry zárubní</t>
  </si>
  <si>
    <t xml:space="preserve">434529427</t>
  </si>
  <si>
    <t xml:space="preserve">784</t>
  </si>
  <si>
    <t xml:space="preserve">Dokončovací práce - malby a tapety</t>
  </si>
  <si>
    <t xml:space="preserve">103</t>
  </si>
  <si>
    <t xml:space="preserve">784211101</t>
  </si>
  <si>
    <t xml:space="preserve">Dvojnásobné bílé malby  v místnostech</t>
  </si>
  <si>
    <t xml:space="preserve">137</t>
  </si>
  <si>
    <t xml:space="preserve">795</t>
  </si>
  <si>
    <t xml:space="preserve">Ostatní náklady</t>
  </si>
  <si>
    <t xml:space="preserve">104</t>
  </si>
  <si>
    <t xml:space="preserve">72561a</t>
  </si>
  <si>
    <t xml:space="preserve">Větrací mřížka </t>
  </si>
  <si>
    <t xml:space="preserve">578120463</t>
  </si>
  <si>
    <t xml:space="preserve">105</t>
  </si>
  <si>
    <t xml:space="preserve">795990001</t>
  </si>
  <si>
    <t xml:space="preserve">Bourací práce</t>
  </si>
  <si>
    <t xml:space="preserve">hod</t>
  </si>
  <si>
    <t xml:space="preserve">138</t>
  </si>
  <si>
    <t xml:space="preserve">106</t>
  </si>
  <si>
    <t xml:space="preserve">795990002</t>
  </si>
  <si>
    <t xml:space="preserve">Zednické práce</t>
  </si>
  <si>
    <t xml:space="preserve">139</t>
  </si>
  <si>
    <t xml:space="preserve">107</t>
  </si>
  <si>
    <t xml:space="preserve">795990003</t>
  </si>
  <si>
    <t xml:space="preserve">Materiál pro zednické práce</t>
  </si>
  <si>
    <t xml:space="preserve">140</t>
  </si>
  <si>
    <t xml:space="preserve">108</t>
  </si>
  <si>
    <t xml:space="preserve">795990002.1</t>
  </si>
  <si>
    <t xml:space="preserve">Zednické práce-podhledy</t>
  </si>
  <si>
    <t xml:space="preserve">2055168569</t>
  </si>
  <si>
    <t xml:space="preserve">109</t>
  </si>
  <si>
    <t xml:space="preserve">795990002.R2</t>
  </si>
  <si>
    <t xml:space="preserve">KÓJE WC</t>
  </si>
  <si>
    <t xml:space="preserve">KPL</t>
  </si>
  <si>
    <t xml:space="preserve">142</t>
  </si>
  <si>
    <t xml:space="preserve">795990006</t>
  </si>
  <si>
    <t xml:space="preserve">Práce elektro</t>
  </si>
  <si>
    <t xml:space="preserve">143</t>
  </si>
  <si>
    <t xml:space="preserve">111</t>
  </si>
  <si>
    <t xml:space="preserve">795990005</t>
  </si>
  <si>
    <t xml:space="preserve">Materiál elektro</t>
  </si>
  <si>
    <t xml:space="preserve">144</t>
  </si>
  <si>
    <t xml:space="preserve">725849299.11</t>
  </si>
  <si>
    <t xml:space="preserve">Montáž doplňků</t>
  </si>
  <si>
    <t xml:space="preserve">146</t>
  </si>
  <si>
    <t xml:space="preserve">73010</t>
  </si>
  <si>
    <t xml:space="preserve">ZRCADLO 60X70 OBDELNÍK BEZ ÚCHYTU 22469</t>
  </si>
  <si>
    <t xml:space="preserve">-373197963</t>
  </si>
  <si>
    <t xml:space="preserve">73026</t>
  </si>
  <si>
    <t xml:space="preserve">ZÁSOBNÍK NA TOALETNÍ PAPÍR DO PR.29CM ABS BÍLÁ 608</t>
  </si>
  <si>
    <t xml:space="preserve">-323468838</t>
  </si>
  <si>
    <t xml:space="preserve">73027</t>
  </si>
  <si>
    <t xml:space="preserve">ZÁSOBNÍK PAPÍROVÝCH RUČNÍKŮ 260X205MM BÍLÝ 1319-81</t>
  </si>
  <si>
    <t xml:space="preserve">688414921</t>
  </si>
  <si>
    <t xml:space="preserve">116</t>
  </si>
  <si>
    <t xml:space="preserve">73028</t>
  </si>
  <si>
    <t xml:space="preserve">DÁVKOVAČ TEKUTÉHO MÝDLA NÁSTĚNNÝ 1000ML BÍLÝ 1319-73</t>
  </si>
  <si>
    <t xml:space="preserve">-398320187</t>
  </si>
  <si>
    <t xml:space="preserve">73029</t>
  </si>
  <si>
    <t xml:space="preserve">SIMPLE LINE odpadkový koš kulatý 20l, nerez lesk</t>
  </si>
  <si>
    <t xml:space="preserve">-1441397911</t>
  </si>
  <si>
    <t xml:space="preserve">118</t>
  </si>
  <si>
    <t xml:space="preserve">795990024</t>
  </si>
  <si>
    <t xml:space="preserve">Odvoz suti </t>
  </si>
  <si>
    <t xml:space="preserve">147</t>
  </si>
  <si>
    <t xml:space="preserve">1-ženy - sociální zařízení ženy B114(1.08)</t>
  </si>
  <si>
    <t xml:space="preserve">1597791713</t>
  </si>
  <si>
    <t xml:space="preserve">-1405910687</t>
  </si>
  <si>
    <t xml:space="preserve">Vpusť podlahová HL s vodorovným odtokem DN 50/75 </t>
  </si>
  <si>
    <t xml:space="preserve">1452773174</t>
  </si>
  <si>
    <t xml:space="preserve">113285530</t>
  </si>
  <si>
    <t xml:space="preserve">1760705593</t>
  </si>
  <si>
    <t xml:space="preserve">-219559375</t>
  </si>
  <si>
    <t xml:space="preserve">725330820</t>
  </si>
  <si>
    <t xml:space="preserve">Demontáž výlevka diturvitová</t>
  </si>
  <si>
    <t xml:space="preserve">866705481</t>
  </si>
  <si>
    <t xml:space="preserve">725339111</t>
  </si>
  <si>
    <t xml:space="preserve">Montáž výlevky</t>
  </si>
  <si>
    <t xml:space="preserve">-1081411570</t>
  </si>
  <si>
    <t xml:space="preserve">725820801</t>
  </si>
  <si>
    <t xml:space="preserve">Demontáž baterie nástěnné do G 3 / 4</t>
  </si>
  <si>
    <t xml:space="preserve">-600027521</t>
  </si>
  <si>
    <t xml:space="preserve">145</t>
  </si>
  <si>
    <t xml:space="preserve">725829121</t>
  </si>
  <si>
    <t xml:space="preserve">Montáž baterie umyvadlové nástěnné pákové a klasické ostatní typ</t>
  </si>
  <si>
    <t xml:space="preserve">-478617504</t>
  </si>
  <si>
    <t xml:space="preserve">71019</t>
  </si>
  <si>
    <t xml:space="preserve">VÝLEVKA 5104.6 MIRA</t>
  </si>
  <si>
    <t xml:space="preserve">239054495</t>
  </si>
  <si>
    <t xml:space="preserve">141</t>
  </si>
  <si>
    <t xml:space="preserve">71020</t>
  </si>
  <si>
    <t xml:space="preserve">DŘEZOVÁ UMYVADLOVÁ BATERIE 150 MM METALIA 55 CHROM</t>
  </si>
  <si>
    <t xml:space="preserve">-2095473505</t>
  </si>
  <si>
    <t xml:space="preserve">120</t>
  </si>
  <si>
    <t xml:space="preserve">72018</t>
  </si>
  <si>
    <t xml:space="preserve">1525465231</t>
  </si>
  <si>
    <t xml:space="preserve">121</t>
  </si>
  <si>
    <t xml:space="preserve">72019</t>
  </si>
  <si>
    <t xml:space="preserve">-574648123</t>
  </si>
  <si>
    <t xml:space="preserve">72020</t>
  </si>
  <si>
    <t xml:space="preserve">1654148585</t>
  </si>
  <si>
    <t xml:space="preserve">72021</t>
  </si>
  <si>
    <t xml:space="preserve">944185418</t>
  </si>
  <si>
    <t xml:space="preserve">72023</t>
  </si>
  <si>
    <t xml:space="preserve">-2017655990</t>
  </si>
  <si>
    <t xml:space="preserve">72024</t>
  </si>
  <si>
    <t xml:space="preserve">-531228085</t>
  </si>
  <si>
    <t xml:space="preserve">72025</t>
  </si>
  <si>
    <t xml:space="preserve">1513898332</t>
  </si>
  <si>
    <t xml:space="preserve">128</t>
  </si>
  <si>
    <t xml:space="preserve">72026</t>
  </si>
  <si>
    <t xml:space="preserve">-990592322</t>
  </si>
  <si>
    <t xml:space="preserve">79980012</t>
  </si>
  <si>
    <t xml:space="preserve">TĚSNĚNÍ K ZÁVĚS. WC M910</t>
  </si>
  <si>
    <t xml:space="preserve">129</t>
  </si>
  <si>
    <t xml:space="preserve">72027</t>
  </si>
  <si>
    <t xml:space="preserve">-188331806</t>
  </si>
  <si>
    <t xml:space="preserve">130</t>
  </si>
  <si>
    <t xml:space="preserve">72028</t>
  </si>
  <si>
    <t xml:space="preserve">1410922701</t>
  </si>
  <si>
    <t xml:space="preserve">Samonivelační stěrka podlah</t>
  </si>
  <si>
    <t xml:space="preserve">-10207406</t>
  </si>
  <si>
    <t xml:space="preserve">72013</t>
  </si>
  <si>
    <t xml:space="preserve">-1118972528</t>
  </si>
  <si>
    <t xml:space="preserve">72015</t>
  </si>
  <si>
    <t xml:space="preserve">1452501294</t>
  </si>
  <si>
    <t xml:space="preserve">-1847687744</t>
  </si>
  <si>
    <t xml:space="preserve">71001</t>
  </si>
  <si>
    <t xml:space="preserve">-1792354870</t>
  </si>
  <si>
    <t xml:space="preserve">71002</t>
  </si>
  <si>
    <t xml:space="preserve">252642337</t>
  </si>
  <si>
    <t xml:space="preserve">71004</t>
  </si>
  <si>
    <t xml:space="preserve">-1444712216</t>
  </si>
  <si>
    <t xml:space="preserve">71006</t>
  </si>
  <si>
    <t xml:space="preserve">-2059152910</t>
  </si>
  <si>
    <t xml:space="preserve">71007</t>
  </si>
  <si>
    <t xml:space="preserve">-207983030</t>
  </si>
  <si>
    <t xml:space="preserve">781232262121b</t>
  </si>
  <si>
    <t xml:space="preserve">-851206286</t>
  </si>
  <si>
    <t xml:space="preserve">-1984939738</t>
  </si>
  <si>
    <t xml:space="preserve">-666806932</t>
  </si>
  <si>
    <t xml:space="preserve">72022</t>
  </si>
  <si>
    <t xml:space="preserve">1979038721</t>
  </si>
  <si>
    <t xml:space="preserve">131</t>
  </si>
  <si>
    <t xml:space="preserve">72029</t>
  </si>
  <si>
    <t xml:space="preserve">-1448195386</t>
  </si>
  <si>
    <t xml:space="preserve">132</t>
  </si>
  <si>
    <t xml:space="preserve">72030</t>
  </si>
  <si>
    <t xml:space="preserve">1521605835</t>
  </si>
  <si>
    <t xml:space="preserve">133</t>
  </si>
  <si>
    <t xml:space="preserve">72031</t>
  </si>
  <si>
    <t xml:space="preserve">122538623</t>
  </si>
  <si>
    <t xml:space="preserve">134</t>
  </si>
  <si>
    <t xml:space="preserve">72032</t>
  </si>
  <si>
    <t xml:space="preserve">-481132439</t>
  </si>
  <si>
    <t xml:space="preserve">2-ženy - sociální zařízení ženy B134(1.18)</t>
  </si>
  <si>
    <t xml:space="preserve">722174004</t>
  </si>
  <si>
    <t xml:space="preserve">Potrubí vodovodní plastové PPR svar polyfúze PN 16 D 32x4,4 mm</t>
  </si>
  <si>
    <t xml:space="preserve">1746832778</t>
  </si>
  <si>
    <t xml:space="preserve">72011</t>
  </si>
  <si>
    <t xml:space="preserve">-817581143</t>
  </si>
  <si>
    <t xml:space="preserve">72012</t>
  </si>
  <si>
    <t xml:space="preserve">COLOR ONE ČERVENÁ LESK 15X15</t>
  </si>
  <si>
    <t xml:space="preserve">732017479</t>
  </si>
  <si>
    <t xml:space="preserve">72014</t>
  </si>
  <si>
    <t xml:space="preserve">-871041289</t>
  </si>
  <si>
    <t xml:space="preserve">72016</t>
  </si>
  <si>
    <t xml:space="preserve">168023968</t>
  </si>
  <si>
    <t xml:space="preserve">119</t>
  </si>
  <si>
    <t xml:space="preserve">72017</t>
  </si>
  <si>
    <t xml:space="preserve">380339663</t>
  </si>
  <si>
    <t xml:space="preserve">-1532580095</t>
  </si>
  <si>
    <t xml:space="preserve">2-muži -  sociální zařízení muži B117(1.11)</t>
  </si>
  <si>
    <t xml:space="preserve">83356500</t>
  </si>
  <si>
    <t xml:space="preserve">-1085798922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</si>
</sst>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#,##0.00"/>
    <numFmt numFmtId="167" formatCode="#,##0.00%"/>
    <numFmt numFmtId="168" formatCode="dd\.mm\.yyyy"/>
    <numFmt numFmtId="169" formatCode="#,##0.00000"/>
    <numFmt numFmtId="170" formatCode="#,##0.000"/>
  </numFmts>
  <fonts count="37">
    <font>
      <sz val="8"/>
      <name val="Arial CE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8"/>
      <color rgb="FFFFFFFF"/>
      <name val="Arial CE"/>
      <family val="0"/>
      <charset val="1"/>
    </font>
    <font>
      <sz val="8"/>
      <color rgb="FF3366FF"/>
      <name val="Arial CE"/>
      <family val="0"/>
      <charset val="1"/>
    </font>
    <font>
      <b val="true"/>
      <sz val="14"/>
      <name val="Arial CE"/>
      <family val="0"/>
      <charset val="1"/>
    </font>
    <font>
      <b val="true"/>
      <sz val="12"/>
      <color rgb="FF969696"/>
      <name val="Arial CE"/>
      <family val="0"/>
      <charset val="1"/>
    </font>
    <font>
      <sz val="10"/>
      <color rgb="FF969696"/>
      <name val="Arial CE"/>
      <family val="0"/>
      <charset val="1"/>
    </font>
    <font>
      <sz val="10"/>
      <name val="Arial CE"/>
      <family val="0"/>
      <charset val="1"/>
    </font>
    <font>
      <b val="true"/>
      <sz val="8"/>
      <color rgb="FF969696"/>
      <name val="Arial CE"/>
      <family val="0"/>
      <charset val="1"/>
    </font>
    <font>
      <b val="true"/>
      <sz val="11"/>
      <name val="Arial CE"/>
      <family val="0"/>
      <charset val="1"/>
    </font>
    <font>
      <b val="true"/>
      <sz val="10"/>
      <name val="Arial CE"/>
      <family val="0"/>
      <charset val="1"/>
    </font>
    <font>
      <b val="true"/>
      <sz val="10"/>
      <color rgb="FF969696"/>
      <name val="Arial CE"/>
      <family val="0"/>
      <charset val="1"/>
    </font>
    <font>
      <b val="true"/>
      <sz val="12"/>
      <name val="Arial CE"/>
      <family val="0"/>
      <charset val="1"/>
    </font>
    <font>
      <b val="true"/>
      <sz val="10"/>
      <color rgb="FF464646"/>
      <name val="Arial CE"/>
      <family val="0"/>
      <charset val="1"/>
    </font>
    <font>
      <sz val="12"/>
      <color rgb="FF969696"/>
      <name val="Arial CE"/>
      <family val="0"/>
      <charset val="1"/>
    </font>
    <font>
      <sz val="9"/>
      <name val="Arial CE"/>
      <family val="0"/>
      <charset val="1"/>
    </font>
    <font>
      <sz val="9"/>
      <color rgb="FF969696"/>
      <name val="Arial CE"/>
      <family val="0"/>
      <charset val="1"/>
    </font>
    <font>
      <b val="true"/>
      <sz val="12"/>
      <color rgb="FF960000"/>
      <name val="Arial CE"/>
      <family val="0"/>
      <charset val="1"/>
    </font>
    <font>
      <sz val="12"/>
      <name val="Arial CE"/>
      <family val="0"/>
      <charset val="1"/>
    </font>
    <font>
      <sz val="18"/>
      <color theme="10"/>
      <name val="Wingdings 2"/>
      <family val="0"/>
      <charset val="1"/>
    </font>
    <font>
      <u val="single"/>
      <sz val="11"/>
      <color theme="10"/>
      <name val="Calibri"/>
      <family val="0"/>
      <charset val="1"/>
    </font>
    <font>
      <sz val="11"/>
      <name val="Arial CE"/>
      <family val="0"/>
      <charset val="1"/>
    </font>
    <font>
      <b val="true"/>
      <sz val="11"/>
      <color rgb="FF003366"/>
      <name val="Arial CE"/>
      <family val="0"/>
      <charset val="1"/>
    </font>
    <font>
      <sz val="11"/>
      <color rgb="FF003366"/>
      <name val="Arial CE"/>
      <family val="0"/>
      <charset val="1"/>
    </font>
    <font>
      <sz val="11"/>
      <color rgb="FF969696"/>
      <name val="Arial CE"/>
      <family val="0"/>
      <charset val="1"/>
    </font>
    <font>
      <sz val="10"/>
      <color rgb="FF3366FF"/>
      <name val="Arial CE"/>
      <family val="0"/>
      <charset val="1"/>
    </font>
    <font>
      <sz val="8"/>
      <color rgb="FF969696"/>
      <name val="Arial CE"/>
      <family val="0"/>
      <charset val="1"/>
    </font>
    <font>
      <b val="true"/>
      <sz val="12"/>
      <color rgb="FF800000"/>
      <name val="Arial CE"/>
      <family val="0"/>
      <charset val="1"/>
    </font>
    <font>
      <sz val="12"/>
      <color rgb="FF003366"/>
      <name val="Arial CE"/>
      <family val="0"/>
      <charset val="1"/>
    </font>
    <font>
      <sz val="10"/>
      <color rgb="FF003366"/>
      <name val="Arial CE"/>
      <family val="0"/>
      <charset val="1"/>
    </font>
    <font>
      <sz val="8"/>
      <color rgb="FF960000"/>
      <name val="Arial CE"/>
      <family val="0"/>
      <charset val="1"/>
    </font>
    <font>
      <b val="true"/>
      <sz val="8"/>
      <name val="Arial CE"/>
      <family val="0"/>
      <charset val="1"/>
    </font>
    <font>
      <sz val="8"/>
      <color rgb="FF003366"/>
      <name val="Arial CE"/>
      <family val="0"/>
      <charset val="1"/>
    </font>
    <font>
      <i val="true"/>
      <sz val="9"/>
      <color rgb="FF0000FF"/>
      <name val="Arial CE"/>
      <family val="0"/>
      <charset val="1"/>
    </font>
    <font>
      <i val="true"/>
      <sz val="8"/>
      <color rgb="FF0000FF"/>
      <name val="Arial CE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BEBEBE"/>
      </patternFill>
    </fill>
    <fill>
      <patternFill patternType="solid">
        <fgColor rgb="FFFFFFCC"/>
        <bgColor rgb="FFFFFFFF"/>
      </patternFill>
    </fill>
    <fill>
      <patternFill patternType="solid">
        <fgColor rgb="FFBEBEBE"/>
        <bgColor rgb="FFC0C0C0"/>
      </patternFill>
    </fill>
    <fill>
      <patternFill patternType="solid">
        <fgColor rgb="FFD2D2D2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hair">
        <color rgb="FF969696"/>
      </left>
      <right/>
      <top style="hair">
        <color rgb="FF969696"/>
      </top>
      <bottom/>
      <diagonal/>
    </border>
    <border diagonalUp="false" diagonalDown="false">
      <left/>
      <right/>
      <top style="hair">
        <color rgb="FF969696"/>
      </top>
      <bottom/>
      <diagonal/>
    </border>
    <border diagonalUp="false" diagonalDown="false">
      <left/>
      <right style="hair">
        <color rgb="FF969696"/>
      </right>
      <top style="hair">
        <color rgb="FF969696"/>
      </top>
      <bottom/>
      <diagonal/>
    </border>
    <border diagonalUp="false" diagonalDown="false">
      <left/>
      <right style="hair">
        <color rgb="FF969696"/>
      </right>
      <top/>
      <bottom/>
      <diagonal/>
    </border>
    <border diagonalUp="false" diagonalDown="false">
      <left style="hair">
        <color rgb="FF969696"/>
      </left>
      <right/>
      <top style="hair">
        <color rgb="FF969696"/>
      </top>
      <bottom style="hair">
        <color rgb="FF969696"/>
      </bottom>
      <diagonal/>
    </border>
    <border diagonalUp="false" diagonalDown="false">
      <left/>
      <right/>
      <top style="hair">
        <color rgb="FF969696"/>
      </top>
      <bottom style="hair">
        <color rgb="FF969696"/>
      </bottom>
      <diagonal/>
    </border>
    <border diagonalUp="false" diagonalDown="false">
      <left/>
      <right style="hair">
        <color rgb="FF969696"/>
      </right>
      <top style="hair">
        <color rgb="FF969696"/>
      </top>
      <bottom style="hair">
        <color rgb="FF969696"/>
      </bottom>
      <diagonal/>
    </border>
    <border diagonalUp="false" diagonalDown="false">
      <left style="hair">
        <color rgb="FF969696"/>
      </left>
      <right/>
      <top/>
      <bottom/>
      <diagonal/>
    </border>
    <border diagonalUp="false" diagonalDown="false">
      <left style="hair">
        <color rgb="FF969696"/>
      </left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/>
      <right style="hair">
        <color rgb="FF969696"/>
      </right>
      <top/>
      <bottom style="hair">
        <color rgb="FF969696"/>
      </bottom>
      <diagonal/>
    </border>
    <border diagonalUp="false" diagonalDown="false"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5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2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4" fillId="4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5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26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26" fillId="0" borderId="1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26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6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5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4" fillId="5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5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31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6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2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2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6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34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3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7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7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7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7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7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8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17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5" fillId="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35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5" fillId="0" borderId="2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35" fillId="0" borderId="2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35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5" fillId="3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35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6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35" fillId="3" borderId="1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3" borderId="1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35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8" fillId="0" borderId="2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6">
    <dxf>
      <fill>
        <patternFill patternType="solid">
          <fgColor rgb="FFD2D2D2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003366"/>
          <bgColor rgb="FF000000"/>
        </patternFill>
      </fill>
    </dxf>
    <dxf>
      <fill>
        <patternFill patternType="solid">
          <fgColor rgb="FF960000"/>
          <bgColor rgb="FF000000"/>
        </patternFill>
      </fill>
    </dxf>
    <dxf>
      <fill>
        <patternFill patternType="solid">
          <fgColor rgb="FFFFFFCC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2D2D2"/>
      <rgbColor rgb="FF000080"/>
      <rgbColor rgb="FFFF00FF"/>
      <rgbColor rgb="FFFFFF00"/>
      <rgbColor rgb="FF00FFFF"/>
      <rgbColor rgb="FF800080"/>
      <rgbColor rgb="FF960000"/>
      <rgbColor rgb="FF008080"/>
      <rgbColor rgb="FF0000FF"/>
      <rgbColor rgb="FF00CCFF"/>
      <rgbColor rgb="FFCCFFFF"/>
      <rgbColor rgb="FFCCFFCC"/>
      <rgbColor rgb="FFFFFF99"/>
      <rgbColor rgb="FFBEBEB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6464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hyperlink" Target="https://app.urs.cz/products/kros4" TargetMode="External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0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1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2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3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0</xdr:colOff>
      <xdr:row>0</xdr:row>
      <xdr:rowOff>0</xdr:rowOff>
    </xdr:from>
    <xdr:to>
      <xdr:col>0</xdr:col>
      <xdr:colOff>285480</xdr:colOff>
      <xdr:row>1</xdr:row>
      <xdr:rowOff>122760</xdr:rowOff>
    </xdr:to>
    <xdr:pic>
      <xdr:nvPicPr>
        <xdr:cNvPr id="4" name="Picture 1" descr="">
          <a:hlinkClick r:id="rId1"/>
        </xdr:cNvPr>
        <xdr:cNvPicPr/>
      </xdr:nvPicPr>
      <xdr:blipFill>
        <a:blip r:embed="rId2"/>
        <a:stretch/>
      </xdr:blipFill>
      <xdr:spPr>
        <a:xfrm>
          <a:off x="0" y="0"/>
          <a:ext cx="285480" cy="285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mpd="sng" algn="ctr">
          <a:prstDash val="solid"/>
        </a:ln>
        <a:ln w="25400" cmpd="sng" algn="ctr">
          <a:prstDash val="solid"/>
        </a:ln>
        <a:ln w="38100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M1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95" activeCellId="0" sqref="J95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66"/>
    <col collapsed="false" customWidth="true" hidden="false" outlineLevel="0" max="3" min="3" style="0" width="4.16"/>
    <col collapsed="false" customWidth="true" hidden="false" outlineLevel="0" max="33" min="4" style="0" width="2.66"/>
    <col collapsed="false" customWidth="true" hidden="false" outlineLevel="0" max="34" min="34" style="0" width="3.34"/>
    <col collapsed="false" customWidth="true" hidden="false" outlineLevel="0" max="35" min="35" style="0" width="31.67"/>
    <col collapsed="false" customWidth="true" hidden="false" outlineLevel="0" max="37" min="36" style="0" width="2.5"/>
    <col collapsed="false" customWidth="true" hidden="false" outlineLevel="0" max="38" min="38" style="0" width="8.34"/>
    <col collapsed="false" customWidth="true" hidden="false" outlineLevel="0" max="39" min="39" style="0" width="3.34"/>
    <col collapsed="false" customWidth="true" hidden="false" outlineLevel="0" max="40" min="40" style="0" width="13.34"/>
    <col collapsed="false" customWidth="true" hidden="false" outlineLevel="0" max="41" min="41" style="0" width="7.5"/>
    <col collapsed="false" customWidth="true" hidden="false" outlineLevel="0" max="42" min="42" style="0" width="4.16"/>
    <col collapsed="false" customWidth="true" hidden="true" outlineLevel="0" max="43" min="43" style="0" width="15.66"/>
    <col collapsed="false" customWidth="true" hidden="false" outlineLevel="0" max="44" min="44" style="0" width="13.66"/>
    <col collapsed="false" customWidth="true" hidden="true" outlineLevel="0" max="47" min="45" style="0" width="25.83"/>
    <col collapsed="false" customWidth="true" hidden="true" outlineLevel="0" max="49" min="48" style="0" width="21.66"/>
    <col collapsed="false" customWidth="true" hidden="true" outlineLevel="0" max="51" min="50" style="0" width="25"/>
    <col collapsed="false" customWidth="true" hidden="true" outlineLevel="0" max="52" min="52" style="0" width="21.66"/>
    <col collapsed="false" customWidth="true" hidden="true" outlineLevel="0" max="53" min="53" style="0" width="19.15"/>
    <col collapsed="false" customWidth="true" hidden="true" outlineLevel="0" max="54" min="54" style="0" width="25"/>
    <col collapsed="false" customWidth="true" hidden="true" outlineLevel="0" max="55" min="55" style="0" width="21.66"/>
    <col collapsed="false" customWidth="true" hidden="true" outlineLevel="0" max="56" min="56" style="0" width="19.15"/>
    <col collapsed="false" customWidth="true" hidden="false" outlineLevel="0" max="57" min="57" style="0" width="66.5"/>
    <col collapsed="false" customWidth="true" hidden="true" outlineLevel="0" max="91" min="71" style="0" width="9.34"/>
  </cols>
  <sheetData>
    <row r="1" customFormat="false" ht="12.8" hidden="false" customHeight="false" outlineLevel="0" collapsed="false">
      <c r="A1" s="1" t="s">
        <v>0</v>
      </c>
      <c r="AZ1" s="1"/>
      <c r="BA1" s="1" t="s">
        <v>1</v>
      </c>
      <c r="BB1" s="1"/>
      <c r="BT1" s="1" t="s">
        <v>2</v>
      </c>
      <c r="BU1" s="1" t="s">
        <v>2</v>
      </c>
      <c r="BV1" s="1" t="s">
        <v>3</v>
      </c>
    </row>
    <row r="2" customFormat="false" ht="36.95" hidden="false" customHeight="true" outlineLevel="0" collapsed="false">
      <c r="AR2" s="2" t="s">
        <v>4</v>
      </c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S2" s="3" t="s">
        <v>5</v>
      </c>
      <c r="BT2" s="3" t="s">
        <v>6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6"/>
      <c r="BS3" s="3" t="s">
        <v>5</v>
      </c>
      <c r="BT3" s="3" t="s">
        <v>7</v>
      </c>
    </row>
    <row r="4" customFormat="false" ht="24.95" hidden="false" customHeight="true" outlineLevel="0" collapsed="false">
      <c r="B4" s="6"/>
      <c r="D4" s="7" t="s">
        <v>8</v>
      </c>
      <c r="AR4" s="6"/>
      <c r="AS4" s="8" t="s">
        <v>9</v>
      </c>
      <c r="BE4" s="9" t="s">
        <v>10</v>
      </c>
      <c r="BS4" s="3" t="s">
        <v>11</v>
      </c>
    </row>
    <row r="5" customFormat="false" ht="12" hidden="false" customHeight="true" outlineLevel="0" collapsed="false">
      <c r="B5" s="6"/>
      <c r="D5" s="10" t="s">
        <v>12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R5" s="6"/>
      <c r="BE5" s="12" t="s">
        <v>13</v>
      </c>
      <c r="BS5" s="3" t="s">
        <v>5</v>
      </c>
    </row>
    <row r="6" customFormat="false" ht="36.95" hidden="false" customHeight="true" outlineLevel="0" collapsed="false">
      <c r="B6" s="6"/>
      <c r="D6" s="13" t="s">
        <v>14</v>
      </c>
      <c r="K6" s="14" t="s">
        <v>15</v>
      </c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R6" s="6"/>
      <c r="BE6" s="12"/>
      <c r="BS6" s="3" t="s">
        <v>5</v>
      </c>
    </row>
    <row r="7" customFormat="false" ht="12" hidden="false" customHeight="true" outlineLevel="0" collapsed="false">
      <c r="B7" s="6"/>
      <c r="D7" s="15" t="s">
        <v>16</v>
      </c>
      <c r="K7" s="16"/>
      <c r="AK7" s="15" t="s">
        <v>17</v>
      </c>
      <c r="AN7" s="16"/>
      <c r="AR7" s="6"/>
      <c r="BE7" s="12"/>
      <c r="BS7" s="3" t="s">
        <v>5</v>
      </c>
    </row>
    <row r="8" customFormat="false" ht="12" hidden="false" customHeight="true" outlineLevel="0" collapsed="false">
      <c r="B8" s="6"/>
      <c r="D8" s="15" t="s">
        <v>18</v>
      </c>
      <c r="K8" s="16" t="s">
        <v>19</v>
      </c>
      <c r="AK8" s="15" t="s">
        <v>20</v>
      </c>
      <c r="AN8" s="17" t="s">
        <v>21</v>
      </c>
      <c r="AR8" s="6"/>
      <c r="BE8" s="12"/>
      <c r="BS8" s="3" t="s">
        <v>5</v>
      </c>
    </row>
    <row r="9" customFormat="false" ht="14.4" hidden="false" customHeight="true" outlineLevel="0" collapsed="false">
      <c r="B9" s="6"/>
      <c r="AR9" s="6"/>
      <c r="BE9" s="12"/>
      <c r="BS9" s="3" t="s">
        <v>5</v>
      </c>
    </row>
    <row r="10" customFormat="false" ht="12" hidden="false" customHeight="true" outlineLevel="0" collapsed="false">
      <c r="B10" s="6"/>
      <c r="D10" s="15" t="s">
        <v>22</v>
      </c>
      <c r="AK10" s="15" t="s">
        <v>23</v>
      </c>
      <c r="AN10" s="16"/>
      <c r="AR10" s="6"/>
      <c r="BE10" s="12"/>
      <c r="BS10" s="3" t="s">
        <v>5</v>
      </c>
    </row>
    <row r="11" customFormat="false" ht="18.5" hidden="false" customHeight="true" outlineLevel="0" collapsed="false">
      <c r="B11" s="6"/>
      <c r="E11" s="16" t="s">
        <v>19</v>
      </c>
      <c r="AK11" s="15" t="s">
        <v>24</v>
      </c>
      <c r="AN11" s="16"/>
      <c r="AR11" s="6"/>
      <c r="BE11" s="12"/>
      <c r="BS11" s="3" t="s">
        <v>5</v>
      </c>
    </row>
    <row r="12" customFormat="false" ht="6.95" hidden="false" customHeight="true" outlineLevel="0" collapsed="false">
      <c r="B12" s="6"/>
      <c r="AR12" s="6"/>
      <c r="BE12" s="12"/>
      <c r="BS12" s="3" t="s">
        <v>5</v>
      </c>
    </row>
    <row r="13" customFormat="false" ht="12" hidden="false" customHeight="true" outlineLevel="0" collapsed="false">
      <c r="B13" s="6"/>
      <c r="D13" s="15" t="s">
        <v>25</v>
      </c>
      <c r="AK13" s="15" t="s">
        <v>23</v>
      </c>
      <c r="AN13" s="18" t="s">
        <v>26</v>
      </c>
      <c r="AR13" s="6"/>
      <c r="BE13" s="12"/>
      <c r="BS13" s="3" t="s">
        <v>5</v>
      </c>
    </row>
    <row r="14" customFormat="false" ht="12.8" hidden="false" customHeight="false" outlineLevel="0" collapsed="false">
      <c r="B14" s="6"/>
      <c r="E14" s="19" t="s">
        <v>26</v>
      </c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5" t="s">
        <v>24</v>
      </c>
      <c r="AN14" s="18" t="s">
        <v>26</v>
      </c>
      <c r="AR14" s="6"/>
      <c r="BE14" s="12"/>
      <c r="BS14" s="3" t="s">
        <v>5</v>
      </c>
    </row>
    <row r="15" customFormat="false" ht="6.95" hidden="false" customHeight="true" outlineLevel="0" collapsed="false">
      <c r="B15" s="6"/>
      <c r="AR15" s="6"/>
      <c r="BE15" s="12"/>
      <c r="BS15" s="3" t="s">
        <v>27</v>
      </c>
    </row>
    <row r="16" customFormat="false" ht="12" hidden="false" customHeight="true" outlineLevel="0" collapsed="false">
      <c r="B16" s="6"/>
      <c r="D16" s="15" t="s">
        <v>28</v>
      </c>
      <c r="AK16" s="15" t="s">
        <v>23</v>
      </c>
      <c r="AN16" s="16"/>
      <c r="AR16" s="6"/>
      <c r="BE16" s="12"/>
      <c r="BS16" s="3" t="s">
        <v>2</v>
      </c>
    </row>
    <row r="17" customFormat="false" ht="18.5" hidden="false" customHeight="true" outlineLevel="0" collapsed="false">
      <c r="B17" s="6"/>
      <c r="E17" s="16" t="s">
        <v>19</v>
      </c>
      <c r="AK17" s="15" t="s">
        <v>24</v>
      </c>
      <c r="AN17" s="16"/>
      <c r="AR17" s="6"/>
      <c r="BE17" s="12"/>
      <c r="BS17" s="3" t="s">
        <v>27</v>
      </c>
    </row>
    <row r="18" customFormat="false" ht="6.95" hidden="false" customHeight="true" outlineLevel="0" collapsed="false">
      <c r="B18" s="6"/>
      <c r="AR18" s="6"/>
      <c r="BE18" s="12"/>
      <c r="BS18" s="3" t="s">
        <v>29</v>
      </c>
    </row>
    <row r="19" customFormat="false" ht="12" hidden="false" customHeight="true" outlineLevel="0" collapsed="false">
      <c r="B19" s="6"/>
      <c r="D19" s="15" t="s">
        <v>30</v>
      </c>
      <c r="AK19" s="15" t="s">
        <v>23</v>
      </c>
      <c r="AN19" s="16"/>
      <c r="AR19" s="6"/>
      <c r="BE19" s="12"/>
      <c r="BS19" s="3" t="s">
        <v>29</v>
      </c>
    </row>
    <row r="20" customFormat="false" ht="18.5" hidden="false" customHeight="true" outlineLevel="0" collapsed="false">
      <c r="B20" s="6"/>
      <c r="E20" s="16" t="s">
        <v>19</v>
      </c>
      <c r="AK20" s="15" t="s">
        <v>24</v>
      </c>
      <c r="AN20" s="16"/>
      <c r="AR20" s="6"/>
      <c r="BE20" s="12"/>
      <c r="BS20" s="3" t="s">
        <v>27</v>
      </c>
    </row>
    <row r="21" customFormat="false" ht="6.95" hidden="false" customHeight="true" outlineLevel="0" collapsed="false">
      <c r="B21" s="6"/>
      <c r="AR21" s="6"/>
      <c r="BE21" s="12"/>
    </row>
    <row r="22" customFormat="false" ht="12" hidden="false" customHeight="true" outlineLevel="0" collapsed="false">
      <c r="B22" s="6"/>
      <c r="D22" s="15" t="s">
        <v>31</v>
      </c>
      <c r="AR22" s="6"/>
      <c r="BE22" s="12"/>
    </row>
    <row r="23" customFormat="false" ht="16.5" hidden="false" customHeight="true" outlineLevel="0" collapsed="false">
      <c r="B23" s="6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R23" s="6"/>
      <c r="BE23" s="12"/>
    </row>
    <row r="24" customFormat="false" ht="6.95" hidden="false" customHeight="true" outlineLevel="0" collapsed="false">
      <c r="B24" s="6"/>
      <c r="AR24" s="6"/>
      <c r="BE24" s="12"/>
    </row>
    <row r="25" customFormat="false" ht="6.95" hidden="false" customHeight="true" outlineLevel="0" collapsed="false">
      <c r="B25" s="6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6"/>
      <c r="BE25" s="12"/>
    </row>
    <row r="26" s="27" customFormat="true" ht="25.9" hidden="false" customHeight="true" outlineLevel="0" collapsed="false">
      <c r="A26" s="22"/>
      <c r="B26" s="23"/>
      <c r="C26" s="22"/>
      <c r="D26" s="24" t="s">
        <v>32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6" t="n">
        <f aca="false">ROUND(AG94,2)</f>
        <v>0</v>
      </c>
      <c r="AL26" s="26"/>
      <c r="AM26" s="26"/>
      <c r="AN26" s="26"/>
      <c r="AO26" s="26"/>
      <c r="AP26" s="22"/>
      <c r="AQ26" s="22"/>
      <c r="AR26" s="23"/>
      <c r="BE26" s="12"/>
    </row>
    <row r="27" s="27" customFormat="true" ht="6.95" hidden="false" customHeight="true" outlineLevel="0" collapsed="false">
      <c r="A27" s="22"/>
      <c r="B27" s="23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3"/>
      <c r="BE27" s="12"/>
    </row>
    <row r="28" s="27" customFormat="true" ht="12.8" hidden="false" customHeight="fals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28" t="s">
        <v>33</v>
      </c>
      <c r="M28" s="28"/>
      <c r="N28" s="28"/>
      <c r="O28" s="28"/>
      <c r="P28" s="28"/>
      <c r="Q28" s="22"/>
      <c r="R28" s="22"/>
      <c r="S28" s="22"/>
      <c r="T28" s="22"/>
      <c r="U28" s="22"/>
      <c r="V28" s="22"/>
      <c r="W28" s="28" t="s">
        <v>34</v>
      </c>
      <c r="X28" s="28"/>
      <c r="Y28" s="28"/>
      <c r="Z28" s="28"/>
      <c r="AA28" s="28"/>
      <c r="AB28" s="28"/>
      <c r="AC28" s="28"/>
      <c r="AD28" s="28"/>
      <c r="AE28" s="28"/>
      <c r="AF28" s="22"/>
      <c r="AG28" s="22"/>
      <c r="AH28" s="22"/>
      <c r="AI28" s="22"/>
      <c r="AJ28" s="22"/>
      <c r="AK28" s="28" t="s">
        <v>35</v>
      </c>
      <c r="AL28" s="28"/>
      <c r="AM28" s="28"/>
      <c r="AN28" s="28"/>
      <c r="AO28" s="28"/>
      <c r="AP28" s="22"/>
      <c r="AQ28" s="22"/>
      <c r="AR28" s="23"/>
      <c r="BE28" s="12"/>
    </row>
    <row r="29" s="29" customFormat="true" ht="14.4" hidden="false" customHeight="true" outlineLevel="0" collapsed="false">
      <c r="B29" s="30"/>
      <c r="D29" s="15" t="s">
        <v>36</v>
      </c>
      <c r="F29" s="15" t="s">
        <v>37</v>
      </c>
      <c r="L29" s="31" t="n">
        <v>0.21</v>
      </c>
      <c r="M29" s="31"/>
      <c r="N29" s="31"/>
      <c r="O29" s="31"/>
      <c r="P29" s="31"/>
      <c r="W29" s="32" t="n">
        <f aca="false">ROUND(AZ94, 2)</f>
        <v>0</v>
      </c>
      <c r="X29" s="32"/>
      <c r="Y29" s="32"/>
      <c r="Z29" s="32"/>
      <c r="AA29" s="32"/>
      <c r="AB29" s="32"/>
      <c r="AC29" s="32"/>
      <c r="AD29" s="32"/>
      <c r="AE29" s="32"/>
      <c r="AK29" s="32" t="n">
        <f aca="false">ROUND(AV94, 2)</f>
        <v>0</v>
      </c>
      <c r="AL29" s="32"/>
      <c r="AM29" s="32"/>
      <c r="AN29" s="32"/>
      <c r="AO29" s="32"/>
      <c r="AR29" s="30"/>
      <c r="BE29" s="12"/>
    </row>
    <row r="30" s="29" customFormat="true" ht="14.4" hidden="false" customHeight="true" outlineLevel="0" collapsed="false">
      <c r="B30" s="30"/>
      <c r="F30" s="15" t="s">
        <v>38</v>
      </c>
      <c r="L30" s="31" t="n">
        <v>0.15</v>
      </c>
      <c r="M30" s="31"/>
      <c r="N30" s="31"/>
      <c r="O30" s="31"/>
      <c r="P30" s="31"/>
      <c r="W30" s="32" t="n">
        <f aca="false">ROUND(BA94, 2)</f>
        <v>0</v>
      </c>
      <c r="X30" s="32"/>
      <c r="Y30" s="32"/>
      <c r="Z30" s="32"/>
      <c r="AA30" s="32"/>
      <c r="AB30" s="32"/>
      <c r="AC30" s="32"/>
      <c r="AD30" s="32"/>
      <c r="AE30" s="32"/>
      <c r="AK30" s="32" t="n">
        <f aca="false">ROUND(AW94, 2)</f>
        <v>0</v>
      </c>
      <c r="AL30" s="32"/>
      <c r="AM30" s="32"/>
      <c r="AN30" s="32"/>
      <c r="AO30" s="32"/>
      <c r="AR30" s="30"/>
      <c r="BE30" s="12"/>
    </row>
    <row r="31" s="29" customFormat="true" ht="14.4" hidden="true" customHeight="true" outlineLevel="0" collapsed="false">
      <c r="B31" s="30"/>
      <c r="F31" s="15" t="s">
        <v>39</v>
      </c>
      <c r="L31" s="31" t="n">
        <v>0.21</v>
      </c>
      <c r="M31" s="31"/>
      <c r="N31" s="31"/>
      <c r="O31" s="31"/>
      <c r="P31" s="31"/>
      <c r="W31" s="32" t="n">
        <f aca="false">ROUND(BB94, 2)</f>
        <v>0</v>
      </c>
      <c r="X31" s="32"/>
      <c r="Y31" s="32"/>
      <c r="Z31" s="32"/>
      <c r="AA31" s="32"/>
      <c r="AB31" s="32"/>
      <c r="AC31" s="32"/>
      <c r="AD31" s="32"/>
      <c r="AE31" s="32"/>
      <c r="AK31" s="32" t="n">
        <v>0</v>
      </c>
      <c r="AL31" s="32"/>
      <c r="AM31" s="32"/>
      <c r="AN31" s="32"/>
      <c r="AO31" s="32"/>
      <c r="AR31" s="30"/>
      <c r="BE31" s="12"/>
    </row>
    <row r="32" s="29" customFormat="true" ht="14.4" hidden="true" customHeight="true" outlineLevel="0" collapsed="false">
      <c r="B32" s="30"/>
      <c r="F32" s="15" t="s">
        <v>40</v>
      </c>
      <c r="L32" s="31" t="n">
        <v>0.15</v>
      </c>
      <c r="M32" s="31"/>
      <c r="N32" s="31"/>
      <c r="O32" s="31"/>
      <c r="P32" s="31"/>
      <c r="W32" s="32" t="n">
        <f aca="false">ROUND(BC94, 2)</f>
        <v>0</v>
      </c>
      <c r="X32" s="32"/>
      <c r="Y32" s="32"/>
      <c r="Z32" s="32"/>
      <c r="AA32" s="32"/>
      <c r="AB32" s="32"/>
      <c r="AC32" s="32"/>
      <c r="AD32" s="32"/>
      <c r="AE32" s="32"/>
      <c r="AK32" s="32" t="n">
        <v>0</v>
      </c>
      <c r="AL32" s="32"/>
      <c r="AM32" s="32"/>
      <c r="AN32" s="32"/>
      <c r="AO32" s="32"/>
      <c r="AR32" s="30"/>
      <c r="BE32" s="12"/>
    </row>
    <row r="33" s="29" customFormat="true" ht="14.4" hidden="true" customHeight="true" outlineLevel="0" collapsed="false">
      <c r="B33" s="30"/>
      <c r="F33" s="15" t="s">
        <v>41</v>
      </c>
      <c r="L33" s="31" t="n">
        <v>0</v>
      </c>
      <c r="M33" s="31"/>
      <c r="N33" s="31"/>
      <c r="O33" s="31"/>
      <c r="P33" s="31"/>
      <c r="W33" s="32" t="n">
        <f aca="false">ROUND(BD94, 2)</f>
        <v>0</v>
      </c>
      <c r="X33" s="32"/>
      <c r="Y33" s="32"/>
      <c r="Z33" s="32"/>
      <c r="AA33" s="32"/>
      <c r="AB33" s="32"/>
      <c r="AC33" s="32"/>
      <c r="AD33" s="32"/>
      <c r="AE33" s="32"/>
      <c r="AK33" s="32" t="n">
        <v>0</v>
      </c>
      <c r="AL33" s="32"/>
      <c r="AM33" s="32"/>
      <c r="AN33" s="32"/>
      <c r="AO33" s="32"/>
      <c r="AR33" s="30"/>
      <c r="BE33" s="12"/>
    </row>
    <row r="34" s="27" customFormat="true" ht="6.95" hidden="false" customHeight="true" outlineLevel="0" collapsed="false">
      <c r="A34" s="22"/>
      <c r="B34" s="23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3"/>
      <c r="BE34" s="12"/>
    </row>
    <row r="35" s="27" customFormat="true" ht="25.9" hidden="false" customHeight="true" outlineLevel="0" collapsed="false">
      <c r="A35" s="22"/>
      <c r="B35" s="23"/>
      <c r="C35" s="33"/>
      <c r="D35" s="34" t="s">
        <v>42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43</v>
      </c>
      <c r="U35" s="35"/>
      <c r="V35" s="35"/>
      <c r="W35" s="35"/>
      <c r="X35" s="37" t="s">
        <v>44</v>
      </c>
      <c r="Y35" s="37"/>
      <c r="Z35" s="37"/>
      <c r="AA35" s="37"/>
      <c r="AB35" s="37"/>
      <c r="AC35" s="35"/>
      <c r="AD35" s="35"/>
      <c r="AE35" s="35"/>
      <c r="AF35" s="35"/>
      <c r="AG35" s="35"/>
      <c r="AH35" s="35"/>
      <c r="AI35" s="35"/>
      <c r="AJ35" s="35"/>
      <c r="AK35" s="38" t="n">
        <f aca="false">SUM(AK26:AK33)</f>
        <v>0</v>
      </c>
      <c r="AL35" s="38"/>
      <c r="AM35" s="38"/>
      <c r="AN35" s="38"/>
      <c r="AO35" s="38"/>
      <c r="AP35" s="33"/>
      <c r="AQ35" s="33"/>
      <c r="AR35" s="23"/>
      <c r="BE35" s="22"/>
    </row>
    <row r="36" s="27" customFormat="true" ht="6.95" hidden="false" customHeight="true" outlineLevel="0" collapsed="false">
      <c r="A36" s="22"/>
      <c r="B36" s="23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3"/>
      <c r="BE36" s="22"/>
    </row>
    <row r="37" s="27" customFormat="true" ht="14.4" hidden="false" customHeight="true" outlineLevel="0" collapsed="false">
      <c r="A37" s="22"/>
      <c r="B37" s="23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3"/>
      <c r="BE37" s="22"/>
    </row>
    <row r="38" customFormat="false" ht="14.4" hidden="false" customHeight="true" outlineLevel="0" collapsed="false">
      <c r="B38" s="6"/>
      <c r="AR38" s="6"/>
    </row>
    <row r="39" customFormat="false" ht="14.4" hidden="false" customHeight="true" outlineLevel="0" collapsed="false">
      <c r="B39" s="6"/>
      <c r="AR39" s="6"/>
    </row>
    <row r="40" customFormat="false" ht="14.4" hidden="false" customHeight="true" outlineLevel="0" collapsed="false">
      <c r="B40" s="6"/>
      <c r="AR40" s="6"/>
    </row>
    <row r="41" customFormat="false" ht="14.4" hidden="false" customHeight="true" outlineLevel="0" collapsed="false">
      <c r="B41" s="6"/>
      <c r="AR41" s="6"/>
    </row>
    <row r="42" customFormat="false" ht="14.4" hidden="false" customHeight="true" outlineLevel="0" collapsed="false">
      <c r="B42" s="6"/>
      <c r="AR42" s="6"/>
    </row>
    <row r="43" customFormat="false" ht="14.4" hidden="false" customHeight="true" outlineLevel="0" collapsed="false">
      <c r="B43" s="6"/>
      <c r="AR43" s="6"/>
    </row>
    <row r="44" customFormat="false" ht="14.4" hidden="false" customHeight="true" outlineLevel="0" collapsed="false">
      <c r="B44" s="6"/>
      <c r="AR44" s="6"/>
    </row>
    <row r="45" customFormat="false" ht="14.4" hidden="false" customHeight="true" outlineLevel="0" collapsed="false">
      <c r="B45" s="6"/>
      <c r="AR45" s="6"/>
    </row>
    <row r="46" customFormat="false" ht="14.4" hidden="false" customHeight="true" outlineLevel="0" collapsed="false">
      <c r="B46" s="6"/>
      <c r="AR46" s="6"/>
    </row>
    <row r="47" customFormat="false" ht="14.4" hidden="false" customHeight="true" outlineLevel="0" collapsed="false">
      <c r="B47" s="6"/>
      <c r="AR47" s="6"/>
    </row>
    <row r="48" customFormat="false" ht="14.4" hidden="false" customHeight="true" outlineLevel="0" collapsed="false">
      <c r="B48" s="6"/>
      <c r="AR48" s="6"/>
    </row>
    <row r="49" s="27" customFormat="true" ht="14.4" hidden="false" customHeight="true" outlineLevel="0" collapsed="false">
      <c r="B49" s="39"/>
      <c r="D49" s="40" t="s">
        <v>45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46</v>
      </c>
      <c r="AI49" s="41"/>
      <c r="AJ49" s="41"/>
      <c r="AK49" s="41"/>
      <c r="AL49" s="41"/>
      <c r="AM49" s="41"/>
      <c r="AN49" s="41"/>
      <c r="AO49" s="41"/>
      <c r="AR49" s="39"/>
    </row>
    <row r="50" customFormat="false" ht="12.8" hidden="false" customHeight="false" outlineLevel="0" collapsed="false">
      <c r="B50" s="6"/>
      <c r="AR50" s="6"/>
    </row>
    <row r="51" customFormat="false" ht="12.8" hidden="false" customHeight="false" outlineLevel="0" collapsed="false">
      <c r="B51" s="6"/>
      <c r="AR51" s="6"/>
    </row>
    <row r="52" customFormat="false" ht="12.8" hidden="false" customHeight="false" outlineLevel="0" collapsed="false">
      <c r="B52" s="6"/>
      <c r="AR52" s="6"/>
    </row>
    <row r="53" customFormat="false" ht="12.8" hidden="false" customHeight="false" outlineLevel="0" collapsed="false">
      <c r="B53" s="6"/>
      <c r="AR53" s="6"/>
    </row>
    <row r="54" customFormat="false" ht="12.8" hidden="false" customHeight="false" outlineLevel="0" collapsed="false">
      <c r="B54" s="6"/>
      <c r="AR54" s="6"/>
    </row>
    <row r="55" customFormat="false" ht="12.8" hidden="false" customHeight="false" outlineLevel="0" collapsed="false">
      <c r="B55" s="6"/>
      <c r="AR55" s="6"/>
    </row>
    <row r="56" customFormat="false" ht="12.8" hidden="false" customHeight="false" outlineLevel="0" collapsed="false">
      <c r="B56" s="6"/>
      <c r="AR56" s="6"/>
    </row>
    <row r="57" customFormat="false" ht="12.8" hidden="false" customHeight="false" outlineLevel="0" collapsed="false">
      <c r="B57" s="6"/>
      <c r="AR57" s="6"/>
    </row>
    <row r="58" customFormat="false" ht="12.8" hidden="false" customHeight="false" outlineLevel="0" collapsed="false">
      <c r="B58" s="6"/>
      <c r="AR58" s="6"/>
    </row>
    <row r="59" customFormat="false" ht="12.8" hidden="false" customHeight="false" outlineLevel="0" collapsed="false">
      <c r="B59" s="6"/>
      <c r="AR59" s="6"/>
    </row>
    <row r="60" s="27" customFormat="true" ht="12.8" hidden="false" customHeight="false" outlineLevel="0" collapsed="false">
      <c r="A60" s="22"/>
      <c r="B60" s="23"/>
      <c r="C60" s="22"/>
      <c r="D60" s="42" t="s">
        <v>47</v>
      </c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42" t="s">
        <v>48</v>
      </c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42" t="s">
        <v>47</v>
      </c>
      <c r="AI60" s="25"/>
      <c r="AJ60" s="25"/>
      <c r="AK60" s="25"/>
      <c r="AL60" s="25"/>
      <c r="AM60" s="42" t="s">
        <v>48</v>
      </c>
      <c r="AN60" s="25"/>
      <c r="AO60" s="25"/>
      <c r="AP60" s="22"/>
      <c r="AQ60" s="22"/>
      <c r="AR60" s="23"/>
      <c r="BE60" s="22"/>
    </row>
    <row r="61" customFormat="false" ht="12.8" hidden="false" customHeight="false" outlineLevel="0" collapsed="false">
      <c r="B61" s="6"/>
      <c r="AR61" s="6"/>
    </row>
    <row r="62" customFormat="false" ht="12.8" hidden="false" customHeight="false" outlineLevel="0" collapsed="false">
      <c r="B62" s="6"/>
      <c r="AR62" s="6"/>
    </row>
    <row r="63" customFormat="false" ht="12.8" hidden="false" customHeight="false" outlineLevel="0" collapsed="false">
      <c r="B63" s="6"/>
      <c r="AR63" s="6"/>
    </row>
    <row r="64" s="27" customFormat="true" ht="12.8" hidden="false" customHeight="false" outlineLevel="0" collapsed="false">
      <c r="A64" s="22"/>
      <c r="B64" s="23"/>
      <c r="C64" s="22"/>
      <c r="D64" s="40" t="s">
        <v>49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0" t="s">
        <v>50</v>
      </c>
      <c r="AI64" s="43"/>
      <c r="AJ64" s="43"/>
      <c r="AK64" s="43"/>
      <c r="AL64" s="43"/>
      <c r="AM64" s="43"/>
      <c r="AN64" s="43"/>
      <c r="AO64" s="43"/>
      <c r="AP64" s="22"/>
      <c r="AQ64" s="22"/>
      <c r="AR64" s="23"/>
      <c r="BE64" s="22"/>
    </row>
    <row r="65" customFormat="false" ht="12.8" hidden="false" customHeight="false" outlineLevel="0" collapsed="false">
      <c r="B65" s="6"/>
      <c r="AR65" s="6"/>
    </row>
    <row r="66" customFormat="false" ht="12.8" hidden="false" customHeight="false" outlineLevel="0" collapsed="false">
      <c r="B66" s="6"/>
      <c r="AR66" s="6"/>
    </row>
    <row r="67" customFormat="false" ht="12.8" hidden="false" customHeight="false" outlineLevel="0" collapsed="false">
      <c r="B67" s="6"/>
      <c r="AR67" s="6"/>
    </row>
    <row r="68" customFormat="false" ht="12.8" hidden="false" customHeight="false" outlineLevel="0" collapsed="false">
      <c r="B68" s="6"/>
      <c r="AR68" s="6"/>
    </row>
    <row r="69" customFormat="false" ht="12.8" hidden="false" customHeight="false" outlineLevel="0" collapsed="false">
      <c r="B69" s="6"/>
      <c r="AR69" s="6"/>
    </row>
    <row r="70" customFormat="false" ht="12.8" hidden="false" customHeight="false" outlineLevel="0" collapsed="false">
      <c r="B70" s="6"/>
      <c r="AR70" s="6"/>
    </row>
    <row r="71" customFormat="false" ht="12.8" hidden="false" customHeight="false" outlineLevel="0" collapsed="false">
      <c r="B71" s="6"/>
      <c r="AR71" s="6"/>
    </row>
    <row r="72" customFormat="false" ht="12.8" hidden="false" customHeight="false" outlineLevel="0" collapsed="false">
      <c r="B72" s="6"/>
      <c r="AR72" s="6"/>
    </row>
    <row r="73" customFormat="false" ht="12.8" hidden="false" customHeight="false" outlineLevel="0" collapsed="false">
      <c r="B73" s="6"/>
      <c r="AR73" s="6"/>
    </row>
    <row r="74" customFormat="false" ht="12.8" hidden="false" customHeight="false" outlineLevel="0" collapsed="false">
      <c r="B74" s="6"/>
      <c r="AR74" s="6"/>
    </row>
    <row r="75" s="27" customFormat="true" ht="12.8" hidden="false" customHeight="false" outlineLevel="0" collapsed="false">
      <c r="A75" s="22"/>
      <c r="B75" s="23"/>
      <c r="C75" s="22"/>
      <c r="D75" s="42" t="s">
        <v>47</v>
      </c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42" t="s">
        <v>48</v>
      </c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42" t="s">
        <v>47</v>
      </c>
      <c r="AI75" s="25"/>
      <c r="AJ75" s="25"/>
      <c r="AK75" s="25"/>
      <c r="AL75" s="25"/>
      <c r="AM75" s="42" t="s">
        <v>48</v>
      </c>
      <c r="AN75" s="25"/>
      <c r="AO75" s="25"/>
      <c r="AP75" s="22"/>
      <c r="AQ75" s="22"/>
      <c r="AR75" s="23"/>
      <c r="BE75" s="22"/>
    </row>
    <row r="76" s="27" customFormat="true" ht="12.8" hidden="false" customHeight="false" outlineLevel="0" collapsed="false">
      <c r="A76" s="22"/>
      <c r="B76" s="23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  <c r="AR76" s="23"/>
      <c r="BE76" s="22"/>
    </row>
    <row r="77" s="27" customFormat="true" ht="6.95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23"/>
      <c r="BE77" s="22"/>
    </row>
    <row r="81" s="27" customFormat="true" ht="6.95" hidden="fals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23"/>
      <c r="BE81" s="22"/>
    </row>
    <row r="82" s="27" customFormat="true" ht="24.95" hidden="false" customHeight="true" outlineLevel="0" collapsed="false">
      <c r="A82" s="22"/>
      <c r="B82" s="23"/>
      <c r="C82" s="7" t="s">
        <v>51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3"/>
      <c r="BE82" s="22"/>
    </row>
    <row r="83" s="27" customFormat="true" ht="6.95" hidden="fals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3"/>
      <c r="BE83" s="22"/>
    </row>
    <row r="84" s="48" customFormat="true" ht="12" hidden="false" customHeight="true" outlineLevel="0" collapsed="false">
      <c r="B84" s="49"/>
      <c r="C84" s="15" t="s">
        <v>12</v>
      </c>
      <c r="L84" s="48" t="n">
        <f aca="false">K5</f>
        <v>0</v>
      </c>
      <c r="AR84" s="49"/>
    </row>
    <row r="85" s="50" customFormat="true" ht="36.95" hidden="false" customHeight="true" outlineLevel="0" collapsed="false">
      <c r="B85" s="51"/>
      <c r="C85" s="52" t="s">
        <v>14</v>
      </c>
      <c r="L85" s="53" t="str">
        <f aca="false">K6</f>
        <v>zimní stadion Pardubice-Veřejnost</v>
      </c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R85" s="51"/>
    </row>
    <row r="86" s="27" customFormat="true" ht="6.95" hidden="false" customHeight="true" outlineLevel="0" collapsed="false">
      <c r="A86" s="22"/>
      <c r="B86" s="23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3"/>
      <c r="BE86" s="22"/>
    </row>
    <row r="87" s="27" customFormat="true" ht="12" hidden="false" customHeight="true" outlineLevel="0" collapsed="false">
      <c r="A87" s="22"/>
      <c r="B87" s="23"/>
      <c r="C87" s="15" t="s">
        <v>18</v>
      </c>
      <c r="D87" s="22"/>
      <c r="E87" s="22"/>
      <c r="F87" s="22"/>
      <c r="G87" s="22"/>
      <c r="H87" s="22"/>
      <c r="I87" s="22"/>
      <c r="J87" s="22"/>
      <c r="K87" s="22"/>
      <c r="L87" s="54" t="str">
        <f aca="false">IF(K8="","",K8)</f>
        <v> </v>
      </c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15" t="s">
        <v>20</v>
      </c>
      <c r="AJ87" s="22"/>
      <c r="AK87" s="22"/>
      <c r="AL87" s="22"/>
      <c r="AM87" s="55" t="str">
        <f aca="false">IF(AN8= "","",AN8)</f>
        <v>6. 6. 2023</v>
      </c>
      <c r="AN87" s="55"/>
      <c r="AO87" s="22"/>
      <c r="AP87" s="22"/>
      <c r="AQ87" s="22"/>
      <c r="AR87" s="23"/>
      <c r="BE87" s="22"/>
    </row>
    <row r="88" s="27" customFormat="true" ht="6.95" hidden="fals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3"/>
      <c r="BE88" s="22"/>
    </row>
    <row r="89" s="27" customFormat="true" ht="15.15" hidden="false" customHeight="true" outlineLevel="0" collapsed="false">
      <c r="A89" s="22"/>
      <c r="B89" s="23"/>
      <c r="C89" s="15" t="s">
        <v>22</v>
      </c>
      <c r="D89" s="22"/>
      <c r="E89" s="22"/>
      <c r="F89" s="22"/>
      <c r="G89" s="22"/>
      <c r="H89" s="22"/>
      <c r="I89" s="22"/>
      <c r="J89" s="22"/>
      <c r="K89" s="22"/>
      <c r="L89" s="48" t="str">
        <f aca="false">IF(E11= "","",E11)</f>
        <v> </v>
      </c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15" t="s">
        <v>28</v>
      </c>
      <c r="AJ89" s="22"/>
      <c r="AK89" s="22"/>
      <c r="AL89" s="22"/>
      <c r="AM89" s="56" t="str">
        <f aca="false">IF(E17="","",E17)</f>
        <v> </v>
      </c>
      <c r="AN89" s="56"/>
      <c r="AO89" s="56"/>
      <c r="AP89" s="56"/>
      <c r="AQ89" s="22"/>
      <c r="AR89" s="23"/>
      <c r="AS89" s="57" t="s">
        <v>52</v>
      </c>
      <c r="AT89" s="57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22"/>
    </row>
    <row r="90" s="27" customFormat="true" ht="15.15" hidden="false" customHeight="true" outlineLevel="0" collapsed="false">
      <c r="A90" s="22"/>
      <c r="B90" s="23"/>
      <c r="C90" s="15" t="s">
        <v>25</v>
      </c>
      <c r="D90" s="22"/>
      <c r="E90" s="22"/>
      <c r="F90" s="22"/>
      <c r="G90" s="22"/>
      <c r="H90" s="22"/>
      <c r="I90" s="22"/>
      <c r="J90" s="22"/>
      <c r="K90" s="22"/>
      <c r="L90" s="48" t="str">
        <f aca="false">IF(E14= "Vyplň údaj","",E14)</f>
        <v/>
      </c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15" t="s">
        <v>30</v>
      </c>
      <c r="AJ90" s="22"/>
      <c r="AK90" s="22"/>
      <c r="AL90" s="22"/>
      <c r="AM90" s="56" t="str">
        <f aca="false">IF(E20="","",E20)</f>
        <v> </v>
      </c>
      <c r="AN90" s="56"/>
      <c r="AO90" s="56"/>
      <c r="AP90" s="56"/>
      <c r="AQ90" s="22"/>
      <c r="AR90" s="23"/>
      <c r="AS90" s="57"/>
      <c r="AT90" s="57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22"/>
    </row>
    <row r="91" s="27" customFormat="true" ht="10.8" hidden="false" customHeight="true" outlineLevel="0" collapsed="false">
      <c r="A91" s="22"/>
      <c r="B91" s="23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3"/>
      <c r="AS91" s="57"/>
      <c r="AT91" s="57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22"/>
    </row>
    <row r="92" s="27" customFormat="true" ht="29.3" hidden="false" customHeight="true" outlineLevel="0" collapsed="false">
      <c r="A92" s="22"/>
      <c r="B92" s="23"/>
      <c r="C92" s="62" t="s">
        <v>53</v>
      </c>
      <c r="D92" s="62"/>
      <c r="E92" s="62"/>
      <c r="F92" s="62"/>
      <c r="G92" s="62"/>
      <c r="H92" s="63"/>
      <c r="I92" s="64" t="s">
        <v>54</v>
      </c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5" t="s">
        <v>55</v>
      </c>
      <c r="AH92" s="65"/>
      <c r="AI92" s="65"/>
      <c r="AJ92" s="65"/>
      <c r="AK92" s="65"/>
      <c r="AL92" s="65"/>
      <c r="AM92" s="65"/>
      <c r="AN92" s="66" t="s">
        <v>56</v>
      </c>
      <c r="AO92" s="66"/>
      <c r="AP92" s="66"/>
      <c r="AQ92" s="67" t="s">
        <v>57</v>
      </c>
      <c r="AR92" s="23"/>
      <c r="AS92" s="68" t="s">
        <v>58</v>
      </c>
      <c r="AT92" s="69" t="s">
        <v>59</v>
      </c>
      <c r="AU92" s="69" t="s">
        <v>60</v>
      </c>
      <c r="AV92" s="69" t="s">
        <v>61</v>
      </c>
      <c r="AW92" s="69" t="s">
        <v>62</v>
      </c>
      <c r="AX92" s="69" t="s">
        <v>63</v>
      </c>
      <c r="AY92" s="69" t="s">
        <v>64</v>
      </c>
      <c r="AZ92" s="69" t="s">
        <v>65</v>
      </c>
      <c r="BA92" s="69" t="s">
        <v>66</v>
      </c>
      <c r="BB92" s="69" t="s">
        <v>67</v>
      </c>
      <c r="BC92" s="69" t="s">
        <v>68</v>
      </c>
      <c r="BD92" s="70" t="s">
        <v>69</v>
      </c>
      <c r="BE92" s="22"/>
    </row>
    <row r="93" s="27" customFormat="true" ht="10.8" hidden="fals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3"/>
      <c r="AS93" s="71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3"/>
      <c r="BE93" s="22"/>
    </row>
    <row r="94" s="74" customFormat="true" ht="32.4" hidden="false" customHeight="true" outlineLevel="0" collapsed="false">
      <c r="B94" s="75"/>
      <c r="C94" s="76" t="s">
        <v>70</v>
      </c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8" t="n">
        <f aca="false">ROUND(SUM(AG95:AG98),2)</f>
        <v>0</v>
      </c>
      <c r="AH94" s="78"/>
      <c r="AI94" s="78"/>
      <c r="AJ94" s="78"/>
      <c r="AK94" s="78"/>
      <c r="AL94" s="78"/>
      <c r="AM94" s="78"/>
      <c r="AN94" s="79" t="n">
        <f aca="false">SUM(AG94,AT94)</f>
        <v>0</v>
      </c>
      <c r="AO94" s="79"/>
      <c r="AP94" s="79"/>
      <c r="AQ94" s="80"/>
      <c r="AR94" s="75"/>
      <c r="AS94" s="81" t="n">
        <f aca="false">ROUND(SUM(AS95:AS98),2)</f>
        <v>0</v>
      </c>
      <c r="AT94" s="82" t="n">
        <f aca="false">ROUND(SUM(AV94:AW94),2)</f>
        <v>0</v>
      </c>
      <c r="AU94" s="83" t="n">
        <f aca="false">ROUND(SUM(AU95:AU98),5)</f>
        <v>0</v>
      </c>
      <c r="AV94" s="82" t="n">
        <f aca="false">ROUND(AZ94*L29,2)</f>
        <v>0</v>
      </c>
      <c r="AW94" s="82" t="n">
        <f aca="false">ROUND(BA94*L30,2)</f>
        <v>0</v>
      </c>
      <c r="AX94" s="82" t="n">
        <f aca="false">ROUND(BB94*L29,2)</f>
        <v>0</v>
      </c>
      <c r="AY94" s="82" t="n">
        <f aca="false">ROUND(BC94*L30,2)</f>
        <v>0</v>
      </c>
      <c r="AZ94" s="82" t="n">
        <f aca="false">ROUND(SUM(AZ95:AZ98),2)</f>
        <v>0</v>
      </c>
      <c r="BA94" s="82" t="n">
        <f aca="false">ROUND(SUM(BA95:BA98),2)</f>
        <v>0</v>
      </c>
      <c r="BB94" s="82" t="n">
        <f aca="false">ROUND(SUM(BB95:BB98),2)</f>
        <v>0</v>
      </c>
      <c r="BC94" s="82" t="n">
        <f aca="false">ROUND(SUM(BC95:BC98),2)</f>
        <v>0</v>
      </c>
      <c r="BD94" s="84" t="n">
        <f aca="false">ROUND(SUM(BD95:BD98),2)</f>
        <v>0</v>
      </c>
      <c r="BS94" s="85" t="s">
        <v>71</v>
      </c>
      <c r="BT94" s="85" t="s">
        <v>72</v>
      </c>
      <c r="BU94" s="86" t="s">
        <v>73</v>
      </c>
      <c r="BV94" s="85" t="s">
        <v>74</v>
      </c>
      <c r="BW94" s="85" t="s">
        <v>3</v>
      </c>
      <c r="BX94" s="85" t="s">
        <v>75</v>
      </c>
      <c r="CL94" s="85"/>
    </row>
    <row r="95" s="98" customFormat="true" ht="24.75" hidden="false" customHeight="true" outlineLevel="0" collapsed="false">
      <c r="A95" s="87" t="s">
        <v>76</v>
      </c>
      <c r="B95" s="88"/>
      <c r="C95" s="89"/>
      <c r="D95" s="90" t="s">
        <v>77</v>
      </c>
      <c r="E95" s="90"/>
      <c r="F95" s="90"/>
      <c r="G95" s="90"/>
      <c r="H95" s="90"/>
      <c r="I95" s="91"/>
      <c r="J95" s="90" t="s">
        <v>78</v>
      </c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  <c r="AB95" s="90"/>
      <c r="AC95" s="90"/>
      <c r="AD95" s="90"/>
      <c r="AE95" s="90"/>
      <c r="AF95" s="90"/>
      <c r="AG95" s="92" t="n">
        <f aca="false">'1-muži -  sociální z...'!J30</f>
        <v>0</v>
      </c>
      <c r="AH95" s="92"/>
      <c r="AI95" s="92"/>
      <c r="AJ95" s="92"/>
      <c r="AK95" s="92"/>
      <c r="AL95" s="92"/>
      <c r="AM95" s="92"/>
      <c r="AN95" s="92" t="n">
        <f aca="false">SUM(AG95,AT95)</f>
        <v>0</v>
      </c>
      <c r="AO95" s="92"/>
      <c r="AP95" s="92"/>
      <c r="AQ95" s="93" t="s">
        <v>79</v>
      </c>
      <c r="AR95" s="88"/>
      <c r="AS95" s="94" t="n">
        <v>0</v>
      </c>
      <c r="AT95" s="95" t="n">
        <f aca="false">ROUND(SUM(AV95:AW95),2)</f>
        <v>0</v>
      </c>
      <c r="AU95" s="96" t="n">
        <f aca="false">'1-muži -  sociální z...'!P128</f>
        <v>0</v>
      </c>
      <c r="AV95" s="95" t="n">
        <f aca="false">'1-muži -  sociální z...'!J33</f>
        <v>0</v>
      </c>
      <c r="AW95" s="95" t="n">
        <f aca="false">'1-muži -  sociální z...'!J34</f>
        <v>0</v>
      </c>
      <c r="AX95" s="95" t="n">
        <f aca="false">'1-muži -  sociální z...'!J35</f>
        <v>0</v>
      </c>
      <c r="AY95" s="95" t="n">
        <f aca="false">'1-muži -  sociální z...'!J36</f>
        <v>0</v>
      </c>
      <c r="AZ95" s="95" t="n">
        <f aca="false">'1-muži -  sociální z...'!F33</f>
        <v>0</v>
      </c>
      <c r="BA95" s="95" t="n">
        <f aca="false">'1-muži -  sociální z...'!F34</f>
        <v>0</v>
      </c>
      <c r="BB95" s="95" t="n">
        <f aca="false">'1-muži -  sociální z...'!F35</f>
        <v>0</v>
      </c>
      <c r="BC95" s="95" t="n">
        <f aca="false">'1-muži -  sociální z...'!F36</f>
        <v>0</v>
      </c>
      <c r="BD95" s="97" t="n">
        <f aca="false">'1-muži -  sociální z...'!F37</f>
        <v>0</v>
      </c>
      <c r="BT95" s="99" t="s">
        <v>80</v>
      </c>
      <c r="BV95" s="99" t="s">
        <v>74</v>
      </c>
      <c r="BW95" s="99" t="s">
        <v>81</v>
      </c>
      <c r="BX95" s="99" t="s">
        <v>3</v>
      </c>
      <c r="CL95" s="99" t="s">
        <v>19</v>
      </c>
      <c r="CM95" s="99" t="s">
        <v>82</v>
      </c>
    </row>
    <row r="96" s="98" customFormat="true" ht="24.75" hidden="false" customHeight="true" outlineLevel="0" collapsed="false">
      <c r="A96" s="87" t="s">
        <v>76</v>
      </c>
      <c r="B96" s="88"/>
      <c r="C96" s="89"/>
      <c r="D96" s="90" t="s">
        <v>83</v>
      </c>
      <c r="E96" s="90"/>
      <c r="F96" s="90"/>
      <c r="G96" s="90"/>
      <c r="H96" s="90"/>
      <c r="I96" s="91"/>
      <c r="J96" s="90" t="s">
        <v>84</v>
      </c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  <c r="AB96" s="90"/>
      <c r="AC96" s="90"/>
      <c r="AD96" s="90"/>
      <c r="AE96" s="90"/>
      <c r="AF96" s="90"/>
      <c r="AG96" s="92" t="n">
        <f aca="false">'1-ženy - sociální za...'!J30</f>
        <v>0</v>
      </c>
      <c r="AH96" s="92"/>
      <c r="AI96" s="92"/>
      <c r="AJ96" s="92"/>
      <c r="AK96" s="92"/>
      <c r="AL96" s="92"/>
      <c r="AM96" s="92"/>
      <c r="AN96" s="92" t="n">
        <f aca="false">SUM(AG96,AT96)</f>
        <v>0</v>
      </c>
      <c r="AO96" s="92"/>
      <c r="AP96" s="92"/>
      <c r="AQ96" s="93" t="s">
        <v>79</v>
      </c>
      <c r="AR96" s="88"/>
      <c r="AS96" s="94" t="n">
        <v>0</v>
      </c>
      <c r="AT96" s="95" t="n">
        <f aca="false">ROUND(SUM(AV96:AW96),2)</f>
        <v>0</v>
      </c>
      <c r="AU96" s="96" t="n">
        <f aca="false">'1-ženy - sociální za...'!P130</f>
        <v>0</v>
      </c>
      <c r="AV96" s="95" t="n">
        <f aca="false">'1-ženy - sociální za...'!J33</f>
        <v>0</v>
      </c>
      <c r="AW96" s="95" t="n">
        <f aca="false">'1-ženy - sociální za...'!J34</f>
        <v>0</v>
      </c>
      <c r="AX96" s="95" t="n">
        <f aca="false">'1-ženy - sociální za...'!J35</f>
        <v>0</v>
      </c>
      <c r="AY96" s="95" t="n">
        <f aca="false">'1-ženy - sociální za...'!J36</f>
        <v>0</v>
      </c>
      <c r="AZ96" s="95" t="n">
        <f aca="false">'1-ženy - sociální za...'!F33</f>
        <v>0</v>
      </c>
      <c r="BA96" s="95" t="n">
        <f aca="false">'1-ženy - sociální za...'!F34</f>
        <v>0</v>
      </c>
      <c r="BB96" s="95" t="n">
        <f aca="false">'1-ženy - sociální za...'!F35</f>
        <v>0</v>
      </c>
      <c r="BC96" s="95" t="n">
        <f aca="false">'1-ženy - sociální za...'!F36</f>
        <v>0</v>
      </c>
      <c r="BD96" s="97" t="n">
        <f aca="false">'1-ženy - sociální za...'!F37</f>
        <v>0</v>
      </c>
      <c r="BT96" s="99" t="s">
        <v>80</v>
      </c>
      <c r="BV96" s="99" t="s">
        <v>74</v>
      </c>
      <c r="BW96" s="99" t="s">
        <v>85</v>
      </c>
      <c r="BX96" s="99" t="s">
        <v>3</v>
      </c>
      <c r="CL96" s="99" t="s">
        <v>19</v>
      </c>
      <c r="CM96" s="99" t="s">
        <v>82</v>
      </c>
    </row>
    <row r="97" s="98" customFormat="true" ht="24.75" hidden="false" customHeight="true" outlineLevel="0" collapsed="false">
      <c r="A97" s="87" t="s">
        <v>76</v>
      </c>
      <c r="B97" s="88"/>
      <c r="C97" s="89"/>
      <c r="D97" s="90" t="s">
        <v>86</v>
      </c>
      <c r="E97" s="90"/>
      <c r="F97" s="90"/>
      <c r="G97" s="90"/>
      <c r="H97" s="90"/>
      <c r="I97" s="91"/>
      <c r="J97" s="90" t="s">
        <v>87</v>
      </c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  <c r="AB97" s="90"/>
      <c r="AC97" s="90"/>
      <c r="AD97" s="90"/>
      <c r="AE97" s="90"/>
      <c r="AF97" s="90"/>
      <c r="AG97" s="92" t="n">
        <f aca="false">'2-ženy - sociální zař...'!J30</f>
        <v>0</v>
      </c>
      <c r="AH97" s="92"/>
      <c r="AI97" s="92"/>
      <c r="AJ97" s="92"/>
      <c r="AK97" s="92"/>
      <c r="AL97" s="92"/>
      <c r="AM97" s="92"/>
      <c r="AN97" s="92" t="n">
        <f aca="false">SUM(AG97,AT97)</f>
        <v>0</v>
      </c>
      <c r="AO97" s="92"/>
      <c r="AP97" s="92"/>
      <c r="AQ97" s="93" t="s">
        <v>79</v>
      </c>
      <c r="AR97" s="88"/>
      <c r="AS97" s="94" t="n">
        <v>0</v>
      </c>
      <c r="AT97" s="95" t="n">
        <f aca="false">ROUND(SUM(AV97:AW97),2)</f>
        <v>0</v>
      </c>
      <c r="AU97" s="96" t="n">
        <f aca="false">'2-ženy - sociální zař...'!P128</f>
        <v>0</v>
      </c>
      <c r="AV97" s="95" t="n">
        <f aca="false">'2-ženy - sociální zař...'!J33</f>
        <v>0</v>
      </c>
      <c r="AW97" s="95" t="n">
        <f aca="false">'2-ženy - sociální zař...'!J34</f>
        <v>0</v>
      </c>
      <c r="AX97" s="95" t="n">
        <f aca="false">'2-ženy - sociální zař...'!J35</f>
        <v>0</v>
      </c>
      <c r="AY97" s="95" t="n">
        <f aca="false">'2-ženy - sociální zař...'!J36</f>
        <v>0</v>
      </c>
      <c r="AZ97" s="95" t="n">
        <f aca="false">'2-ženy - sociální zař...'!F33</f>
        <v>0</v>
      </c>
      <c r="BA97" s="95" t="n">
        <f aca="false">'2-ženy - sociální zař...'!F34</f>
        <v>0</v>
      </c>
      <c r="BB97" s="95" t="n">
        <f aca="false">'2-ženy - sociální zař...'!F35</f>
        <v>0</v>
      </c>
      <c r="BC97" s="95" t="n">
        <f aca="false">'2-ženy - sociální zař...'!F36</f>
        <v>0</v>
      </c>
      <c r="BD97" s="97" t="n">
        <f aca="false">'2-ženy - sociální zař...'!F37</f>
        <v>0</v>
      </c>
      <c r="BT97" s="99" t="s">
        <v>80</v>
      </c>
      <c r="BV97" s="99" t="s">
        <v>74</v>
      </c>
      <c r="BW97" s="99" t="s">
        <v>88</v>
      </c>
      <c r="BX97" s="99" t="s">
        <v>3</v>
      </c>
      <c r="CL97" s="99" t="s">
        <v>19</v>
      </c>
      <c r="CM97" s="99" t="s">
        <v>82</v>
      </c>
    </row>
    <row r="98" s="98" customFormat="true" ht="24.75" hidden="false" customHeight="true" outlineLevel="0" collapsed="false">
      <c r="A98" s="87" t="s">
        <v>76</v>
      </c>
      <c r="B98" s="88"/>
      <c r="C98" s="89"/>
      <c r="D98" s="90" t="s">
        <v>89</v>
      </c>
      <c r="E98" s="90"/>
      <c r="F98" s="90"/>
      <c r="G98" s="90"/>
      <c r="H98" s="90"/>
      <c r="I98" s="91"/>
      <c r="J98" s="90" t="s">
        <v>90</v>
      </c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  <c r="AB98" s="90"/>
      <c r="AC98" s="90"/>
      <c r="AD98" s="90"/>
      <c r="AE98" s="90"/>
      <c r="AF98" s="90"/>
      <c r="AG98" s="92" t="n">
        <f aca="false">'2-muži -  sociální za...'!J30</f>
        <v>0</v>
      </c>
      <c r="AH98" s="92"/>
      <c r="AI98" s="92"/>
      <c r="AJ98" s="92"/>
      <c r="AK98" s="92"/>
      <c r="AL98" s="92"/>
      <c r="AM98" s="92"/>
      <c r="AN98" s="92" t="n">
        <f aca="false">SUM(AG98,AT98)</f>
        <v>0</v>
      </c>
      <c r="AO98" s="92"/>
      <c r="AP98" s="92"/>
      <c r="AQ98" s="93" t="s">
        <v>79</v>
      </c>
      <c r="AR98" s="88"/>
      <c r="AS98" s="100" t="n">
        <v>0</v>
      </c>
      <c r="AT98" s="101" t="n">
        <f aca="false">ROUND(SUM(AV98:AW98),2)</f>
        <v>0</v>
      </c>
      <c r="AU98" s="102" t="n">
        <f aca="false">'2-muži -  sociální za...'!P128</f>
        <v>0</v>
      </c>
      <c r="AV98" s="101" t="n">
        <f aca="false">'2-muži -  sociální za...'!J33</f>
        <v>0</v>
      </c>
      <c r="AW98" s="101" t="n">
        <f aca="false">'2-muži -  sociální za...'!J34</f>
        <v>0</v>
      </c>
      <c r="AX98" s="101" t="n">
        <f aca="false">'2-muži -  sociální za...'!J35</f>
        <v>0</v>
      </c>
      <c r="AY98" s="101" t="n">
        <f aca="false">'2-muži -  sociální za...'!J36</f>
        <v>0</v>
      </c>
      <c r="AZ98" s="101" t="n">
        <f aca="false">'2-muži -  sociální za...'!F33</f>
        <v>0</v>
      </c>
      <c r="BA98" s="101" t="n">
        <f aca="false">'2-muži -  sociální za...'!F34</f>
        <v>0</v>
      </c>
      <c r="BB98" s="101" t="n">
        <f aca="false">'2-muži -  sociální za...'!F35</f>
        <v>0</v>
      </c>
      <c r="BC98" s="101" t="n">
        <f aca="false">'2-muži -  sociální za...'!F36</f>
        <v>0</v>
      </c>
      <c r="BD98" s="103" t="n">
        <f aca="false">'2-muži -  sociální za...'!F37</f>
        <v>0</v>
      </c>
      <c r="BT98" s="99" t="s">
        <v>80</v>
      </c>
      <c r="BV98" s="99" t="s">
        <v>74</v>
      </c>
      <c r="BW98" s="99" t="s">
        <v>91</v>
      </c>
      <c r="BX98" s="99" t="s">
        <v>3</v>
      </c>
      <c r="CL98" s="99" t="s">
        <v>19</v>
      </c>
      <c r="CM98" s="99" t="s">
        <v>82</v>
      </c>
    </row>
    <row r="99" s="27" customFormat="true" ht="30" hidden="false" customHeight="true" outlineLevel="0" collapsed="false">
      <c r="A99" s="22"/>
      <c r="B99" s="23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3"/>
      <c r="AS99" s="22"/>
      <c r="AT99" s="22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</row>
    <row r="100" s="27" customFormat="true" ht="6.95" hidden="false" customHeight="true" outlineLevel="0" collapsed="false">
      <c r="A100" s="22"/>
      <c r="B100" s="44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23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</row>
  </sheetData>
  <mergeCells count="54">
    <mergeCell ref="AR2:BE2"/>
    <mergeCell ref="K5:AO5"/>
    <mergeCell ref="BE5:BE34"/>
    <mergeCell ref="K6:AO6"/>
    <mergeCell ref="E14:AJ14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L30:P30"/>
    <mergeCell ref="W30:AE30"/>
    <mergeCell ref="AK30:AO30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G94:AM94"/>
    <mergeCell ref="AN94:AP94"/>
    <mergeCell ref="D95:H95"/>
    <mergeCell ref="J95:AF95"/>
    <mergeCell ref="AG95:AM95"/>
    <mergeCell ref="AN95:AP95"/>
    <mergeCell ref="D96:H96"/>
    <mergeCell ref="J96:AF96"/>
    <mergeCell ref="AG96:AM96"/>
    <mergeCell ref="AN96:AP96"/>
    <mergeCell ref="D97:H97"/>
    <mergeCell ref="J97:AF97"/>
    <mergeCell ref="AG97:AM97"/>
    <mergeCell ref="AN97:AP97"/>
    <mergeCell ref="D98:H98"/>
    <mergeCell ref="J98:AF98"/>
    <mergeCell ref="AG98:AM98"/>
    <mergeCell ref="AN98:AP98"/>
  </mergeCells>
  <hyperlinks>
    <hyperlink ref="A95" location="'40547b-muži -  sociální z...'!C2" display="/"/>
    <hyperlink ref="A96" location="'40547B-ženy - sociální za...'!C2" display="/"/>
    <hyperlink ref="A97" location="'40547-ženy - sociální zař...'!C2" display="/"/>
    <hyperlink ref="A98" location="'40547-muži -  sociální za...'!C2" display="/"/>
  </hyperlink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5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81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82</v>
      </c>
    </row>
    <row r="4" customFormat="false" ht="24.95" hidden="false" customHeight="true" outlineLevel="0" collapsed="false">
      <c r="B4" s="6"/>
      <c r="D4" s="7" t="s">
        <v>92</v>
      </c>
      <c r="L4" s="6"/>
      <c r="M4" s="104" t="s">
        <v>9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14</v>
      </c>
      <c r="L6" s="6"/>
    </row>
    <row r="7" customFormat="false" ht="16.5" hidden="false" customHeight="true" outlineLevel="0" collapsed="false">
      <c r="B7" s="6"/>
      <c r="E7" s="105" t="str">
        <f aca="false">'Rekapitulace stavby'!K6</f>
        <v>zimní stadion Pardubice-Veřejnost</v>
      </c>
      <c r="F7" s="105"/>
      <c r="G7" s="105"/>
      <c r="H7" s="105"/>
      <c r="L7" s="6"/>
    </row>
    <row r="8" s="27" customFormat="true" ht="12" hidden="false" customHeight="true" outlineLevel="0" collapsed="false">
      <c r="A8" s="22"/>
      <c r="B8" s="23"/>
      <c r="C8" s="22"/>
      <c r="D8" s="15" t="s">
        <v>93</v>
      </c>
      <c r="E8" s="22"/>
      <c r="F8" s="22"/>
      <c r="G8" s="22"/>
      <c r="H8" s="22"/>
      <c r="I8" s="22"/>
      <c r="J8" s="22"/>
      <c r="K8" s="22"/>
      <c r="L8" s="3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="27" customFormat="true" ht="16.5" hidden="false" customHeight="true" outlineLevel="0" collapsed="false">
      <c r="A9" s="22"/>
      <c r="B9" s="23"/>
      <c r="C9" s="22"/>
      <c r="D9" s="22"/>
      <c r="E9" s="53" t="s">
        <v>94</v>
      </c>
      <c r="F9" s="53"/>
      <c r="G9" s="53"/>
      <c r="H9" s="53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.8" hidden="false" customHeight="false" outlineLevel="0" collapsed="false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2" hidden="false" customHeight="true" outlineLevel="0" collapsed="false">
      <c r="A11" s="22"/>
      <c r="B11" s="23"/>
      <c r="C11" s="22"/>
      <c r="D11" s="15" t="s">
        <v>16</v>
      </c>
      <c r="E11" s="22"/>
      <c r="F11" s="16" t="s">
        <v>19</v>
      </c>
      <c r="G11" s="22"/>
      <c r="H11" s="22"/>
      <c r="I11" s="15" t="s">
        <v>17</v>
      </c>
      <c r="J11" s="16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2" hidden="false" customHeight="true" outlineLevel="0" collapsed="false">
      <c r="A12" s="22"/>
      <c r="B12" s="23"/>
      <c r="C12" s="22"/>
      <c r="D12" s="15" t="s">
        <v>18</v>
      </c>
      <c r="E12" s="22"/>
      <c r="F12" s="16" t="s">
        <v>19</v>
      </c>
      <c r="G12" s="22"/>
      <c r="H12" s="22"/>
      <c r="I12" s="15" t="s">
        <v>20</v>
      </c>
      <c r="J12" s="106" t="str">
        <f aca="false">'Rekapitulace stavby'!AN8</f>
        <v>6. 6. 2023</v>
      </c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0.8" hidden="false" customHeight="true" outlineLevel="0" collapsed="false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22</v>
      </c>
      <c r="E14" s="22"/>
      <c r="F14" s="22"/>
      <c r="G14" s="22"/>
      <c r="H14" s="22"/>
      <c r="I14" s="15" t="s">
        <v>23</v>
      </c>
      <c r="J14" s="16"/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8" hidden="false" customHeight="true" outlineLevel="0" collapsed="false">
      <c r="A15" s="22"/>
      <c r="B15" s="23"/>
      <c r="C15" s="22"/>
      <c r="D15" s="22"/>
      <c r="E15" s="16" t="s">
        <v>19</v>
      </c>
      <c r="F15" s="22"/>
      <c r="G15" s="22"/>
      <c r="H15" s="22"/>
      <c r="I15" s="15" t="s">
        <v>24</v>
      </c>
      <c r="J15" s="16"/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6.95" hidden="false" customHeight="true" outlineLevel="0" collapsed="false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2" hidden="false" customHeight="true" outlineLevel="0" collapsed="false">
      <c r="A17" s="22"/>
      <c r="B17" s="23"/>
      <c r="C17" s="22"/>
      <c r="D17" s="15" t="s">
        <v>25</v>
      </c>
      <c r="E17" s="22"/>
      <c r="F17" s="22"/>
      <c r="G17" s="22"/>
      <c r="H17" s="22"/>
      <c r="I17" s="15" t="s">
        <v>23</v>
      </c>
      <c r="J17" s="17" t="str">
        <f aca="false">'Rekapitulace stavby'!AN13</f>
        <v>Vyplň údaj</v>
      </c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18" hidden="false" customHeight="true" outlineLevel="0" collapsed="false">
      <c r="A18" s="22"/>
      <c r="B18" s="23"/>
      <c r="C18" s="22"/>
      <c r="D18" s="22"/>
      <c r="E18" s="107" t="str">
        <f aca="false">'Rekapitulace stavby'!E14</f>
        <v>Vyplň údaj</v>
      </c>
      <c r="F18" s="107"/>
      <c r="G18" s="107"/>
      <c r="H18" s="107"/>
      <c r="I18" s="15" t="s">
        <v>24</v>
      </c>
      <c r="J18" s="17" t="str">
        <f aca="false">'Rekapitulace stavby'!AN14</f>
        <v>Vyplň údaj</v>
      </c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6.95" hidden="false" customHeight="true" outlineLevel="0" collapsed="false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2" hidden="false" customHeight="true" outlineLevel="0" collapsed="false">
      <c r="A20" s="22"/>
      <c r="B20" s="23"/>
      <c r="C20" s="22"/>
      <c r="D20" s="15" t="s">
        <v>28</v>
      </c>
      <c r="E20" s="22"/>
      <c r="F20" s="22"/>
      <c r="G20" s="22"/>
      <c r="H20" s="22"/>
      <c r="I20" s="15" t="s">
        <v>23</v>
      </c>
      <c r="J20" s="16" t="str">
        <f aca="false">IF('Rekapitulace stavby'!AN16="","",'Rekapitulace stavby'!AN16)</f>
        <v/>
      </c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18" hidden="false" customHeight="true" outlineLevel="0" collapsed="false">
      <c r="A21" s="22"/>
      <c r="B21" s="23"/>
      <c r="C21" s="22"/>
      <c r="D21" s="22"/>
      <c r="E21" s="16" t="str">
        <f aca="false">IF('Rekapitulace stavby'!E17="","",'Rekapitulace stavby'!E17)</f>
        <v> </v>
      </c>
      <c r="F21" s="22"/>
      <c r="G21" s="22"/>
      <c r="H21" s="22"/>
      <c r="I21" s="15" t="s">
        <v>24</v>
      </c>
      <c r="J21" s="16" t="str">
        <f aca="false">IF('Rekapitulace stavby'!AN17="","",'Rekapitulace stavby'!AN17)</f>
        <v/>
      </c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6.95" hidden="false" customHeight="true" outlineLevel="0" collapsed="false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2" hidden="false" customHeight="true" outlineLevel="0" collapsed="false">
      <c r="A23" s="22"/>
      <c r="B23" s="23"/>
      <c r="C23" s="22"/>
      <c r="D23" s="15" t="s">
        <v>30</v>
      </c>
      <c r="E23" s="22"/>
      <c r="F23" s="22"/>
      <c r="G23" s="22"/>
      <c r="H23" s="22"/>
      <c r="I23" s="15" t="s">
        <v>23</v>
      </c>
      <c r="J23" s="16" t="str">
        <f aca="false">IF('Rekapitulace stavby'!AN19="","",'Rekapitulace stavby'!AN19)</f>
        <v/>
      </c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18" hidden="false" customHeight="true" outlineLevel="0" collapsed="false">
      <c r="A24" s="22"/>
      <c r="B24" s="23"/>
      <c r="C24" s="22"/>
      <c r="D24" s="22"/>
      <c r="E24" s="16" t="str">
        <f aca="false">IF('Rekapitulace stavby'!E20="","",'Rekapitulace stavby'!E20)</f>
        <v> </v>
      </c>
      <c r="F24" s="22"/>
      <c r="G24" s="22"/>
      <c r="H24" s="22"/>
      <c r="I24" s="15" t="s">
        <v>24</v>
      </c>
      <c r="J24" s="16" t="str">
        <f aca="false">IF('Rekapitulace stavby'!AN20="","",'Rekapitulace stavby'!AN20)</f>
        <v/>
      </c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6.95" hidden="false" customHeight="true" outlineLevel="0" collapsed="false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2" hidden="false" customHeight="true" outlineLevel="0" collapsed="false">
      <c r="A26" s="22"/>
      <c r="B26" s="23"/>
      <c r="C26" s="22"/>
      <c r="D26" s="15" t="s">
        <v>31</v>
      </c>
      <c r="E26" s="22"/>
      <c r="F26" s="22"/>
      <c r="G26" s="22"/>
      <c r="H26" s="22"/>
      <c r="I26" s="22"/>
      <c r="J26" s="22"/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111" customFormat="true" ht="16.5" hidden="false" customHeight="true" outlineLevel="0" collapsed="false">
      <c r="A27" s="108"/>
      <c r="B27" s="109"/>
      <c r="C27" s="108"/>
      <c r="D27" s="108"/>
      <c r="E27" s="20"/>
      <c r="F27" s="20"/>
      <c r="G27" s="20"/>
      <c r="H27" s="20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="27" customFormat="true" ht="6.95" hidden="false" customHeight="tru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27" customFormat="true" ht="6.95" hidden="false" customHeight="true" outlineLevel="0" collapsed="false">
      <c r="A29" s="22"/>
      <c r="B29" s="23"/>
      <c r="C29" s="22"/>
      <c r="D29" s="72"/>
      <c r="E29" s="72"/>
      <c r="F29" s="72"/>
      <c r="G29" s="72"/>
      <c r="H29" s="72"/>
      <c r="I29" s="72"/>
      <c r="J29" s="72"/>
      <c r="K29" s="72"/>
      <c r="L29" s="3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="27" customFormat="true" ht="25.45" hidden="false" customHeight="true" outlineLevel="0" collapsed="false">
      <c r="A30" s="22"/>
      <c r="B30" s="23"/>
      <c r="C30" s="22"/>
      <c r="D30" s="112" t="s">
        <v>32</v>
      </c>
      <c r="E30" s="22"/>
      <c r="F30" s="22"/>
      <c r="G30" s="22"/>
      <c r="H30" s="22"/>
      <c r="I30" s="22"/>
      <c r="J30" s="113" t="n">
        <f aca="false">ROUND(J128, 2)</f>
        <v>0</v>
      </c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14.4" hidden="false" customHeight="true" outlineLevel="0" collapsed="false">
      <c r="A32" s="22"/>
      <c r="B32" s="23"/>
      <c r="C32" s="22"/>
      <c r="D32" s="22"/>
      <c r="E32" s="22"/>
      <c r="F32" s="114" t="s">
        <v>34</v>
      </c>
      <c r="G32" s="22"/>
      <c r="H32" s="22"/>
      <c r="I32" s="114" t="s">
        <v>33</v>
      </c>
      <c r="J32" s="114" t="s">
        <v>35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14.4" hidden="false" customHeight="true" outlineLevel="0" collapsed="false">
      <c r="A33" s="22"/>
      <c r="B33" s="23"/>
      <c r="C33" s="22"/>
      <c r="D33" s="115" t="s">
        <v>36</v>
      </c>
      <c r="E33" s="15" t="s">
        <v>37</v>
      </c>
      <c r="F33" s="116" t="n">
        <f aca="false">ROUND((SUM(BE128:BE258)),  2)</f>
        <v>0</v>
      </c>
      <c r="G33" s="22"/>
      <c r="H33" s="22"/>
      <c r="I33" s="117" t="n">
        <v>0.21</v>
      </c>
      <c r="J33" s="116" t="n">
        <f aca="false">ROUND(((SUM(BE128:BE258))*I33),  2)</f>
        <v>0</v>
      </c>
      <c r="K33" s="2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" hidden="false" customHeight="true" outlineLevel="0" collapsed="false">
      <c r="A34" s="22"/>
      <c r="B34" s="23"/>
      <c r="C34" s="22"/>
      <c r="D34" s="22"/>
      <c r="E34" s="15" t="s">
        <v>38</v>
      </c>
      <c r="F34" s="116" t="n">
        <f aca="false">ROUND((SUM(BF128:BF258)),  2)</f>
        <v>0</v>
      </c>
      <c r="G34" s="22"/>
      <c r="H34" s="22"/>
      <c r="I34" s="117" t="n">
        <v>0.15</v>
      </c>
      <c r="J34" s="116" t="n">
        <f aca="false">ROUND(((SUM(BF128:BF258))*I34),  2)</f>
        <v>0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" hidden="true" customHeight="true" outlineLevel="0" collapsed="false">
      <c r="A35" s="22"/>
      <c r="B35" s="23"/>
      <c r="C35" s="22"/>
      <c r="D35" s="22"/>
      <c r="E35" s="15" t="s">
        <v>39</v>
      </c>
      <c r="F35" s="116" t="n">
        <f aca="false">ROUND((SUM(BG128:BG258)),  2)</f>
        <v>0</v>
      </c>
      <c r="G35" s="22"/>
      <c r="H35" s="22"/>
      <c r="I35" s="117" t="n">
        <v>0.21</v>
      </c>
      <c r="J35" s="116" t="n">
        <f aca="false">0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" hidden="true" customHeight="true" outlineLevel="0" collapsed="false">
      <c r="A36" s="22"/>
      <c r="B36" s="23"/>
      <c r="C36" s="22"/>
      <c r="D36" s="22"/>
      <c r="E36" s="15" t="s">
        <v>40</v>
      </c>
      <c r="F36" s="116" t="n">
        <f aca="false">ROUND((SUM(BH128:BH258)),  2)</f>
        <v>0</v>
      </c>
      <c r="G36" s="22"/>
      <c r="H36" s="22"/>
      <c r="I36" s="117" t="n">
        <v>0.15</v>
      </c>
      <c r="J36" s="116" t="n">
        <f aca="false">0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" hidden="true" customHeight="true" outlineLevel="0" collapsed="false">
      <c r="A37" s="22"/>
      <c r="B37" s="23"/>
      <c r="C37" s="22"/>
      <c r="D37" s="22"/>
      <c r="E37" s="15" t="s">
        <v>41</v>
      </c>
      <c r="F37" s="116" t="n">
        <f aca="false">ROUND((SUM(BI128:BI258)),  2)</f>
        <v>0</v>
      </c>
      <c r="G37" s="22"/>
      <c r="H37" s="22"/>
      <c r="I37" s="117" t="n">
        <v>0</v>
      </c>
      <c r="J37" s="11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6.95" hidden="false" customHeight="true" outlineLevel="0" collapsed="false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25.45" hidden="false" customHeight="true" outlineLevel="0" collapsed="false">
      <c r="A39" s="22"/>
      <c r="B39" s="23"/>
      <c r="C39" s="118"/>
      <c r="D39" s="119" t="s">
        <v>42</v>
      </c>
      <c r="E39" s="63"/>
      <c r="F39" s="63"/>
      <c r="G39" s="120" t="s">
        <v>43</v>
      </c>
      <c r="H39" s="121" t="s">
        <v>44</v>
      </c>
      <c r="I39" s="63"/>
      <c r="J39" s="122" t="n">
        <f aca="false">SUM(J30:J37)</f>
        <v>0</v>
      </c>
      <c r="K39" s="123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14.4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7" customFormat="true" ht="14.4" hidden="false" customHeight="true" outlineLevel="0" collapsed="false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7" customFormat="true" ht="12.8" hidden="false" customHeight="false" outlineLevel="0" collapsed="false">
      <c r="A61" s="22"/>
      <c r="B61" s="23"/>
      <c r="C61" s="22"/>
      <c r="D61" s="42" t="s">
        <v>47</v>
      </c>
      <c r="E61" s="25"/>
      <c r="F61" s="124" t="s">
        <v>48</v>
      </c>
      <c r="G61" s="42" t="s">
        <v>47</v>
      </c>
      <c r="H61" s="25"/>
      <c r="I61" s="25"/>
      <c r="J61" s="125" t="s">
        <v>48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7" customFormat="true" ht="12.8" hidden="false" customHeight="false" outlineLevel="0" collapsed="false">
      <c r="A65" s="22"/>
      <c r="B65" s="23"/>
      <c r="C65" s="22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7" customFormat="true" ht="12.8" hidden="false" customHeight="false" outlineLevel="0" collapsed="false">
      <c r="A76" s="22"/>
      <c r="B76" s="23"/>
      <c r="C76" s="22"/>
      <c r="D76" s="42" t="s">
        <v>47</v>
      </c>
      <c r="E76" s="25"/>
      <c r="F76" s="124" t="s">
        <v>48</v>
      </c>
      <c r="G76" s="42" t="s">
        <v>47</v>
      </c>
      <c r="H76" s="25"/>
      <c r="I76" s="25"/>
      <c r="J76" s="125" t="s">
        <v>48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tru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true" customHeight="true" outlineLevel="0" collapsed="false">
      <c r="A82" s="22"/>
      <c r="B82" s="23"/>
      <c r="C82" s="7" t="s">
        <v>95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tru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true" customHeight="true" outlineLevel="0" collapsed="false">
      <c r="A84" s="22"/>
      <c r="B84" s="23"/>
      <c r="C84" s="15" t="s">
        <v>14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16.5" hidden="true" customHeight="true" outlineLevel="0" collapsed="false">
      <c r="A85" s="22"/>
      <c r="B85" s="23"/>
      <c r="C85" s="22"/>
      <c r="D85" s="22"/>
      <c r="E85" s="105" t="str">
        <f aca="false">E7</f>
        <v>zimní stadion Pardubice-Veřejnost</v>
      </c>
      <c r="F85" s="105"/>
      <c r="G85" s="105"/>
      <c r="H85" s="105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="27" customFormat="true" ht="12" hidden="true" customHeight="true" outlineLevel="0" collapsed="false">
      <c r="A86" s="22"/>
      <c r="B86" s="23"/>
      <c r="C86" s="15" t="s">
        <v>93</v>
      </c>
      <c r="D86" s="22"/>
      <c r="E86" s="22"/>
      <c r="F86" s="22"/>
      <c r="G86" s="22"/>
      <c r="H86" s="22"/>
      <c r="I86" s="22"/>
      <c r="J86" s="22"/>
      <c r="K86" s="22"/>
      <c r="L86" s="39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="27" customFormat="true" ht="16.5" hidden="true" customHeight="true" outlineLevel="0" collapsed="false">
      <c r="A87" s="22"/>
      <c r="B87" s="23"/>
      <c r="C87" s="22"/>
      <c r="D87" s="22"/>
      <c r="E87" s="53" t="str">
        <f aca="false">E9</f>
        <v>1-muži -  sociální zařízení muži B139(1.16)</v>
      </c>
      <c r="F87" s="53"/>
      <c r="G87" s="53"/>
      <c r="H87" s="53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6.95" hidden="tru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2" hidden="true" customHeight="true" outlineLevel="0" collapsed="false">
      <c r="A89" s="22"/>
      <c r="B89" s="23"/>
      <c r="C89" s="15" t="s">
        <v>18</v>
      </c>
      <c r="D89" s="22"/>
      <c r="E89" s="22"/>
      <c r="F89" s="16" t="str">
        <f aca="false">F12</f>
        <v> </v>
      </c>
      <c r="G89" s="22"/>
      <c r="H89" s="22"/>
      <c r="I89" s="15" t="s">
        <v>20</v>
      </c>
      <c r="J89" s="106" t="str">
        <f aca="false">IF(J12="","",J12)</f>
        <v>6. 6. 2023</v>
      </c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tru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15.15" hidden="true" customHeight="true" outlineLevel="0" collapsed="false">
      <c r="A91" s="22"/>
      <c r="B91" s="23"/>
      <c r="C91" s="15" t="s">
        <v>22</v>
      </c>
      <c r="D91" s="22"/>
      <c r="E91" s="22"/>
      <c r="F91" s="16" t="str">
        <f aca="false">E15</f>
        <v> </v>
      </c>
      <c r="G91" s="22"/>
      <c r="H91" s="22"/>
      <c r="I91" s="15" t="s">
        <v>28</v>
      </c>
      <c r="J91" s="126" t="str">
        <f aca="false">E21</f>
        <v> 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15.15" hidden="true" customHeight="true" outlineLevel="0" collapsed="false">
      <c r="A92" s="22"/>
      <c r="B92" s="23"/>
      <c r="C92" s="15" t="s">
        <v>25</v>
      </c>
      <c r="D92" s="22"/>
      <c r="E92" s="22"/>
      <c r="F92" s="16" t="str">
        <f aca="false">IF(E18="","",E18)</f>
        <v>Vyplň údaj</v>
      </c>
      <c r="G92" s="22"/>
      <c r="H92" s="22"/>
      <c r="I92" s="15" t="s">
        <v>30</v>
      </c>
      <c r="J92" s="126" t="str">
        <f aca="false">E24</f>
        <v> </v>
      </c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10.3" hidden="tru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29.3" hidden="true" customHeight="true" outlineLevel="0" collapsed="false">
      <c r="A94" s="22"/>
      <c r="B94" s="23"/>
      <c r="C94" s="127" t="s">
        <v>96</v>
      </c>
      <c r="D94" s="118"/>
      <c r="E94" s="118"/>
      <c r="F94" s="118"/>
      <c r="G94" s="118"/>
      <c r="H94" s="118"/>
      <c r="I94" s="118"/>
      <c r="J94" s="128" t="s">
        <v>97</v>
      </c>
      <c r="K94" s="118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" hidden="tru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2.8" hidden="true" customHeight="true" outlineLevel="0" collapsed="false">
      <c r="A96" s="22"/>
      <c r="B96" s="23"/>
      <c r="C96" s="129" t="s">
        <v>98</v>
      </c>
      <c r="D96" s="22"/>
      <c r="E96" s="22"/>
      <c r="F96" s="22"/>
      <c r="G96" s="22"/>
      <c r="H96" s="22"/>
      <c r="I96" s="22"/>
      <c r="J96" s="113" t="n">
        <f aca="false">J128</f>
        <v>0</v>
      </c>
      <c r="K96" s="22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U96" s="3" t="s">
        <v>99</v>
      </c>
    </row>
    <row r="97" s="130" customFormat="true" ht="24.95" hidden="true" customHeight="true" outlineLevel="0" collapsed="false">
      <c r="B97" s="131"/>
      <c r="D97" s="132" t="s">
        <v>100</v>
      </c>
      <c r="E97" s="133"/>
      <c r="F97" s="133"/>
      <c r="G97" s="133"/>
      <c r="H97" s="133"/>
      <c r="I97" s="133"/>
      <c r="J97" s="134" t="n">
        <f aca="false">J129</f>
        <v>0</v>
      </c>
      <c r="L97" s="131"/>
    </row>
    <row r="98" s="135" customFormat="true" ht="19.9" hidden="true" customHeight="true" outlineLevel="0" collapsed="false">
      <c r="B98" s="136"/>
      <c r="D98" s="137" t="s">
        <v>101</v>
      </c>
      <c r="E98" s="138"/>
      <c r="F98" s="138"/>
      <c r="G98" s="138"/>
      <c r="H98" s="138"/>
      <c r="I98" s="138"/>
      <c r="J98" s="139" t="n">
        <f aca="false">J130</f>
        <v>0</v>
      </c>
      <c r="L98" s="136"/>
    </row>
    <row r="99" s="135" customFormat="true" ht="19.9" hidden="true" customHeight="true" outlineLevel="0" collapsed="false">
      <c r="B99" s="136"/>
      <c r="D99" s="137" t="s">
        <v>102</v>
      </c>
      <c r="E99" s="138"/>
      <c r="F99" s="138"/>
      <c r="G99" s="138"/>
      <c r="H99" s="138"/>
      <c r="I99" s="138"/>
      <c r="J99" s="139" t="n">
        <f aca="false">J146</f>
        <v>0</v>
      </c>
      <c r="L99" s="136"/>
    </row>
    <row r="100" s="135" customFormat="true" ht="19.9" hidden="true" customHeight="true" outlineLevel="0" collapsed="false">
      <c r="B100" s="136"/>
      <c r="D100" s="137" t="s">
        <v>103</v>
      </c>
      <c r="E100" s="138"/>
      <c r="F100" s="138"/>
      <c r="G100" s="138"/>
      <c r="H100" s="138"/>
      <c r="I100" s="138"/>
      <c r="J100" s="139" t="n">
        <f aca="false">J164</f>
        <v>0</v>
      </c>
      <c r="L100" s="136"/>
    </row>
    <row r="101" s="135" customFormat="true" ht="19.9" hidden="true" customHeight="true" outlineLevel="0" collapsed="false">
      <c r="B101" s="136"/>
      <c r="D101" s="137" t="s">
        <v>104</v>
      </c>
      <c r="E101" s="138"/>
      <c r="F101" s="138"/>
      <c r="G101" s="138"/>
      <c r="H101" s="138"/>
      <c r="I101" s="138"/>
      <c r="J101" s="139" t="n">
        <f aca="false">J194</f>
        <v>0</v>
      </c>
      <c r="L101" s="136"/>
    </row>
    <row r="102" s="135" customFormat="true" ht="19.9" hidden="true" customHeight="true" outlineLevel="0" collapsed="false">
      <c r="B102" s="136"/>
      <c r="D102" s="137" t="s">
        <v>105</v>
      </c>
      <c r="E102" s="138"/>
      <c r="F102" s="138"/>
      <c r="G102" s="138"/>
      <c r="H102" s="138"/>
      <c r="I102" s="138"/>
      <c r="J102" s="139" t="n">
        <f aca="false">J201</f>
        <v>0</v>
      </c>
      <c r="L102" s="136"/>
    </row>
    <row r="103" s="135" customFormat="true" ht="19.9" hidden="true" customHeight="true" outlineLevel="0" collapsed="false">
      <c r="B103" s="136"/>
      <c r="D103" s="137" t="s">
        <v>106</v>
      </c>
      <c r="E103" s="138"/>
      <c r="F103" s="138"/>
      <c r="G103" s="138"/>
      <c r="H103" s="138"/>
      <c r="I103" s="138"/>
      <c r="J103" s="139" t="n">
        <f aca="false">J207</f>
        <v>0</v>
      </c>
      <c r="L103" s="136"/>
    </row>
    <row r="104" s="135" customFormat="true" ht="19.9" hidden="true" customHeight="true" outlineLevel="0" collapsed="false">
      <c r="B104" s="136"/>
      <c r="D104" s="137" t="s">
        <v>107</v>
      </c>
      <c r="E104" s="138"/>
      <c r="F104" s="138"/>
      <c r="G104" s="138"/>
      <c r="H104" s="138"/>
      <c r="I104" s="138"/>
      <c r="J104" s="139" t="n">
        <f aca="false">J213</f>
        <v>0</v>
      </c>
      <c r="L104" s="136"/>
    </row>
    <row r="105" s="135" customFormat="true" ht="19.9" hidden="true" customHeight="true" outlineLevel="0" collapsed="false">
      <c r="B105" s="136"/>
      <c r="D105" s="137" t="s">
        <v>108</v>
      </c>
      <c r="E105" s="138"/>
      <c r="F105" s="138"/>
      <c r="G105" s="138"/>
      <c r="H105" s="138"/>
      <c r="I105" s="138"/>
      <c r="J105" s="139" t="n">
        <f aca="false">J225</f>
        <v>0</v>
      </c>
      <c r="L105" s="136"/>
    </row>
    <row r="106" s="135" customFormat="true" ht="19.9" hidden="true" customHeight="true" outlineLevel="0" collapsed="false">
      <c r="B106" s="136"/>
      <c r="D106" s="137" t="s">
        <v>109</v>
      </c>
      <c r="E106" s="138"/>
      <c r="F106" s="138"/>
      <c r="G106" s="138"/>
      <c r="H106" s="138"/>
      <c r="I106" s="138"/>
      <c r="J106" s="139" t="n">
        <f aca="false">J238</f>
        <v>0</v>
      </c>
      <c r="L106" s="136"/>
    </row>
    <row r="107" s="135" customFormat="true" ht="19.9" hidden="true" customHeight="true" outlineLevel="0" collapsed="false">
      <c r="B107" s="136"/>
      <c r="D107" s="137" t="s">
        <v>110</v>
      </c>
      <c r="E107" s="138"/>
      <c r="F107" s="138"/>
      <c r="G107" s="138"/>
      <c r="H107" s="138"/>
      <c r="I107" s="138"/>
      <c r="J107" s="139" t="n">
        <f aca="false">J241</f>
        <v>0</v>
      </c>
      <c r="L107" s="136"/>
    </row>
    <row r="108" s="135" customFormat="true" ht="19.9" hidden="true" customHeight="true" outlineLevel="0" collapsed="false">
      <c r="B108" s="136"/>
      <c r="D108" s="137" t="s">
        <v>111</v>
      </c>
      <c r="E108" s="138"/>
      <c r="F108" s="138"/>
      <c r="G108" s="138"/>
      <c r="H108" s="138"/>
      <c r="I108" s="138"/>
      <c r="J108" s="139" t="n">
        <f aca="false">J243</f>
        <v>0</v>
      </c>
      <c r="L108" s="136"/>
    </row>
    <row r="109" s="27" customFormat="true" ht="21.85" hidden="true" customHeight="true" outlineLevel="0" collapsed="false">
      <c r="A109" s="22"/>
      <c r="B109" s="23"/>
      <c r="C109" s="22"/>
      <c r="D109" s="22"/>
      <c r="E109" s="22"/>
      <c r="F109" s="22"/>
      <c r="G109" s="22"/>
      <c r="H109" s="22"/>
      <c r="I109" s="22"/>
      <c r="J109" s="22"/>
      <c r="K109" s="22"/>
      <c r="L109" s="3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="27" customFormat="true" ht="6.95" hidden="true" customHeight="true" outlineLevel="0" collapsed="false">
      <c r="A110" s="22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customFormat="false" ht="12.8" hidden="true" customHeight="false" outlineLevel="0" collapsed="false"/>
    <row r="112" customFormat="false" ht="12.8" hidden="true" customHeight="false" outlineLevel="0" collapsed="false"/>
    <row r="113" customFormat="false" ht="12.8" hidden="true" customHeight="false" outlineLevel="0" collapsed="false"/>
    <row r="114" s="27" customFormat="true" ht="6.95" hidden="false" customHeight="true" outlineLevel="0" collapsed="false">
      <c r="A114" s="22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27" customFormat="true" ht="24.95" hidden="false" customHeight="true" outlineLevel="0" collapsed="false">
      <c r="A115" s="22"/>
      <c r="B115" s="23"/>
      <c r="C115" s="7" t="s">
        <v>112</v>
      </c>
      <c r="D115" s="22"/>
      <c r="E115" s="22"/>
      <c r="F115" s="22"/>
      <c r="G115" s="22"/>
      <c r="H115" s="22"/>
      <c r="I115" s="22"/>
      <c r="J115" s="22"/>
      <c r="K115" s="22"/>
      <c r="L115" s="39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="27" customFormat="true" ht="6.95" hidden="false" customHeight="true" outlineLevel="0" collapsed="false">
      <c r="A116" s="22"/>
      <c r="B116" s="23"/>
      <c r="C116" s="22"/>
      <c r="D116" s="22"/>
      <c r="E116" s="22"/>
      <c r="F116" s="22"/>
      <c r="G116" s="22"/>
      <c r="H116" s="22"/>
      <c r="I116" s="22"/>
      <c r="J116" s="22"/>
      <c r="K116" s="22"/>
      <c r="L116" s="39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="27" customFormat="true" ht="12" hidden="false" customHeight="true" outlineLevel="0" collapsed="false">
      <c r="A117" s="22"/>
      <c r="B117" s="23"/>
      <c r="C117" s="15" t="s">
        <v>14</v>
      </c>
      <c r="D117" s="22"/>
      <c r="E117" s="22"/>
      <c r="F117" s="22"/>
      <c r="G117" s="22"/>
      <c r="H117" s="22"/>
      <c r="I117" s="22"/>
      <c r="J117" s="22"/>
      <c r="K117" s="22"/>
      <c r="L117" s="39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="27" customFormat="true" ht="16.5" hidden="false" customHeight="true" outlineLevel="0" collapsed="false">
      <c r="A118" s="22"/>
      <c r="B118" s="23"/>
      <c r="C118" s="22"/>
      <c r="D118" s="22"/>
      <c r="E118" s="105" t="str">
        <f aca="false">E7</f>
        <v>zimní stadion Pardubice-Veřejnost</v>
      </c>
      <c r="F118" s="105"/>
      <c r="G118" s="105"/>
      <c r="H118" s="105"/>
      <c r="I118" s="22"/>
      <c r="J118" s="22"/>
      <c r="K118" s="22"/>
      <c r="L118" s="39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="27" customFormat="true" ht="12" hidden="false" customHeight="true" outlineLevel="0" collapsed="false">
      <c r="A119" s="22"/>
      <c r="B119" s="23"/>
      <c r="C119" s="15" t="s">
        <v>93</v>
      </c>
      <c r="D119" s="22"/>
      <c r="E119" s="22"/>
      <c r="F119" s="22"/>
      <c r="G119" s="22"/>
      <c r="H119" s="22"/>
      <c r="I119" s="22"/>
      <c r="J119" s="22"/>
      <c r="K119" s="22"/>
      <c r="L119" s="39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="27" customFormat="true" ht="16.5" hidden="false" customHeight="true" outlineLevel="0" collapsed="false">
      <c r="A120" s="22"/>
      <c r="B120" s="23"/>
      <c r="C120" s="22"/>
      <c r="D120" s="22"/>
      <c r="E120" s="53" t="str">
        <f aca="false">E9</f>
        <v>1-muži -  sociální zařízení muži B139(1.16)</v>
      </c>
      <c r="F120" s="53"/>
      <c r="G120" s="53"/>
      <c r="H120" s="53"/>
      <c r="I120" s="22"/>
      <c r="J120" s="22"/>
      <c r="K120" s="22"/>
      <c r="L120" s="3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="27" customFormat="true" ht="6.95" hidden="false" customHeight="true" outlineLevel="0" collapsed="false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22"/>
      <c r="L121" s="39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="27" customFormat="true" ht="12" hidden="false" customHeight="true" outlineLevel="0" collapsed="false">
      <c r="A122" s="22"/>
      <c r="B122" s="23"/>
      <c r="C122" s="15" t="s">
        <v>18</v>
      </c>
      <c r="D122" s="22"/>
      <c r="E122" s="22"/>
      <c r="F122" s="16" t="str">
        <f aca="false">F12</f>
        <v> </v>
      </c>
      <c r="G122" s="22"/>
      <c r="H122" s="22"/>
      <c r="I122" s="15" t="s">
        <v>20</v>
      </c>
      <c r="J122" s="106" t="str">
        <f aca="false">IF(J12="","",J12)</f>
        <v>6. 6. 2023</v>
      </c>
      <c r="K122" s="22"/>
      <c r="L122" s="39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="27" customFormat="true" ht="6.95" hidden="false" customHeight="true" outlineLevel="0" collapsed="false">
      <c r="A123" s="22"/>
      <c r="B123" s="23"/>
      <c r="C123" s="22"/>
      <c r="D123" s="22"/>
      <c r="E123" s="22"/>
      <c r="F123" s="22"/>
      <c r="G123" s="22"/>
      <c r="H123" s="22"/>
      <c r="I123" s="22"/>
      <c r="J123" s="22"/>
      <c r="K123" s="22"/>
      <c r="L123" s="39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="27" customFormat="true" ht="15.15" hidden="false" customHeight="true" outlineLevel="0" collapsed="false">
      <c r="A124" s="22"/>
      <c r="B124" s="23"/>
      <c r="C124" s="15" t="s">
        <v>22</v>
      </c>
      <c r="D124" s="22"/>
      <c r="E124" s="22"/>
      <c r="F124" s="16" t="str">
        <f aca="false">E15</f>
        <v> </v>
      </c>
      <c r="G124" s="22"/>
      <c r="H124" s="22"/>
      <c r="I124" s="15" t="s">
        <v>28</v>
      </c>
      <c r="J124" s="126" t="str">
        <f aca="false">E21</f>
        <v> </v>
      </c>
      <c r="K124" s="22"/>
      <c r="L124" s="39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="27" customFormat="true" ht="15.15" hidden="false" customHeight="true" outlineLevel="0" collapsed="false">
      <c r="A125" s="22"/>
      <c r="B125" s="23"/>
      <c r="C125" s="15" t="s">
        <v>25</v>
      </c>
      <c r="D125" s="22"/>
      <c r="E125" s="22"/>
      <c r="F125" s="16" t="str">
        <f aca="false">IF(E18="","",E18)</f>
        <v>Vyplň údaj</v>
      </c>
      <c r="G125" s="22"/>
      <c r="H125" s="22"/>
      <c r="I125" s="15" t="s">
        <v>30</v>
      </c>
      <c r="J125" s="126" t="str">
        <f aca="false">E24</f>
        <v> </v>
      </c>
      <c r="K125" s="22"/>
      <c r="L125" s="39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="27" customFormat="true" ht="10.3" hidden="false" customHeight="true" outlineLevel="0" collapsed="false">
      <c r="A126" s="22"/>
      <c r="B126" s="23"/>
      <c r="C126" s="22"/>
      <c r="D126" s="22"/>
      <c r="E126" s="22"/>
      <c r="F126" s="22"/>
      <c r="G126" s="22"/>
      <c r="H126" s="22"/>
      <c r="I126" s="22"/>
      <c r="J126" s="22"/>
      <c r="K126" s="22"/>
      <c r="L126" s="39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="147" customFormat="true" ht="29.3" hidden="false" customHeight="true" outlineLevel="0" collapsed="false">
      <c r="A127" s="140"/>
      <c r="B127" s="141"/>
      <c r="C127" s="142" t="s">
        <v>113</v>
      </c>
      <c r="D127" s="143" t="s">
        <v>57</v>
      </c>
      <c r="E127" s="143" t="s">
        <v>53</v>
      </c>
      <c r="F127" s="143" t="s">
        <v>54</v>
      </c>
      <c r="G127" s="143" t="s">
        <v>114</v>
      </c>
      <c r="H127" s="143" t="s">
        <v>115</v>
      </c>
      <c r="I127" s="143" t="s">
        <v>116</v>
      </c>
      <c r="J127" s="144" t="s">
        <v>97</v>
      </c>
      <c r="K127" s="145" t="s">
        <v>117</v>
      </c>
      <c r="L127" s="146"/>
      <c r="M127" s="68"/>
      <c r="N127" s="69" t="s">
        <v>36</v>
      </c>
      <c r="O127" s="69" t="s">
        <v>118</v>
      </c>
      <c r="P127" s="69" t="s">
        <v>119</v>
      </c>
      <c r="Q127" s="69" t="s">
        <v>120</v>
      </c>
      <c r="R127" s="69" t="s">
        <v>121</v>
      </c>
      <c r="S127" s="69" t="s">
        <v>122</v>
      </c>
      <c r="T127" s="70" t="s">
        <v>123</v>
      </c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</row>
    <row r="128" s="27" customFormat="true" ht="22.8" hidden="false" customHeight="true" outlineLevel="0" collapsed="false">
      <c r="A128" s="22"/>
      <c r="B128" s="23"/>
      <c r="C128" s="76" t="s">
        <v>124</v>
      </c>
      <c r="D128" s="22"/>
      <c r="E128" s="22"/>
      <c r="F128" s="22"/>
      <c r="G128" s="22"/>
      <c r="H128" s="22"/>
      <c r="I128" s="22"/>
      <c r="J128" s="148" t="n">
        <f aca="false">BK128</f>
        <v>0</v>
      </c>
      <c r="K128" s="22"/>
      <c r="L128" s="23"/>
      <c r="M128" s="71"/>
      <c r="N128" s="58"/>
      <c r="O128" s="72"/>
      <c r="P128" s="149" t="n">
        <f aca="false">P129</f>
        <v>0</v>
      </c>
      <c r="Q128" s="72"/>
      <c r="R128" s="149" t="n">
        <f aca="false">R129</f>
        <v>1.714584456</v>
      </c>
      <c r="S128" s="72"/>
      <c r="T128" s="150" t="n">
        <f aca="false">T129</f>
        <v>6.6186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T128" s="3" t="s">
        <v>71</v>
      </c>
      <c r="AU128" s="3" t="s">
        <v>99</v>
      </c>
      <c r="BK128" s="151" t="n">
        <f aca="false">BK129</f>
        <v>0</v>
      </c>
    </row>
    <row r="129" s="152" customFormat="true" ht="25.9" hidden="false" customHeight="true" outlineLevel="0" collapsed="false">
      <c r="B129" s="153"/>
      <c r="D129" s="154" t="s">
        <v>71</v>
      </c>
      <c r="E129" s="155" t="s">
        <v>125</v>
      </c>
      <c r="F129" s="155" t="s">
        <v>126</v>
      </c>
      <c r="I129" s="156"/>
      <c r="J129" s="157" t="n">
        <f aca="false">BK129</f>
        <v>0</v>
      </c>
      <c r="L129" s="153"/>
      <c r="M129" s="158"/>
      <c r="N129" s="159"/>
      <c r="O129" s="159"/>
      <c r="P129" s="160" t="n">
        <f aca="false">P130+P146+P164+P194+P201+P207+P213+P225+P238+P241+P243</f>
        <v>0</v>
      </c>
      <c r="Q129" s="159"/>
      <c r="R129" s="160" t="n">
        <f aca="false">R130+R146+R164+R194+R201+R207+R213+R225+R238+R241+R243</f>
        <v>1.714584456</v>
      </c>
      <c r="S129" s="159"/>
      <c r="T129" s="161" t="n">
        <f aca="false">T130+T146+T164+T194+T201+T207+T213+T225+T238+T241+T243</f>
        <v>6.6186</v>
      </c>
      <c r="AR129" s="154" t="s">
        <v>82</v>
      </c>
      <c r="AT129" s="162" t="s">
        <v>71</v>
      </c>
      <c r="AU129" s="162" t="s">
        <v>72</v>
      </c>
      <c r="AY129" s="154" t="s">
        <v>127</v>
      </c>
      <c r="BK129" s="163" t="n">
        <f aca="false">BK130+BK146+BK164+BK194+BK201+BK207+BK213+BK225+BK238+BK241+BK243</f>
        <v>0</v>
      </c>
    </row>
    <row r="130" s="152" customFormat="true" ht="22.8" hidden="false" customHeight="true" outlineLevel="0" collapsed="false">
      <c r="B130" s="153"/>
      <c r="D130" s="154" t="s">
        <v>71</v>
      </c>
      <c r="E130" s="164" t="s">
        <v>128</v>
      </c>
      <c r="F130" s="164" t="s">
        <v>129</v>
      </c>
      <c r="I130" s="156"/>
      <c r="J130" s="165" t="n">
        <f aca="false">BK130</f>
        <v>0</v>
      </c>
      <c r="L130" s="153"/>
      <c r="M130" s="158"/>
      <c r="N130" s="159"/>
      <c r="O130" s="159"/>
      <c r="P130" s="160" t="n">
        <f aca="false">SUM(P131:P145)</f>
        <v>0</v>
      </c>
      <c r="Q130" s="159"/>
      <c r="R130" s="160" t="n">
        <f aca="false">SUM(R131:R145)</f>
        <v>0.0380051</v>
      </c>
      <c r="S130" s="159"/>
      <c r="T130" s="161" t="n">
        <f aca="false">SUM(T131:T145)</f>
        <v>0.1187</v>
      </c>
      <c r="AR130" s="154" t="s">
        <v>82</v>
      </c>
      <c r="AT130" s="162" t="s">
        <v>71</v>
      </c>
      <c r="AU130" s="162" t="s">
        <v>80</v>
      </c>
      <c r="AY130" s="154" t="s">
        <v>127</v>
      </c>
      <c r="BK130" s="163" t="n">
        <f aca="false">SUM(BK131:BK145)</f>
        <v>0</v>
      </c>
    </row>
    <row r="131" s="27" customFormat="true" ht="16.5" hidden="false" customHeight="true" outlineLevel="0" collapsed="false">
      <c r="A131" s="22"/>
      <c r="B131" s="166"/>
      <c r="C131" s="167" t="s">
        <v>80</v>
      </c>
      <c r="D131" s="167" t="s">
        <v>130</v>
      </c>
      <c r="E131" s="168" t="s">
        <v>131</v>
      </c>
      <c r="F131" s="169" t="s">
        <v>132</v>
      </c>
      <c r="G131" s="170" t="s">
        <v>133</v>
      </c>
      <c r="H131" s="171" t="n">
        <v>5</v>
      </c>
      <c r="I131" s="172"/>
      <c r="J131" s="173" t="n">
        <f aca="false">ROUND(I131*H131,1)</f>
        <v>0</v>
      </c>
      <c r="K131" s="174"/>
      <c r="L131" s="23"/>
      <c r="M131" s="175"/>
      <c r="N131" s="176" t="s">
        <v>37</v>
      </c>
      <c r="O131" s="60"/>
      <c r="P131" s="177" t="n">
        <f aca="false">O131*H131</f>
        <v>0</v>
      </c>
      <c r="Q131" s="177" t="n">
        <v>0</v>
      </c>
      <c r="R131" s="177" t="n">
        <f aca="false">Q131*H131</f>
        <v>0</v>
      </c>
      <c r="S131" s="177" t="n">
        <v>0.01492</v>
      </c>
      <c r="T131" s="178" t="n">
        <f aca="false">S131*H131</f>
        <v>0.0746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R131" s="179" t="s">
        <v>134</v>
      </c>
      <c r="AT131" s="179" t="s">
        <v>130</v>
      </c>
      <c r="AU131" s="179" t="s">
        <v>82</v>
      </c>
      <c r="AY131" s="3" t="s">
        <v>127</v>
      </c>
      <c r="BE131" s="180" t="n">
        <f aca="false">IF(N131="základní",J131,0)</f>
        <v>0</v>
      </c>
      <c r="BF131" s="180" t="n">
        <f aca="false">IF(N131="snížená",J131,0)</f>
        <v>0</v>
      </c>
      <c r="BG131" s="180" t="n">
        <f aca="false">IF(N131="zákl. přenesená",J131,0)</f>
        <v>0</v>
      </c>
      <c r="BH131" s="180" t="n">
        <f aca="false">IF(N131="sníž. přenesená",J131,0)</f>
        <v>0</v>
      </c>
      <c r="BI131" s="180" t="n">
        <f aca="false">IF(N131="nulová",J131,0)</f>
        <v>0</v>
      </c>
      <c r="BJ131" s="3" t="s">
        <v>80</v>
      </c>
      <c r="BK131" s="180" t="n">
        <f aca="false">ROUND(I131*H131,1)</f>
        <v>0</v>
      </c>
      <c r="BL131" s="3" t="s">
        <v>134</v>
      </c>
      <c r="BM131" s="179" t="s">
        <v>80</v>
      </c>
    </row>
    <row r="132" s="27" customFormat="true" ht="16.5" hidden="false" customHeight="true" outlineLevel="0" collapsed="false">
      <c r="A132" s="22"/>
      <c r="B132" s="166"/>
      <c r="C132" s="167" t="s">
        <v>82</v>
      </c>
      <c r="D132" s="167" t="s">
        <v>130</v>
      </c>
      <c r="E132" s="168" t="s">
        <v>135</v>
      </c>
      <c r="F132" s="169" t="s">
        <v>136</v>
      </c>
      <c r="G132" s="170" t="s">
        <v>133</v>
      </c>
      <c r="H132" s="171" t="n">
        <v>21</v>
      </c>
      <c r="I132" s="172"/>
      <c r="J132" s="173" t="n">
        <f aca="false">ROUND(I132*H132,1)</f>
        <v>0</v>
      </c>
      <c r="K132" s="174"/>
      <c r="L132" s="23"/>
      <c r="M132" s="175"/>
      <c r="N132" s="176" t="s">
        <v>37</v>
      </c>
      <c r="O132" s="60"/>
      <c r="P132" s="177" t="n">
        <f aca="false">O132*H132</f>
        <v>0</v>
      </c>
      <c r="Q132" s="177" t="n">
        <v>0</v>
      </c>
      <c r="R132" s="177" t="n">
        <f aca="false">Q132*H132</f>
        <v>0</v>
      </c>
      <c r="S132" s="177" t="n">
        <v>0.0021</v>
      </c>
      <c r="T132" s="178" t="n">
        <f aca="false">S132*H132</f>
        <v>0.0441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R132" s="179" t="s">
        <v>134</v>
      </c>
      <c r="AT132" s="179" t="s">
        <v>130</v>
      </c>
      <c r="AU132" s="179" t="s">
        <v>82</v>
      </c>
      <c r="AY132" s="3" t="s">
        <v>127</v>
      </c>
      <c r="BE132" s="180" t="n">
        <f aca="false">IF(N132="základní",J132,0)</f>
        <v>0</v>
      </c>
      <c r="BF132" s="180" t="n">
        <f aca="false">IF(N132="snížená",J132,0)</f>
        <v>0</v>
      </c>
      <c r="BG132" s="180" t="n">
        <f aca="false">IF(N132="zákl. přenesená",J132,0)</f>
        <v>0</v>
      </c>
      <c r="BH132" s="180" t="n">
        <f aca="false">IF(N132="sníž. přenesená",J132,0)</f>
        <v>0</v>
      </c>
      <c r="BI132" s="180" t="n">
        <f aca="false">IF(N132="nulová",J132,0)</f>
        <v>0</v>
      </c>
      <c r="BJ132" s="3" t="s">
        <v>80</v>
      </c>
      <c r="BK132" s="180" t="n">
        <f aca="false">ROUND(I132*H132,1)</f>
        <v>0</v>
      </c>
      <c r="BL132" s="3" t="s">
        <v>134</v>
      </c>
      <c r="BM132" s="179" t="s">
        <v>82</v>
      </c>
    </row>
    <row r="133" s="27" customFormat="true" ht="16.5" hidden="false" customHeight="true" outlineLevel="0" collapsed="false">
      <c r="A133" s="22"/>
      <c r="B133" s="166"/>
      <c r="C133" s="167" t="s">
        <v>137</v>
      </c>
      <c r="D133" s="167" t="s">
        <v>130</v>
      </c>
      <c r="E133" s="168" t="s">
        <v>138</v>
      </c>
      <c r="F133" s="169" t="s">
        <v>139</v>
      </c>
      <c r="G133" s="170" t="s">
        <v>140</v>
      </c>
      <c r="H133" s="171" t="n">
        <v>15</v>
      </c>
      <c r="I133" s="172"/>
      <c r="J133" s="173" t="n">
        <f aca="false">ROUND(I133*H133,1)</f>
        <v>0</v>
      </c>
      <c r="K133" s="174"/>
      <c r="L133" s="23"/>
      <c r="M133" s="175"/>
      <c r="N133" s="176" t="s">
        <v>37</v>
      </c>
      <c r="O133" s="60"/>
      <c r="P133" s="177" t="n">
        <f aca="false">O133*H133</f>
        <v>0</v>
      </c>
      <c r="Q133" s="177" t="n">
        <v>0.0005006</v>
      </c>
      <c r="R133" s="177" t="n">
        <f aca="false">Q133*H133</f>
        <v>0.007509</v>
      </c>
      <c r="S133" s="177" t="n">
        <v>0</v>
      </c>
      <c r="T133" s="178" t="n">
        <f aca="false">S133*H133</f>
        <v>0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R133" s="179" t="s">
        <v>134</v>
      </c>
      <c r="AT133" s="179" t="s">
        <v>130</v>
      </c>
      <c r="AU133" s="179" t="s">
        <v>82</v>
      </c>
      <c r="AY133" s="3" t="s">
        <v>127</v>
      </c>
      <c r="BE133" s="180" t="n">
        <f aca="false">IF(N133="základní",J133,0)</f>
        <v>0</v>
      </c>
      <c r="BF133" s="180" t="n">
        <f aca="false">IF(N133="snížená",J133,0)</f>
        <v>0</v>
      </c>
      <c r="BG133" s="180" t="n">
        <f aca="false">IF(N133="zákl. přenesená",J133,0)</f>
        <v>0</v>
      </c>
      <c r="BH133" s="180" t="n">
        <f aca="false">IF(N133="sníž. přenesená",J133,0)</f>
        <v>0</v>
      </c>
      <c r="BI133" s="180" t="n">
        <f aca="false">IF(N133="nulová",J133,0)</f>
        <v>0</v>
      </c>
      <c r="BJ133" s="3" t="s">
        <v>80</v>
      </c>
      <c r="BK133" s="180" t="n">
        <f aca="false">ROUND(I133*H133,1)</f>
        <v>0</v>
      </c>
      <c r="BL133" s="3" t="s">
        <v>134</v>
      </c>
      <c r="BM133" s="179" t="s">
        <v>137</v>
      </c>
    </row>
    <row r="134" s="27" customFormat="true" ht="16.5" hidden="false" customHeight="true" outlineLevel="0" collapsed="false">
      <c r="A134" s="22"/>
      <c r="B134" s="166"/>
      <c r="C134" s="167" t="s">
        <v>134</v>
      </c>
      <c r="D134" s="167" t="s">
        <v>130</v>
      </c>
      <c r="E134" s="168" t="s">
        <v>141</v>
      </c>
      <c r="F134" s="169" t="s">
        <v>142</v>
      </c>
      <c r="G134" s="170" t="s">
        <v>140</v>
      </c>
      <c r="H134" s="171" t="n">
        <v>4</v>
      </c>
      <c r="I134" s="172"/>
      <c r="J134" s="173" t="n">
        <f aca="false">ROUND(I134*H134,1)</f>
        <v>0</v>
      </c>
      <c r="K134" s="174"/>
      <c r="L134" s="23"/>
      <c r="M134" s="175"/>
      <c r="N134" s="176" t="s">
        <v>37</v>
      </c>
      <c r="O134" s="60"/>
      <c r="P134" s="177" t="n">
        <f aca="false">O134*H134</f>
        <v>0</v>
      </c>
      <c r="Q134" s="177" t="n">
        <v>0.0017906</v>
      </c>
      <c r="R134" s="177" t="n">
        <f aca="false">Q134*H134</f>
        <v>0.0071624</v>
      </c>
      <c r="S134" s="177" t="n">
        <v>0</v>
      </c>
      <c r="T134" s="178" t="n">
        <f aca="false">S134*H134</f>
        <v>0</v>
      </c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R134" s="179" t="s">
        <v>134</v>
      </c>
      <c r="AT134" s="179" t="s">
        <v>130</v>
      </c>
      <c r="AU134" s="179" t="s">
        <v>82</v>
      </c>
      <c r="AY134" s="3" t="s">
        <v>127</v>
      </c>
      <c r="BE134" s="180" t="n">
        <f aca="false">IF(N134="základní",J134,0)</f>
        <v>0</v>
      </c>
      <c r="BF134" s="180" t="n">
        <f aca="false">IF(N134="snížená",J134,0)</f>
        <v>0</v>
      </c>
      <c r="BG134" s="180" t="n">
        <f aca="false">IF(N134="zákl. přenesená",J134,0)</f>
        <v>0</v>
      </c>
      <c r="BH134" s="180" t="n">
        <f aca="false">IF(N134="sníž. přenesená",J134,0)</f>
        <v>0</v>
      </c>
      <c r="BI134" s="180" t="n">
        <f aca="false">IF(N134="nulová",J134,0)</f>
        <v>0</v>
      </c>
      <c r="BJ134" s="3" t="s">
        <v>80</v>
      </c>
      <c r="BK134" s="180" t="n">
        <f aca="false">ROUND(I134*H134,1)</f>
        <v>0</v>
      </c>
      <c r="BL134" s="3" t="s">
        <v>134</v>
      </c>
      <c r="BM134" s="179" t="s">
        <v>143</v>
      </c>
    </row>
    <row r="135" s="27" customFormat="true" ht="21.75" hidden="false" customHeight="true" outlineLevel="0" collapsed="false">
      <c r="A135" s="22"/>
      <c r="B135" s="166"/>
      <c r="C135" s="167" t="s">
        <v>143</v>
      </c>
      <c r="D135" s="167" t="s">
        <v>130</v>
      </c>
      <c r="E135" s="168" t="s">
        <v>144</v>
      </c>
      <c r="F135" s="169" t="s">
        <v>145</v>
      </c>
      <c r="G135" s="170" t="s">
        <v>133</v>
      </c>
      <c r="H135" s="171" t="n">
        <v>6</v>
      </c>
      <c r="I135" s="172"/>
      <c r="J135" s="173" t="n">
        <f aca="false">ROUND(I135*H135,1)</f>
        <v>0</v>
      </c>
      <c r="K135" s="174"/>
      <c r="L135" s="23"/>
      <c r="M135" s="175"/>
      <c r="N135" s="176" t="s">
        <v>37</v>
      </c>
      <c r="O135" s="60"/>
      <c r="P135" s="177" t="n">
        <f aca="false">O135*H135</f>
        <v>0</v>
      </c>
      <c r="Q135" s="177" t="n">
        <v>0.0004119</v>
      </c>
      <c r="R135" s="177" t="n">
        <f aca="false">Q135*H135</f>
        <v>0.0024714</v>
      </c>
      <c r="S135" s="177" t="n">
        <v>0</v>
      </c>
      <c r="T135" s="178" t="n">
        <f aca="false">S135*H135</f>
        <v>0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R135" s="179" t="s">
        <v>134</v>
      </c>
      <c r="AT135" s="179" t="s">
        <v>130</v>
      </c>
      <c r="AU135" s="179" t="s">
        <v>82</v>
      </c>
      <c r="AY135" s="3" t="s">
        <v>127</v>
      </c>
      <c r="BE135" s="180" t="n">
        <f aca="false">IF(N135="základní",J135,0)</f>
        <v>0</v>
      </c>
      <c r="BF135" s="180" t="n">
        <f aca="false">IF(N135="snížená",J135,0)</f>
        <v>0</v>
      </c>
      <c r="BG135" s="180" t="n">
        <f aca="false">IF(N135="zákl. přenesená",J135,0)</f>
        <v>0</v>
      </c>
      <c r="BH135" s="180" t="n">
        <f aca="false">IF(N135="sníž. přenesená",J135,0)</f>
        <v>0</v>
      </c>
      <c r="BI135" s="180" t="n">
        <f aca="false">IF(N135="nulová",J135,0)</f>
        <v>0</v>
      </c>
      <c r="BJ135" s="3" t="s">
        <v>80</v>
      </c>
      <c r="BK135" s="180" t="n">
        <f aca="false">ROUND(I135*H135,1)</f>
        <v>0</v>
      </c>
      <c r="BL135" s="3" t="s">
        <v>134</v>
      </c>
      <c r="BM135" s="179" t="s">
        <v>146</v>
      </c>
    </row>
    <row r="136" s="27" customFormat="true" ht="21.75" hidden="false" customHeight="true" outlineLevel="0" collapsed="false">
      <c r="A136" s="22"/>
      <c r="B136" s="166"/>
      <c r="C136" s="167" t="s">
        <v>146</v>
      </c>
      <c r="D136" s="167" t="s">
        <v>130</v>
      </c>
      <c r="E136" s="168" t="s">
        <v>147</v>
      </c>
      <c r="F136" s="169" t="s">
        <v>148</v>
      </c>
      <c r="G136" s="170" t="s">
        <v>133</v>
      </c>
      <c r="H136" s="171" t="n">
        <v>15</v>
      </c>
      <c r="I136" s="172"/>
      <c r="J136" s="173" t="n">
        <f aca="false">ROUND(I136*H136,1)</f>
        <v>0</v>
      </c>
      <c r="K136" s="174"/>
      <c r="L136" s="23"/>
      <c r="M136" s="175"/>
      <c r="N136" s="176" t="s">
        <v>37</v>
      </c>
      <c r="O136" s="60"/>
      <c r="P136" s="177" t="n">
        <f aca="false">O136*H136</f>
        <v>0</v>
      </c>
      <c r="Q136" s="177" t="n">
        <v>0.0004765</v>
      </c>
      <c r="R136" s="177" t="n">
        <f aca="false">Q136*H136</f>
        <v>0.0071475</v>
      </c>
      <c r="S136" s="177" t="n">
        <v>0</v>
      </c>
      <c r="T136" s="178" t="n">
        <f aca="false">S136*H136</f>
        <v>0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R136" s="179" t="s">
        <v>134</v>
      </c>
      <c r="AT136" s="179" t="s">
        <v>130</v>
      </c>
      <c r="AU136" s="179" t="s">
        <v>82</v>
      </c>
      <c r="AY136" s="3" t="s">
        <v>127</v>
      </c>
      <c r="BE136" s="180" t="n">
        <f aca="false">IF(N136="základní",J136,0)</f>
        <v>0</v>
      </c>
      <c r="BF136" s="180" t="n">
        <f aca="false">IF(N136="snížená",J136,0)</f>
        <v>0</v>
      </c>
      <c r="BG136" s="180" t="n">
        <f aca="false">IF(N136="zákl. přenesená",J136,0)</f>
        <v>0</v>
      </c>
      <c r="BH136" s="180" t="n">
        <f aca="false">IF(N136="sníž. přenesená",J136,0)</f>
        <v>0</v>
      </c>
      <c r="BI136" s="180" t="n">
        <f aca="false">IF(N136="nulová",J136,0)</f>
        <v>0</v>
      </c>
      <c r="BJ136" s="3" t="s">
        <v>80</v>
      </c>
      <c r="BK136" s="180" t="n">
        <f aca="false">ROUND(I136*H136,1)</f>
        <v>0</v>
      </c>
      <c r="BL136" s="3" t="s">
        <v>134</v>
      </c>
      <c r="BM136" s="179" t="s">
        <v>149</v>
      </c>
    </row>
    <row r="137" s="27" customFormat="true" ht="21.75" hidden="false" customHeight="true" outlineLevel="0" collapsed="false">
      <c r="A137" s="22"/>
      <c r="B137" s="166"/>
      <c r="C137" s="167" t="s">
        <v>149</v>
      </c>
      <c r="D137" s="167" t="s">
        <v>130</v>
      </c>
      <c r="E137" s="168" t="s">
        <v>150</v>
      </c>
      <c r="F137" s="169" t="s">
        <v>151</v>
      </c>
      <c r="G137" s="170" t="s">
        <v>133</v>
      </c>
      <c r="H137" s="171" t="n">
        <v>4</v>
      </c>
      <c r="I137" s="172"/>
      <c r="J137" s="173" t="n">
        <f aca="false">ROUND(I137*H137,1)</f>
        <v>0</v>
      </c>
      <c r="K137" s="174"/>
      <c r="L137" s="23"/>
      <c r="M137" s="175"/>
      <c r="N137" s="176" t="s">
        <v>37</v>
      </c>
      <c r="O137" s="60"/>
      <c r="P137" s="177" t="n">
        <f aca="false">O137*H137</f>
        <v>0</v>
      </c>
      <c r="Q137" s="177" t="n">
        <v>0.0022362</v>
      </c>
      <c r="R137" s="177" t="n">
        <f aca="false">Q137*H137</f>
        <v>0.0089448</v>
      </c>
      <c r="S137" s="177" t="n">
        <v>0</v>
      </c>
      <c r="T137" s="178" t="n">
        <f aca="false">S137*H137</f>
        <v>0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R137" s="179" t="s">
        <v>134</v>
      </c>
      <c r="AT137" s="179" t="s">
        <v>130</v>
      </c>
      <c r="AU137" s="179" t="s">
        <v>82</v>
      </c>
      <c r="AY137" s="3" t="s">
        <v>127</v>
      </c>
      <c r="BE137" s="180" t="n">
        <f aca="false">IF(N137="základní",J137,0)</f>
        <v>0</v>
      </c>
      <c r="BF137" s="180" t="n">
        <f aca="false">IF(N137="snížená",J137,0)</f>
        <v>0</v>
      </c>
      <c r="BG137" s="180" t="n">
        <f aca="false">IF(N137="zákl. přenesená",J137,0)</f>
        <v>0</v>
      </c>
      <c r="BH137" s="180" t="n">
        <f aca="false">IF(N137="sníž. přenesená",J137,0)</f>
        <v>0</v>
      </c>
      <c r="BI137" s="180" t="n">
        <f aca="false">IF(N137="nulová",J137,0)</f>
        <v>0</v>
      </c>
      <c r="BJ137" s="3" t="s">
        <v>80</v>
      </c>
      <c r="BK137" s="180" t="n">
        <f aca="false">ROUND(I137*H137,1)</f>
        <v>0</v>
      </c>
      <c r="BL137" s="3" t="s">
        <v>134</v>
      </c>
      <c r="BM137" s="179" t="s">
        <v>152</v>
      </c>
    </row>
    <row r="138" s="27" customFormat="true" ht="16.5" hidden="false" customHeight="true" outlineLevel="0" collapsed="false">
      <c r="A138" s="22"/>
      <c r="B138" s="166"/>
      <c r="C138" s="167" t="s">
        <v>152</v>
      </c>
      <c r="D138" s="167" t="s">
        <v>130</v>
      </c>
      <c r="E138" s="168" t="s">
        <v>153</v>
      </c>
      <c r="F138" s="169" t="s">
        <v>154</v>
      </c>
      <c r="G138" s="170" t="s">
        <v>140</v>
      </c>
      <c r="H138" s="171" t="n">
        <v>4</v>
      </c>
      <c r="I138" s="172"/>
      <c r="J138" s="173" t="n">
        <f aca="false">ROUND(I138*H138,1)</f>
        <v>0</v>
      </c>
      <c r="K138" s="174"/>
      <c r="L138" s="23"/>
      <c r="M138" s="175"/>
      <c r="N138" s="176" t="s">
        <v>37</v>
      </c>
      <c r="O138" s="60"/>
      <c r="P138" s="177" t="n">
        <f aca="false">O138*H138</f>
        <v>0</v>
      </c>
      <c r="Q138" s="177" t="n">
        <v>0</v>
      </c>
      <c r="R138" s="177" t="n">
        <f aca="false">Q138*H138</f>
        <v>0</v>
      </c>
      <c r="S138" s="177" t="n">
        <v>0</v>
      </c>
      <c r="T138" s="178" t="n">
        <f aca="false">S138*H138</f>
        <v>0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R138" s="179" t="s">
        <v>134</v>
      </c>
      <c r="AT138" s="179" t="s">
        <v>130</v>
      </c>
      <c r="AU138" s="179" t="s">
        <v>82</v>
      </c>
      <c r="AY138" s="3" t="s">
        <v>127</v>
      </c>
      <c r="BE138" s="180" t="n">
        <f aca="false">IF(N138="základní",J138,0)</f>
        <v>0</v>
      </c>
      <c r="BF138" s="180" t="n">
        <f aca="false">IF(N138="snížená",J138,0)</f>
        <v>0</v>
      </c>
      <c r="BG138" s="180" t="n">
        <f aca="false">IF(N138="zákl. přenesená",J138,0)</f>
        <v>0</v>
      </c>
      <c r="BH138" s="180" t="n">
        <f aca="false">IF(N138="sníž. přenesená",J138,0)</f>
        <v>0</v>
      </c>
      <c r="BI138" s="180" t="n">
        <f aca="false">IF(N138="nulová",J138,0)</f>
        <v>0</v>
      </c>
      <c r="BJ138" s="3" t="s">
        <v>80</v>
      </c>
      <c r="BK138" s="180" t="n">
        <f aca="false">ROUND(I138*H138,1)</f>
        <v>0</v>
      </c>
      <c r="BL138" s="3" t="s">
        <v>134</v>
      </c>
      <c r="BM138" s="179" t="s">
        <v>155</v>
      </c>
    </row>
    <row r="139" s="27" customFormat="true" ht="16.5" hidden="false" customHeight="true" outlineLevel="0" collapsed="false">
      <c r="A139" s="22"/>
      <c r="B139" s="166"/>
      <c r="C139" s="167" t="s">
        <v>155</v>
      </c>
      <c r="D139" s="167" t="s">
        <v>130</v>
      </c>
      <c r="E139" s="168" t="s">
        <v>156</v>
      </c>
      <c r="F139" s="169" t="s">
        <v>157</v>
      </c>
      <c r="G139" s="170" t="s">
        <v>140</v>
      </c>
      <c r="H139" s="171" t="n">
        <v>11</v>
      </c>
      <c r="I139" s="172"/>
      <c r="J139" s="173" t="n">
        <f aca="false">ROUND(I139*H139,1)</f>
        <v>0</v>
      </c>
      <c r="K139" s="174"/>
      <c r="L139" s="23"/>
      <c r="M139" s="175"/>
      <c r="N139" s="176" t="s">
        <v>37</v>
      </c>
      <c r="O139" s="60"/>
      <c r="P139" s="177" t="n">
        <f aca="false">O139*H139</f>
        <v>0</v>
      </c>
      <c r="Q139" s="177" t="n">
        <v>0</v>
      </c>
      <c r="R139" s="177" t="n">
        <f aca="false">Q139*H139</f>
        <v>0</v>
      </c>
      <c r="S139" s="177" t="n">
        <v>0</v>
      </c>
      <c r="T139" s="178" t="n">
        <f aca="false">S139*H139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79" t="s">
        <v>134</v>
      </c>
      <c r="AT139" s="179" t="s">
        <v>130</v>
      </c>
      <c r="AU139" s="179" t="s">
        <v>82</v>
      </c>
      <c r="AY139" s="3" t="s">
        <v>127</v>
      </c>
      <c r="BE139" s="180" t="n">
        <f aca="false">IF(N139="základní",J139,0)</f>
        <v>0</v>
      </c>
      <c r="BF139" s="180" t="n">
        <f aca="false">IF(N139="snížená",J139,0)</f>
        <v>0</v>
      </c>
      <c r="BG139" s="180" t="n">
        <f aca="false">IF(N139="zákl. přenesená",J139,0)</f>
        <v>0</v>
      </c>
      <c r="BH139" s="180" t="n">
        <f aca="false">IF(N139="sníž. přenesená",J139,0)</f>
        <v>0</v>
      </c>
      <c r="BI139" s="180" t="n">
        <f aca="false">IF(N139="nulová",J139,0)</f>
        <v>0</v>
      </c>
      <c r="BJ139" s="3" t="s">
        <v>80</v>
      </c>
      <c r="BK139" s="180" t="n">
        <f aca="false">ROUND(I139*H139,1)</f>
        <v>0</v>
      </c>
      <c r="BL139" s="3" t="s">
        <v>134</v>
      </c>
      <c r="BM139" s="179" t="s">
        <v>158</v>
      </c>
    </row>
    <row r="140" s="27" customFormat="true" ht="21.75" hidden="false" customHeight="true" outlineLevel="0" collapsed="false">
      <c r="A140" s="22"/>
      <c r="B140" s="166"/>
      <c r="C140" s="167" t="s">
        <v>158</v>
      </c>
      <c r="D140" s="167" t="s">
        <v>130</v>
      </c>
      <c r="E140" s="168" t="s">
        <v>159</v>
      </c>
      <c r="F140" s="169" t="s">
        <v>160</v>
      </c>
      <c r="G140" s="170" t="s">
        <v>140</v>
      </c>
      <c r="H140" s="171" t="n">
        <v>4</v>
      </c>
      <c r="I140" s="172"/>
      <c r="J140" s="173" t="n">
        <f aca="false">ROUND(I140*H140,1)</f>
        <v>0</v>
      </c>
      <c r="K140" s="174"/>
      <c r="L140" s="23"/>
      <c r="M140" s="175"/>
      <c r="N140" s="176" t="s">
        <v>37</v>
      </c>
      <c r="O140" s="60"/>
      <c r="P140" s="177" t="n">
        <f aca="false">O140*H140</f>
        <v>0</v>
      </c>
      <c r="Q140" s="177" t="n">
        <v>0</v>
      </c>
      <c r="R140" s="177" t="n">
        <f aca="false">Q140*H140</f>
        <v>0</v>
      </c>
      <c r="S140" s="177" t="n">
        <v>0</v>
      </c>
      <c r="T140" s="178" t="n">
        <f aca="false">S140*H140</f>
        <v>0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R140" s="179" t="s">
        <v>134</v>
      </c>
      <c r="AT140" s="179" t="s">
        <v>130</v>
      </c>
      <c r="AU140" s="179" t="s">
        <v>82</v>
      </c>
      <c r="AY140" s="3" t="s">
        <v>127</v>
      </c>
      <c r="BE140" s="180" t="n">
        <f aca="false">IF(N140="základní",J140,0)</f>
        <v>0</v>
      </c>
      <c r="BF140" s="180" t="n">
        <f aca="false">IF(N140="snížená",J140,0)</f>
        <v>0</v>
      </c>
      <c r="BG140" s="180" t="n">
        <f aca="false">IF(N140="zákl. přenesená",J140,0)</f>
        <v>0</v>
      </c>
      <c r="BH140" s="180" t="n">
        <f aca="false">IF(N140="sníž. přenesená",J140,0)</f>
        <v>0</v>
      </c>
      <c r="BI140" s="180" t="n">
        <f aca="false">IF(N140="nulová",J140,0)</f>
        <v>0</v>
      </c>
      <c r="BJ140" s="3" t="s">
        <v>80</v>
      </c>
      <c r="BK140" s="180" t="n">
        <f aca="false">ROUND(I140*H140,1)</f>
        <v>0</v>
      </c>
      <c r="BL140" s="3" t="s">
        <v>134</v>
      </c>
      <c r="BM140" s="179" t="s">
        <v>161</v>
      </c>
    </row>
    <row r="141" s="27" customFormat="true" ht="21.75" hidden="false" customHeight="true" outlineLevel="0" collapsed="false">
      <c r="A141" s="22"/>
      <c r="B141" s="166"/>
      <c r="C141" s="167" t="s">
        <v>161</v>
      </c>
      <c r="D141" s="167" t="s">
        <v>130</v>
      </c>
      <c r="E141" s="168" t="s">
        <v>162</v>
      </c>
      <c r="F141" s="169" t="s">
        <v>163</v>
      </c>
      <c r="G141" s="170" t="s">
        <v>140</v>
      </c>
      <c r="H141" s="171" t="n">
        <v>5</v>
      </c>
      <c r="I141" s="172"/>
      <c r="J141" s="173" t="n">
        <f aca="false">ROUND(I141*H141,1)</f>
        <v>0</v>
      </c>
      <c r="K141" s="174"/>
      <c r="L141" s="23"/>
      <c r="M141" s="175"/>
      <c r="N141" s="176" t="s">
        <v>37</v>
      </c>
      <c r="O141" s="60"/>
      <c r="P141" s="177" t="n">
        <f aca="false">O141*H141</f>
        <v>0</v>
      </c>
      <c r="Q141" s="177" t="n">
        <v>0.00092</v>
      </c>
      <c r="R141" s="177" t="n">
        <f aca="false">Q141*H141</f>
        <v>0.0046</v>
      </c>
      <c r="S141" s="177" t="n">
        <v>0</v>
      </c>
      <c r="T141" s="178" t="n">
        <f aca="false">S141*H141</f>
        <v>0</v>
      </c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R141" s="179" t="s">
        <v>164</v>
      </c>
      <c r="AT141" s="179" t="s">
        <v>130</v>
      </c>
      <c r="AU141" s="179" t="s">
        <v>82</v>
      </c>
      <c r="AY141" s="3" t="s">
        <v>127</v>
      </c>
      <c r="BE141" s="180" t="n">
        <f aca="false">IF(N141="základní",J141,0)</f>
        <v>0</v>
      </c>
      <c r="BF141" s="180" t="n">
        <f aca="false">IF(N141="snížená",J141,0)</f>
        <v>0</v>
      </c>
      <c r="BG141" s="180" t="n">
        <f aca="false">IF(N141="zákl. přenesená",J141,0)</f>
        <v>0</v>
      </c>
      <c r="BH141" s="180" t="n">
        <f aca="false">IF(N141="sníž. přenesená",J141,0)</f>
        <v>0</v>
      </c>
      <c r="BI141" s="180" t="n">
        <f aca="false">IF(N141="nulová",J141,0)</f>
        <v>0</v>
      </c>
      <c r="BJ141" s="3" t="s">
        <v>80</v>
      </c>
      <c r="BK141" s="180" t="n">
        <f aca="false">ROUND(I141*H141,1)</f>
        <v>0</v>
      </c>
      <c r="BL141" s="3" t="s">
        <v>164</v>
      </c>
      <c r="BM141" s="179" t="s">
        <v>165</v>
      </c>
    </row>
    <row r="142" s="27" customFormat="true" ht="24.15" hidden="false" customHeight="true" outlineLevel="0" collapsed="false">
      <c r="A142" s="22"/>
      <c r="B142" s="166"/>
      <c r="C142" s="167" t="s">
        <v>166</v>
      </c>
      <c r="D142" s="167" t="s">
        <v>130</v>
      </c>
      <c r="E142" s="168" t="s">
        <v>167</v>
      </c>
      <c r="F142" s="169" t="s">
        <v>168</v>
      </c>
      <c r="G142" s="170" t="s">
        <v>140</v>
      </c>
      <c r="H142" s="171" t="n">
        <v>1</v>
      </c>
      <c r="I142" s="172"/>
      <c r="J142" s="173" t="n">
        <f aca="false">ROUND(I142*H142,1)</f>
        <v>0</v>
      </c>
      <c r="K142" s="174"/>
      <c r="L142" s="23"/>
      <c r="M142" s="175"/>
      <c r="N142" s="176" t="s">
        <v>37</v>
      </c>
      <c r="O142" s="60"/>
      <c r="P142" s="177" t="n">
        <f aca="false">O142*H142</f>
        <v>0</v>
      </c>
      <c r="Q142" s="177" t="n">
        <v>0.00017</v>
      </c>
      <c r="R142" s="177" t="n">
        <f aca="false">Q142*H142</f>
        <v>0.00017</v>
      </c>
      <c r="S142" s="177" t="n">
        <v>0</v>
      </c>
      <c r="T142" s="178" t="n">
        <f aca="false">S142*H142</f>
        <v>0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R142" s="179" t="s">
        <v>134</v>
      </c>
      <c r="AT142" s="179" t="s">
        <v>130</v>
      </c>
      <c r="AU142" s="179" t="s">
        <v>82</v>
      </c>
      <c r="AY142" s="3" t="s">
        <v>127</v>
      </c>
      <c r="BE142" s="180" t="n">
        <f aca="false">IF(N142="základní",J142,0)</f>
        <v>0</v>
      </c>
      <c r="BF142" s="180" t="n">
        <f aca="false">IF(N142="snížená",J142,0)</f>
        <v>0</v>
      </c>
      <c r="BG142" s="180" t="n">
        <f aca="false">IF(N142="zákl. přenesená",J142,0)</f>
        <v>0</v>
      </c>
      <c r="BH142" s="180" t="n">
        <f aca="false">IF(N142="sníž. přenesená",J142,0)</f>
        <v>0</v>
      </c>
      <c r="BI142" s="180" t="n">
        <f aca="false">IF(N142="nulová",J142,0)</f>
        <v>0</v>
      </c>
      <c r="BJ142" s="3" t="s">
        <v>80</v>
      </c>
      <c r="BK142" s="180" t="n">
        <f aca="false">ROUND(I142*H142,1)</f>
        <v>0</v>
      </c>
      <c r="BL142" s="3" t="s">
        <v>134</v>
      </c>
      <c r="BM142" s="179" t="s">
        <v>166</v>
      </c>
    </row>
    <row r="143" s="27" customFormat="true" ht="21.75" hidden="false" customHeight="true" outlineLevel="0" collapsed="false">
      <c r="A143" s="22"/>
      <c r="B143" s="166"/>
      <c r="C143" s="167" t="s">
        <v>169</v>
      </c>
      <c r="D143" s="167" t="s">
        <v>130</v>
      </c>
      <c r="E143" s="168" t="s">
        <v>170</v>
      </c>
      <c r="F143" s="169" t="s">
        <v>171</v>
      </c>
      <c r="G143" s="170" t="s">
        <v>133</v>
      </c>
      <c r="H143" s="171" t="n">
        <v>26</v>
      </c>
      <c r="I143" s="172"/>
      <c r="J143" s="173" t="n">
        <f aca="false">ROUND(I143*H143,1)</f>
        <v>0</v>
      </c>
      <c r="K143" s="174"/>
      <c r="L143" s="23"/>
      <c r="M143" s="175"/>
      <c r="N143" s="176" t="s">
        <v>37</v>
      </c>
      <c r="O143" s="60"/>
      <c r="P143" s="177" t="n">
        <f aca="false">O143*H143</f>
        <v>0</v>
      </c>
      <c r="Q143" s="177" t="n">
        <v>0</v>
      </c>
      <c r="R143" s="177" t="n">
        <f aca="false">Q143*H143</f>
        <v>0</v>
      </c>
      <c r="S143" s="177" t="n">
        <v>0</v>
      </c>
      <c r="T143" s="178" t="n">
        <f aca="false">S143*H143</f>
        <v>0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R143" s="179" t="s">
        <v>134</v>
      </c>
      <c r="AT143" s="179" t="s">
        <v>130</v>
      </c>
      <c r="AU143" s="179" t="s">
        <v>82</v>
      </c>
      <c r="AY143" s="3" t="s">
        <v>127</v>
      </c>
      <c r="BE143" s="180" t="n">
        <f aca="false">IF(N143="základní",J143,0)</f>
        <v>0</v>
      </c>
      <c r="BF143" s="180" t="n">
        <f aca="false">IF(N143="snížená",J143,0)</f>
        <v>0</v>
      </c>
      <c r="BG143" s="180" t="n">
        <f aca="false">IF(N143="zákl. přenesená",J143,0)</f>
        <v>0</v>
      </c>
      <c r="BH143" s="180" t="n">
        <f aca="false">IF(N143="sníž. přenesená",J143,0)</f>
        <v>0</v>
      </c>
      <c r="BI143" s="180" t="n">
        <f aca="false">IF(N143="nulová",J143,0)</f>
        <v>0</v>
      </c>
      <c r="BJ143" s="3" t="s">
        <v>80</v>
      </c>
      <c r="BK143" s="180" t="n">
        <f aca="false">ROUND(I143*H143,1)</f>
        <v>0</v>
      </c>
      <c r="BL143" s="3" t="s">
        <v>134</v>
      </c>
      <c r="BM143" s="179" t="s">
        <v>169</v>
      </c>
    </row>
    <row r="144" s="27" customFormat="true" ht="16.5" hidden="false" customHeight="true" outlineLevel="0" collapsed="false">
      <c r="A144" s="22"/>
      <c r="B144" s="166"/>
      <c r="C144" s="167" t="s">
        <v>172</v>
      </c>
      <c r="D144" s="167" t="s">
        <v>130</v>
      </c>
      <c r="E144" s="168" t="s">
        <v>173</v>
      </c>
      <c r="F144" s="169" t="s">
        <v>174</v>
      </c>
      <c r="G144" s="170" t="s">
        <v>133</v>
      </c>
      <c r="H144" s="171" t="n">
        <v>5</v>
      </c>
      <c r="I144" s="172"/>
      <c r="J144" s="173" t="n">
        <f aca="false">ROUND(I144*H144,1)</f>
        <v>0</v>
      </c>
      <c r="K144" s="174"/>
      <c r="L144" s="23"/>
      <c r="M144" s="175"/>
      <c r="N144" s="176" t="s">
        <v>37</v>
      </c>
      <c r="O144" s="60"/>
      <c r="P144" s="177" t="n">
        <f aca="false">O144*H144</f>
        <v>0</v>
      </c>
      <c r="Q144" s="177" t="n">
        <v>0</v>
      </c>
      <c r="R144" s="177" t="n">
        <f aca="false">Q144*H144</f>
        <v>0</v>
      </c>
      <c r="S144" s="177" t="n">
        <v>0</v>
      </c>
      <c r="T144" s="178" t="n">
        <f aca="false">S144*H144</f>
        <v>0</v>
      </c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R144" s="179" t="s">
        <v>134</v>
      </c>
      <c r="AT144" s="179" t="s">
        <v>130</v>
      </c>
      <c r="AU144" s="179" t="s">
        <v>82</v>
      </c>
      <c r="AY144" s="3" t="s">
        <v>127</v>
      </c>
      <c r="BE144" s="180" t="n">
        <f aca="false">IF(N144="základní",J144,0)</f>
        <v>0</v>
      </c>
      <c r="BF144" s="180" t="n">
        <f aca="false">IF(N144="snížená",J144,0)</f>
        <v>0</v>
      </c>
      <c r="BG144" s="180" t="n">
        <f aca="false">IF(N144="zákl. přenesená",J144,0)</f>
        <v>0</v>
      </c>
      <c r="BH144" s="180" t="n">
        <f aca="false">IF(N144="sníž. přenesená",J144,0)</f>
        <v>0</v>
      </c>
      <c r="BI144" s="180" t="n">
        <f aca="false">IF(N144="nulová",J144,0)</f>
        <v>0</v>
      </c>
      <c r="BJ144" s="3" t="s">
        <v>80</v>
      </c>
      <c r="BK144" s="180" t="n">
        <f aca="false">ROUND(I144*H144,1)</f>
        <v>0</v>
      </c>
      <c r="BL144" s="3" t="s">
        <v>134</v>
      </c>
      <c r="BM144" s="179" t="s">
        <v>172</v>
      </c>
    </row>
    <row r="145" s="27" customFormat="true" ht="24.15" hidden="false" customHeight="true" outlineLevel="0" collapsed="false">
      <c r="A145" s="22"/>
      <c r="B145" s="166"/>
      <c r="C145" s="167" t="s">
        <v>7</v>
      </c>
      <c r="D145" s="167" t="s">
        <v>130</v>
      </c>
      <c r="E145" s="168" t="s">
        <v>175</v>
      </c>
      <c r="F145" s="169" t="s">
        <v>176</v>
      </c>
      <c r="G145" s="170" t="s">
        <v>177</v>
      </c>
      <c r="H145" s="181"/>
      <c r="I145" s="172"/>
      <c r="J145" s="173" t="n">
        <f aca="false">ROUND(I145*H145,1)</f>
        <v>0</v>
      </c>
      <c r="K145" s="174"/>
      <c r="L145" s="23"/>
      <c r="M145" s="175"/>
      <c r="N145" s="176" t="s">
        <v>37</v>
      </c>
      <c r="O145" s="60"/>
      <c r="P145" s="177" t="n">
        <f aca="false">O145*H145</f>
        <v>0</v>
      </c>
      <c r="Q145" s="177" t="n">
        <v>0</v>
      </c>
      <c r="R145" s="177" t="n">
        <f aca="false">Q145*H145</f>
        <v>0</v>
      </c>
      <c r="S145" s="177" t="n">
        <v>0</v>
      </c>
      <c r="T145" s="178" t="n">
        <f aca="false">S145*H145</f>
        <v>0</v>
      </c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R145" s="179" t="s">
        <v>164</v>
      </c>
      <c r="AT145" s="179" t="s">
        <v>130</v>
      </c>
      <c r="AU145" s="179" t="s">
        <v>82</v>
      </c>
      <c r="AY145" s="3" t="s">
        <v>127</v>
      </c>
      <c r="BE145" s="180" t="n">
        <f aca="false">IF(N145="základní",J145,0)</f>
        <v>0</v>
      </c>
      <c r="BF145" s="180" t="n">
        <f aca="false">IF(N145="snížená",J145,0)</f>
        <v>0</v>
      </c>
      <c r="BG145" s="180" t="n">
        <f aca="false">IF(N145="zákl. přenesená",J145,0)</f>
        <v>0</v>
      </c>
      <c r="BH145" s="180" t="n">
        <f aca="false">IF(N145="sníž. přenesená",J145,0)</f>
        <v>0</v>
      </c>
      <c r="BI145" s="180" t="n">
        <f aca="false">IF(N145="nulová",J145,0)</f>
        <v>0</v>
      </c>
      <c r="BJ145" s="3" t="s">
        <v>80</v>
      </c>
      <c r="BK145" s="180" t="n">
        <f aca="false">ROUND(I145*H145,1)</f>
        <v>0</v>
      </c>
      <c r="BL145" s="3" t="s">
        <v>164</v>
      </c>
      <c r="BM145" s="179" t="s">
        <v>164</v>
      </c>
    </row>
    <row r="146" s="152" customFormat="true" ht="22.8" hidden="false" customHeight="true" outlineLevel="0" collapsed="false">
      <c r="B146" s="153"/>
      <c r="D146" s="154" t="s">
        <v>71</v>
      </c>
      <c r="E146" s="164" t="s">
        <v>178</v>
      </c>
      <c r="F146" s="164" t="s">
        <v>179</v>
      </c>
      <c r="I146" s="156"/>
      <c r="J146" s="165" t="n">
        <f aca="false">BK146</f>
        <v>0</v>
      </c>
      <c r="L146" s="153"/>
      <c r="M146" s="158"/>
      <c r="N146" s="159"/>
      <c r="O146" s="159"/>
      <c r="P146" s="160" t="n">
        <f aca="false">SUM(P147:P163)</f>
        <v>0</v>
      </c>
      <c r="Q146" s="159"/>
      <c r="R146" s="160" t="n">
        <f aca="false">SUM(R147:R163)</f>
        <v>0.110055198</v>
      </c>
      <c r="S146" s="159"/>
      <c r="T146" s="161" t="n">
        <f aca="false">SUM(T147:T163)</f>
        <v>0.12618</v>
      </c>
      <c r="AR146" s="154" t="s">
        <v>82</v>
      </c>
      <c r="AT146" s="162" t="s">
        <v>71</v>
      </c>
      <c r="AU146" s="162" t="s">
        <v>80</v>
      </c>
      <c r="AY146" s="154" t="s">
        <v>127</v>
      </c>
      <c r="BK146" s="163" t="n">
        <f aca="false">SUM(BK147:BK163)</f>
        <v>0</v>
      </c>
    </row>
    <row r="147" s="27" customFormat="true" ht="16.5" hidden="false" customHeight="true" outlineLevel="0" collapsed="false">
      <c r="A147" s="22"/>
      <c r="B147" s="166"/>
      <c r="C147" s="167" t="s">
        <v>164</v>
      </c>
      <c r="D147" s="167" t="s">
        <v>130</v>
      </c>
      <c r="E147" s="168" t="s">
        <v>180</v>
      </c>
      <c r="F147" s="169" t="s">
        <v>181</v>
      </c>
      <c r="G147" s="170" t="s">
        <v>133</v>
      </c>
      <c r="H147" s="171" t="n">
        <v>58</v>
      </c>
      <c r="I147" s="172"/>
      <c r="J147" s="173" t="n">
        <f aca="false">ROUND(I147*H147,1)</f>
        <v>0</v>
      </c>
      <c r="K147" s="174"/>
      <c r="L147" s="23"/>
      <c r="M147" s="175"/>
      <c r="N147" s="176" t="s">
        <v>37</v>
      </c>
      <c r="O147" s="60"/>
      <c r="P147" s="177" t="n">
        <f aca="false">O147*H147</f>
        <v>0</v>
      </c>
      <c r="Q147" s="177" t="n">
        <v>0</v>
      </c>
      <c r="R147" s="177" t="n">
        <f aca="false">Q147*H147</f>
        <v>0</v>
      </c>
      <c r="S147" s="177" t="n">
        <v>0.00213</v>
      </c>
      <c r="T147" s="178" t="n">
        <f aca="false">S147*H147</f>
        <v>0.12354</v>
      </c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R147" s="179" t="s">
        <v>134</v>
      </c>
      <c r="AT147" s="179" t="s">
        <v>130</v>
      </c>
      <c r="AU147" s="179" t="s">
        <v>82</v>
      </c>
      <c r="AY147" s="3" t="s">
        <v>127</v>
      </c>
      <c r="BE147" s="180" t="n">
        <f aca="false">IF(N147="základní",J147,0)</f>
        <v>0</v>
      </c>
      <c r="BF147" s="180" t="n">
        <f aca="false">IF(N147="snížená",J147,0)</f>
        <v>0</v>
      </c>
      <c r="BG147" s="180" t="n">
        <f aca="false">IF(N147="zákl. přenesená",J147,0)</f>
        <v>0</v>
      </c>
      <c r="BH147" s="180" t="n">
        <f aca="false">IF(N147="sníž. přenesená",J147,0)</f>
        <v>0</v>
      </c>
      <c r="BI147" s="180" t="n">
        <f aca="false">IF(N147="nulová",J147,0)</f>
        <v>0</v>
      </c>
      <c r="BJ147" s="3" t="s">
        <v>80</v>
      </c>
      <c r="BK147" s="180" t="n">
        <f aca="false">ROUND(I147*H147,1)</f>
        <v>0</v>
      </c>
      <c r="BL147" s="3" t="s">
        <v>134</v>
      </c>
      <c r="BM147" s="179" t="s">
        <v>182</v>
      </c>
    </row>
    <row r="148" s="27" customFormat="true" ht="16.5" hidden="false" customHeight="true" outlineLevel="0" collapsed="false">
      <c r="A148" s="22"/>
      <c r="B148" s="166"/>
      <c r="C148" s="167" t="s">
        <v>182</v>
      </c>
      <c r="D148" s="167" t="s">
        <v>130</v>
      </c>
      <c r="E148" s="168" t="s">
        <v>183</v>
      </c>
      <c r="F148" s="169" t="s">
        <v>184</v>
      </c>
      <c r="G148" s="170" t="s">
        <v>140</v>
      </c>
      <c r="H148" s="171" t="n">
        <v>4</v>
      </c>
      <c r="I148" s="172"/>
      <c r="J148" s="173" t="n">
        <f aca="false">ROUND(I148*H148,1)</f>
        <v>0</v>
      </c>
      <c r="K148" s="174"/>
      <c r="L148" s="23"/>
      <c r="M148" s="175"/>
      <c r="N148" s="176" t="s">
        <v>37</v>
      </c>
      <c r="O148" s="60"/>
      <c r="P148" s="177" t="n">
        <f aca="false">O148*H148</f>
        <v>0</v>
      </c>
      <c r="Q148" s="177" t="n">
        <v>0.00120386</v>
      </c>
      <c r="R148" s="177" t="n">
        <f aca="false">Q148*H148</f>
        <v>0.00481544</v>
      </c>
      <c r="S148" s="177" t="n">
        <v>0</v>
      </c>
      <c r="T148" s="178" t="n">
        <f aca="false">S148*H148</f>
        <v>0</v>
      </c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R148" s="179" t="s">
        <v>134</v>
      </c>
      <c r="AT148" s="179" t="s">
        <v>130</v>
      </c>
      <c r="AU148" s="179" t="s">
        <v>82</v>
      </c>
      <c r="AY148" s="3" t="s">
        <v>127</v>
      </c>
      <c r="BE148" s="180" t="n">
        <f aca="false">IF(N148="základní",J148,0)</f>
        <v>0</v>
      </c>
      <c r="BF148" s="180" t="n">
        <f aca="false">IF(N148="snížená",J148,0)</f>
        <v>0</v>
      </c>
      <c r="BG148" s="180" t="n">
        <f aca="false">IF(N148="zákl. přenesená",J148,0)</f>
        <v>0</v>
      </c>
      <c r="BH148" s="180" t="n">
        <f aca="false">IF(N148="sníž. přenesená",J148,0)</f>
        <v>0</v>
      </c>
      <c r="BI148" s="180" t="n">
        <f aca="false">IF(N148="nulová",J148,0)</f>
        <v>0</v>
      </c>
      <c r="BJ148" s="3" t="s">
        <v>80</v>
      </c>
      <c r="BK148" s="180" t="n">
        <f aca="false">ROUND(I148*H148,1)</f>
        <v>0</v>
      </c>
      <c r="BL148" s="3" t="s">
        <v>134</v>
      </c>
      <c r="BM148" s="179" t="s">
        <v>185</v>
      </c>
    </row>
    <row r="149" s="27" customFormat="true" ht="16.5" hidden="false" customHeight="true" outlineLevel="0" collapsed="false">
      <c r="A149" s="22"/>
      <c r="B149" s="166"/>
      <c r="C149" s="167" t="s">
        <v>185</v>
      </c>
      <c r="D149" s="167" t="s">
        <v>130</v>
      </c>
      <c r="E149" s="168" t="s">
        <v>186</v>
      </c>
      <c r="F149" s="169" t="s">
        <v>187</v>
      </c>
      <c r="G149" s="170" t="s">
        <v>140</v>
      </c>
      <c r="H149" s="171" t="n">
        <v>10</v>
      </c>
      <c r="I149" s="172"/>
      <c r="J149" s="173" t="n">
        <f aca="false">ROUND(I149*H149,1)</f>
        <v>0</v>
      </c>
      <c r="K149" s="174"/>
      <c r="L149" s="23"/>
      <c r="M149" s="175"/>
      <c r="N149" s="176" t="s">
        <v>37</v>
      </c>
      <c r="O149" s="60"/>
      <c r="P149" s="177" t="n">
        <f aca="false">O149*H149</f>
        <v>0</v>
      </c>
      <c r="Q149" s="177" t="n">
        <v>0</v>
      </c>
      <c r="R149" s="177" t="n">
        <f aca="false">Q149*H149</f>
        <v>0</v>
      </c>
      <c r="S149" s="177" t="n">
        <v>0</v>
      </c>
      <c r="T149" s="178" t="n">
        <f aca="false">S149*H149</f>
        <v>0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R149" s="179" t="s">
        <v>134</v>
      </c>
      <c r="AT149" s="179" t="s">
        <v>130</v>
      </c>
      <c r="AU149" s="179" t="s">
        <v>82</v>
      </c>
      <c r="AY149" s="3" t="s">
        <v>127</v>
      </c>
      <c r="BE149" s="180" t="n">
        <f aca="false">IF(N149="základní",J149,0)</f>
        <v>0</v>
      </c>
      <c r="BF149" s="180" t="n">
        <f aca="false">IF(N149="snížená",J149,0)</f>
        <v>0</v>
      </c>
      <c r="BG149" s="180" t="n">
        <f aca="false">IF(N149="zákl. přenesená",J149,0)</f>
        <v>0</v>
      </c>
      <c r="BH149" s="180" t="n">
        <f aca="false">IF(N149="sníž. přenesená",J149,0)</f>
        <v>0</v>
      </c>
      <c r="BI149" s="180" t="n">
        <f aca="false">IF(N149="nulová",J149,0)</f>
        <v>0</v>
      </c>
      <c r="BJ149" s="3" t="s">
        <v>80</v>
      </c>
      <c r="BK149" s="180" t="n">
        <f aca="false">ROUND(I149*H149,1)</f>
        <v>0</v>
      </c>
      <c r="BL149" s="3" t="s">
        <v>134</v>
      </c>
      <c r="BM149" s="179" t="s">
        <v>188</v>
      </c>
    </row>
    <row r="150" s="27" customFormat="true" ht="16.5" hidden="false" customHeight="true" outlineLevel="0" collapsed="false">
      <c r="A150" s="22"/>
      <c r="B150" s="166"/>
      <c r="C150" s="167" t="s">
        <v>188</v>
      </c>
      <c r="D150" s="167" t="s">
        <v>130</v>
      </c>
      <c r="E150" s="168" t="s">
        <v>189</v>
      </c>
      <c r="F150" s="169" t="s">
        <v>190</v>
      </c>
      <c r="G150" s="170" t="s">
        <v>140</v>
      </c>
      <c r="H150" s="171" t="n">
        <v>4</v>
      </c>
      <c r="I150" s="172"/>
      <c r="J150" s="173" t="n">
        <f aca="false">ROUND(I150*H150,1)</f>
        <v>0</v>
      </c>
      <c r="K150" s="174"/>
      <c r="L150" s="23"/>
      <c r="M150" s="175"/>
      <c r="N150" s="176" t="s">
        <v>37</v>
      </c>
      <c r="O150" s="60"/>
      <c r="P150" s="177" t="n">
        <f aca="false">O150*H150</f>
        <v>0</v>
      </c>
      <c r="Q150" s="177" t="n">
        <v>0</v>
      </c>
      <c r="R150" s="177" t="n">
        <f aca="false">Q150*H150</f>
        <v>0</v>
      </c>
      <c r="S150" s="177" t="n">
        <v>0</v>
      </c>
      <c r="T150" s="178" t="n">
        <f aca="false">S150*H150</f>
        <v>0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R150" s="179" t="s">
        <v>134</v>
      </c>
      <c r="AT150" s="179" t="s">
        <v>130</v>
      </c>
      <c r="AU150" s="179" t="s">
        <v>82</v>
      </c>
      <c r="AY150" s="3" t="s">
        <v>127</v>
      </c>
      <c r="BE150" s="180" t="n">
        <f aca="false">IF(N150="základní",J150,0)</f>
        <v>0</v>
      </c>
      <c r="BF150" s="180" t="n">
        <f aca="false">IF(N150="snížená",J150,0)</f>
        <v>0</v>
      </c>
      <c r="BG150" s="180" t="n">
        <f aca="false">IF(N150="zákl. přenesená",J150,0)</f>
        <v>0</v>
      </c>
      <c r="BH150" s="180" t="n">
        <f aca="false">IF(N150="sníž. přenesená",J150,0)</f>
        <v>0</v>
      </c>
      <c r="BI150" s="180" t="n">
        <f aca="false">IF(N150="nulová",J150,0)</f>
        <v>0</v>
      </c>
      <c r="BJ150" s="3" t="s">
        <v>80</v>
      </c>
      <c r="BK150" s="180" t="n">
        <f aca="false">ROUND(I150*H150,1)</f>
        <v>0</v>
      </c>
      <c r="BL150" s="3" t="s">
        <v>134</v>
      </c>
      <c r="BM150" s="179" t="s">
        <v>191</v>
      </c>
    </row>
    <row r="151" s="27" customFormat="true" ht="21.75" hidden="false" customHeight="true" outlineLevel="0" collapsed="false">
      <c r="A151" s="22"/>
      <c r="B151" s="166"/>
      <c r="C151" s="167" t="s">
        <v>191</v>
      </c>
      <c r="D151" s="167" t="s">
        <v>130</v>
      </c>
      <c r="E151" s="168" t="s">
        <v>192</v>
      </c>
      <c r="F151" s="169" t="s">
        <v>193</v>
      </c>
      <c r="G151" s="170" t="s">
        <v>140</v>
      </c>
      <c r="H151" s="171" t="n">
        <v>4</v>
      </c>
      <c r="I151" s="172"/>
      <c r="J151" s="173" t="n">
        <f aca="false">ROUND(I151*H151,1)</f>
        <v>0</v>
      </c>
      <c r="K151" s="174"/>
      <c r="L151" s="23"/>
      <c r="M151" s="175"/>
      <c r="N151" s="176" t="s">
        <v>37</v>
      </c>
      <c r="O151" s="60"/>
      <c r="P151" s="177" t="n">
        <f aca="false">O151*H151</f>
        <v>0</v>
      </c>
      <c r="Q151" s="177" t="n">
        <v>5.4E-005</v>
      </c>
      <c r="R151" s="177" t="n">
        <f aca="false">Q151*H151</f>
        <v>0.000216</v>
      </c>
      <c r="S151" s="177" t="n">
        <v>0.00066</v>
      </c>
      <c r="T151" s="178" t="n">
        <f aca="false">S151*H151</f>
        <v>0.00264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R151" s="179" t="s">
        <v>134</v>
      </c>
      <c r="AT151" s="179" t="s">
        <v>130</v>
      </c>
      <c r="AU151" s="179" t="s">
        <v>82</v>
      </c>
      <c r="AY151" s="3" t="s">
        <v>127</v>
      </c>
      <c r="BE151" s="180" t="n">
        <f aca="false">IF(N151="základní",J151,0)</f>
        <v>0</v>
      </c>
      <c r="BF151" s="180" t="n">
        <f aca="false">IF(N151="snížená",J151,0)</f>
        <v>0</v>
      </c>
      <c r="BG151" s="180" t="n">
        <f aca="false">IF(N151="zákl. přenesená",J151,0)</f>
        <v>0</v>
      </c>
      <c r="BH151" s="180" t="n">
        <f aca="false">IF(N151="sníž. přenesená",J151,0)</f>
        <v>0</v>
      </c>
      <c r="BI151" s="180" t="n">
        <f aca="false">IF(N151="nulová",J151,0)</f>
        <v>0</v>
      </c>
      <c r="BJ151" s="3" t="s">
        <v>80</v>
      </c>
      <c r="BK151" s="180" t="n">
        <f aca="false">ROUND(I151*H151,1)</f>
        <v>0</v>
      </c>
      <c r="BL151" s="3" t="s">
        <v>134</v>
      </c>
      <c r="BM151" s="179" t="s">
        <v>6</v>
      </c>
    </row>
    <row r="152" s="27" customFormat="true" ht="24.15" hidden="false" customHeight="true" outlineLevel="0" collapsed="false">
      <c r="A152" s="22"/>
      <c r="B152" s="166"/>
      <c r="C152" s="167" t="s">
        <v>6</v>
      </c>
      <c r="D152" s="167" t="s">
        <v>130</v>
      </c>
      <c r="E152" s="168" t="s">
        <v>194</v>
      </c>
      <c r="F152" s="169" t="s">
        <v>195</v>
      </c>
      <c r="G152" s="170" t="s">
        <v>133</v>
      </c>
      <c r="H152" s="171" t="n">
        <v>38</v>
      </c>
      <c r="I152" s="172"/>
      <c r="J152" s="173" t="n">
        <f aca="false">ROUND(I152*H152,1)</f>
        <v>0</v>
      </c>
      <c r="K152" s="174"/>
      <c r="L152" s="23"/>
      <c r="M152" s="175"/>
      <c r="N152" s="176" t="s">
        <v>37</v>
      </c>
      <c r="O152" s="60"/>
      <c r="P152" s="177" t="n">
        <f aca="false">O152*H152</f>
        <v>0</v>
      </c>
      <c r="Q152" s="177" t="n">
        <v>0.0008423</v>
      </c>
      <c r="R152" s="177" t="n">
        <f aca="false">Q152*H152</f>
        <v>0.0320074</v>
      </c>
      <c r="S152" s="177" t="n">
        <v>0</v>
      </c>
      <c r="T152" s="178" t="n">
        <f aca="false">S152*H152</f>
        <v>0</v>
      </c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R152" s="179" t="s">
        <v>134</v>
      </c>
      <c r="AT152" s="179" t="s">
        <v>130</v>
      </c>
      <c r="AU152" s="179" t="s">
        <v>82</v>
      </c>
      <c r="AY152" s="3" t="s">
        <v>127</v>
      </c>
      <c r="BE152" s="180" t="n">
        <f aca="false">IF(N152="základní",J152,0)</f>
        <v>0</v>
      </c>
      <c r="BF152" s="180" t="n">
        <f aca="false">IF(N152="snížená",J152,0)</f>
        <v>0</v>
      </c>
      <c r="BG152" s="180" t="n">
        <f aca="false">IF(N152="zákl. přenesená",J152,0)</f>
        <v>0</v>
      </c>
      <c r="BH152" s="180" t="n">
        <f aca="false">IF(N152="sníž. přenesená",J152,0)</f>
        <v>0</v>
      </c>
      <c r="BI152" s="180" t="n">
        <f aca="false">IF(N152="nulová",J152,0)</f>
        <v>0</v>
      </c>
      <c r="BJ152" s="3" t="s">
        <v>80</v>
      </c>
      <c r="BK152" s="180" t="n">
        <f aca="false">ROUND(I152*H152,1)</f>
        <v>0</v>
      </c>
      <c r="BL152" s="3" t="s">
        <v>134</v>
      </c>
      <c r="BM152" s="179" t="s">
        <v>196</v>
      </c>
    </row>
    <row r="153" s="27" customFormat="true" ht="24.15" hidden="false" customHeight="true" outlineLevel="0" collapsed="false">
      <c r="A153" s="22"/>
      <c r="B153" s="166"/>
      <c r="C153" s="167" t="s">
        <v>196</v>
      </c>
      <c r="D153" s="167" t="s">
        <v>130</v>
      </c>
      <c r="E153" s="168" t="s">
        <v>197</v>
      </c>
      <c r="F153" s="169" t="s">
        <v>198</v>
      </c>
      <c r="G153" s="170" t="s">
        <v>133</v>
      </c>
      <c r="H153" s="171" t="n">
        <v>30</v>
      </c>
      <c r="I153" s="172"/>
      <c r="J153" s="173" t="n">
        <f aca="false">ROUND(I153*H153,1)</f>
        <v>0</v>
      </c>
      <c r="K153" s="174"/>
      <c r="L153" s="23"/>
      <c r="M153" s="175"/>
      <c r="N153" s="176" t="s">
        <v>37</v>
      </c>
      <c r="O153" s="60"/>
      <c r="P153" s="177" t="n">
        <f aca="false">O153*H153</f>
        <v>0</v>
      </c>
      <c r="Q153" s="177" t="n">
        <v>0.0011591</v>
      </c>
      <c r="R153" s="177" t="n">
        <f aca="false">Q153*H153</f>
        <v>0.034773</v>
      </c>
      <c r="S153" s="177" t="n">
        <v>0</v>
      </c>
      <c r="T153" s="178" t="n">
        <f aca="false">S153*H153</f>
        <v>0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R153" s="179" t="s">
        <v>134</v>
      </c>
      <c r="AT153" s="179" t="s">
        <v>130</v>
      </c>
      <c r="AU153" s="179" t="s">
        <v>82</v>
      </c>
      <c r="AY153" s="3" t="s">
        <v>127</v>
      </c>
      <c r="BE153" s="180" t="n">
        <f aca="false">IF(N153="základní",J153,0)</f>
        <v>0</v>
      </c>
      <c r="BF153" s="180" t="n">
        <f aca="false">IF(N153="snížená",J153,0)</f>
        <v>0</v>
      </c>
      <c r="BG153" s="180" t="n">
        <f aca="false">IF(N153="zákl. přenesená",J153,0)</f>
        <v>0</v>
      </c>
      <c r="BH153" s="180" t="n">
        <f aca="false">IF(N153="sníž. přenesená",J153,0)</f>
        <v>0</v>
      </c>
      <c r="BI153" s="180" t="n">
        <f aca="false">IF(N153="nulová",J153,0)</f>
        <v>0</v>
      </c>
      <c r="BJ153" s="3" t="s">
        <v>80</v>
      </c>
      <c r="BK153" s="180" t="n">
        <f aca="false">ROUND(I153*H153,1)</f>
        <v>0</v>
      </c>
      <c r="BL153" s="3" t="s">
        <v>134</v>
      </c>
      <c r="BM153" s="179" t="s">
        <v>199</v>
      </c>
    </row>
    <row r="154" s="27" customFormat="true" ht="33" hidden="false" customHeight="true" outlineLevel="0" collapsed="false">
      <c r="A154" s="22"/>
      <c r="B154" s="166"/>
      <c r="C154" s="167" t="s">
        <v>199</v>
      </c>
      <c r="D154" s="167" t="s">
        <v>130</v>
      </c>
      <c r="E154" s="168" t="s">
        <v>200</v>
      </c>
      <c r="F154" s="169" t="s">
        <v>201</v>
      </c>
      <c r="G154" s="170" t="s">
        <v>133</v>
      </c>
      <c r="H154" s="171" t="n">
        <v>68</v>
      </c>
      <c r="I154" s="172"/>
      <c r="J154" s="173" t="n">
        <f aca="false">ROUND(I154*H154,1)</f>
        <v>0</v>
      </c>
      <c r="K154" s="174"/>
      <c r="L154" s="23"/>
      <c r="M154" s="175"/>
      <c r="N154" s="176" t="s">
        <v>37</v>
      </c>
      <c r="O154" s="60"/>
      <c r="P154" s="177" t="n">
        <f aca="false">O154*H154</f>
        <v>0</v>
      </c>
      <c r="Q154" s="177" t="n">
        <v>0.00016312</v>
      </c>
      <c r="R154" s="177" t="n">
        <f aca="false">Q154*H154</f>
        <v>0.01109216</v>
      </c>
      <c r="S154" s="177" t="n">
        <v>0</v>
      </c>
      <c r="T154" s="178" t="n">
        <f aca="false">S154*H154</f>
        <v>0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R154" s="179" t="s">
        <v>134</v>
      </c>
      <c r="AT154" s="179" t="s">
        <v>130</v>
      </c>
      <c r="AU154" s="179" t="s">
        <v>82</v>
      </c>
      <c r="AY154" s="3" t="s">
        <v>127</v>
      </c>
      <c r="BE154" s="180" t="n">
        <f aca="false">IF(N154="základní",J154,0)</f>
        <v>0</v>
      </c>
      <c r="BF154" s="180" t="n">
        <f aca="false">IF(N154="snížená",J154,0)</f>
        <v>0</v>
      </c>
      <c r="BG154" s="180" t="n">
        <f aca="false">IF(N154="zákl. přenesená",J154,0)</f>
        <v>0</v>
      </c>
      <c r="BH154" s="180" t="n">
        <f aca="false">IF(N154="sníž. přenesená",J154,0)</f>
        <v>0</v>
      </c>
      <c r="BI154" s="180" t="n">
        <f aca="false">IF(N154="nulová",J154,0)</f>
        <v>0</v>
      </c>
      <c r="BJ154" s="3" t="s">
        <v>80</v>
      </c>
      <c r="BK154" s="180" t="n">
        <f aca="false">ROUND(I154*H154,1)</f>
        <v>0</v>
      </c>
      <c r="BL154" s="3" t="s">
        <v>134</v>
      </c>
      <c r="BM154" s="179" t="s">
        <v>202</v>
      </c>
    </row>
    <row r="155" s="27" customFormat="true" ht="16.5" hidden="false" customHeight="true" outlineLevel="0" collapsed="false">
      <c r="A155" s="22"/>
      <c r="B155" s="166"/>
      <c r="C155" s="167" t="s">
        <v>202</v>
      </c>
      <c r="D155" s="167" t="s">
        <v>130</v>
      </c>
      <c r="E155" s="168" t="s">
        <v>203</v>
      </c>
      <c r="F155" s="169" t="s">
        <v>204</v>
      </c>
      <c r="G155" s="170" t="s">
        <v>140</v>
      </c>
      <c r="H155" s="171" t="n">
        <v>23</v>
      </c>
      <c r="I155" s="172"/>
      <c r="J155" s="173" t="n">
        <f aca="false">ROUND(I155*H155,1)</f>
        <v>0</v>
      </c>
      <c r="K155" s="174"/>
      <c r="L155" s="23"/>
      <c r="M155" s="175"/>
      <c r="N155" s="176" t="s">
        <v>37</v>
      </c>
      <c r="O155" s="60"/>
      <c r="P155" s="177" t="n">
        <f aca="false">O155*H155</f>
        <v>0</v>
      </c>
      <c r="Q155" s="177" t="n">
        <v>0</v>
      </c>
      <c r="R155" s="177" t="n">
        <f aca="false">Q155*H155</f>
        <v>0</v>
      </c>
      <c r="S155" s="177" t="n">
        <v>0</v>
      </c>
      <c r="T155" s="178" t="n">
        <f aca="false">S155*H155</f>
        <v>0</v>
      </c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R155" s="179" t="s">
        <v>134</v>
      </c>
      <c r="AT155" s="179" t="s">
        <v>130</v>
      </c>
      <c r="AU155" s="179" t="s">
        <v>82</v>
      </c>
      <c r="AY155" s="3" t="s">
        <v>127</v>
      </c>
      <c r="BE155" s="180" t="n">
        <f aca="false">IF(N155="základní",J155,0)</f>
        <v>0</v>
      </c>
      <c r="BF155" s="180" t="n">
        <f aca="false">IF(N155="snížená",J155,0)</f>
        <v>0</v>
      </c>
      <c r="BG155" s="180" t="n">
        <f aca="false">IF(N155="zákl. přenesená",J155,0)</f>
        <v>0</v>
      </c>
      <c r="BH155" s="180" t="n">
        <f aca="false">IF(N155="sníž. přenesená",J155,0)</f>
        <v>0</v>
      </c>
      <c r="BI155" s="180" t="n">
        <f aca="false">IF(N155="nulová",J155,0)</f>
        <v>0</v>
      </c>
      <c r="BJ155" s="3" t="s">
        <v>80</v>
      </c>
      <c r="BK155" s="180" t="n">
        <f aca="false">ROUND(I155*H155,1)</f>
        <v>0</v>
      </c>
      <c r="BL155" s="3" t="s">
        <v>134</v>
      </c>
      <c r="BM155" s="179" t="s">
        <v>205</v>
      </c>
    </row>
    <row r="156" s="27" customFormat="true" ht="24.15" hidden="false" customHeight="true" outlineLevel="0" collapsed="false">
      <c r="A156" s="22"/>
      <c r="B156" s="166"/>
      <c r="C156" s="167" t="s">
        <v>205</v>
      </c>
      <c r="D156" s="167" t="s">
        <v>130</v>
      </c>
      <c r="E156" s="168" t="s">
        <v>206</v>
      </c>
      <c r="F156" s="169" t="s">
        <v>207</v>
      </c>
      <c r="G156" s="170" t="s">
        <v>140</v>
      </c>
      <c r="H156" s="171" t="n">
        <v>2</v>
      </c>
      <c r="I156" s="172"/>
      <c r="J156" s="173" t="n">
        <f aca="false">ROUND(I156*H156,1)</f>
        <v>0</v>
      </c>
      <c r="K156" s="174"/>
      <c r="L156" s="23"/>
      <c r="M156" s="175"/>
      <c r="N156" s="176" t="s">
        <v>37</v>
      </c>
      <c r="O156" s="60"/>
      <c r="P156" s="177" t="n">
        <f aca="false">O156*H156</f>
        <v>0</v>
      </c>
      <c r="Q156" s="177" t="n">
        <v>0</v>
      </c>
      <c r="R156" s="177" t="n">
        <f aca="false">Q156*H156</f>
        <v>0</v>
      </c>
      <c r="S156" s="177" t="n">
        <v>0</v>
      </c>
      <c r="T156" s="178" t="n">
        <f aca="false">S156*H156</f>
        <v>0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R156" s="179" t="s">
        <v>134</v>
      </c>
      <c r="AT156" s="179" t="s">
        <v>130</v>
      </c>
      <c r="AU156" s="179" t="s">
        <v>82</v>
      </c>
      <c r="AY156" s="3" t="s">
        <v>127</v>
      </c>
      <c r="BE156" s="180" t="n">
        <f aca="false">IF(N156="základní",J156,0)</f>
        <v>0</v>
      </c>
      <c r="BF156" s="180" t="n">
        <f aca="false">IF(N156="snížená",J156,0)</f>
        <v>0</v>
      </c>
      <c r="BG156" s="180" t="n">
        <f aca="false">IF(N156="zákl. přenesená",J156,0)</f>
        <v>0</v>
      </c>
      <c r="BH156" s="180" t="n">
        <f aca="false">IF(N156="sníž. přenesená",J156,0)</f>
        <v>0</v>
      </c>
      <c r="BI156" s="180" t="n">
        <f aca="false">IF(N156="nulová",J156,0)</f>
        <v>0</v>
      </c>
      <c r="BJ156" s="3" t="s">
        <v>80</v>
      </c>
      <c r="BK156" s="180" t="n">
        <f aca="false">ROUND(I156*H156,1)</f>
        <v>0</v>
      </c>
      <c r="BL156" s="3" t="s">
        <v>134</v>
      </c>
      <c r="BM156" s="179" t="s">
        <v>208</v>
      </c>
    </row>
    <row r="157" s="27" customFormat="true" ht="16.5" hidden="false" customHeight="true" outlineLevel="0" collapsed="false">
      <c r="A157" s="22"/>
      <c r="B157" s="166"/>
      <c r="C157" s="167" t="s">
        <v>208</v>
      </c>
      <c r="D157" s="167" t="s">
        <v>130</v>
      </c>
      <c r="E157" s="168" t="s">
        <v>209</v>
      </c>
      <c r="F157" s="169" t="s">
        <v>210</v>
      </c>
      <c r="G157" s="170" t="s">
        <v>140</v>
      </c>
      <c r="H157" s="171" t="n">
        <v>2</v>
      </c>
      <c r="I157" s="172"/>
      <c r="J157" s="173" t="n">
        <f aca="false">ROUND(I157*H157,1)</f>
        <v>0</v>
      </c>
      <c r="K157" s="174"/>
      <c r="L157" s="23"/>
      <c r="M157" s="175"/>
      <c r="N157" s="176" t="s">
        <v>37</v>
      </c>
      <c r="O157" s="60"/>
      <c r="P157" s="177" t="n">
        <f aca="false">O157*H157</f>
        <v>0</v>
      </c>
      <c r="Q157" s="177" t="n">
        <v>0.00076</v>
      </c>
      <c r="R157" s="177" t="n">
        <f aca="false">Q157*H157</f>
        <v>0.00152</v>
      </c>
      <c r="S157" s="177" t="n">
        <v>0</v>
      </c>
      <c r="T157" s="178" t="n">
        <f aca="false">S157*H157</f>
        <v>0</v>
      </c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R157" s="179" t="s">
        <v>164</v>
      </c>
      <c r="AT157" s="179" t="s">
        <v>130</v>
      </c>
      <c r="AU157" s="179" t="s">
        <v>82</v>
      </c>
      <c r="AY157" s="3" t="s">
        <v>127</v>
      </c>
      <c r="BE157" s="180" t="n">
        <f aca="false">IF(N157="základní",J157,0)</f>
        <v>0</v>
      </c>
      <c r="BF157" s="180" t="n">
        <f aca="false">IF(N157="snížená",J157,0)</f>
        <v>0</v>
      </c>
      <c r="BG157" s="180" t="n">
        <f aca="false">IF(N157="zákl. přenesená",J157,0)</f>
        <v>0</v>
      </c>
      <c r="BH157" s="180" t="n">
        <f aca="false">IF(N157="sníž. přenesená",J157,0)</f>
        <v>0</v>
      </c>
      <c r="BI157" s="180" t="n">
        <f aca="false">IF(N157="nulová",J157,0)</f>
        <v>0</v>
      </c>
      <c r="BJ157" s="3" t="s">
        <v>80</v>
      </c>
      <c r="BK157" s="180" t="n">
        <f aca="false">ROUND(I157*H157,1)</f>
        <v>0</v>
      </c>
      <c r="BL157" s="3" t="s">
        <v>164</v>
      </c>
      <c r="BM157" s="179" t="s">
        <v>211</v>
      </c>
    </row>
    <row r="158" s="27" customFormat="true" ht="16.5" hidden="false" customHeight="true" outlineLevel="0" collapsed="false">
      <c r="A158" s="22"/>
      <c r="B158" s="166"/>
      <c r="C158" s="167" t="s">
        <v>212</v>
      </c>
      <c r="D158" s="167" t="s">
        <v>130</v>
      </c>
      <c r="E158" s="168" t="s">
        <v>213</v>
      </c>
      <c r="F158" s="169" t="s">
        <v>214</v>
      </c>
      <c r="G158" s="170" t="s">
        <v>140</v>
      </c>
      <c r="H158" s="171" t="n">
        <v>3</v>
      </c>
      <c r="I158" s="172"/>
      <c r="J158" s="173" t="n">
        <f aca="false">ROUND(I158*H158,1)</f>
        <v>0</v>
      </c>
      <c r="K158" s="174"/>
      <c r="L158" s="23"/>
      <c r="M158" s="175"/>
      <c r="N158" s="176" t="s">
        <v>37</v>
      </c>
      <c r="O158" s="60"/>
      <c r="P158" s="177" t="n">
        <f aca="false">O158*H158</f>
        <v>0</v>
      </c>
      <c r="Q158" s="177" t="n">
        <v>0.00095</v>
      </c>
      <c r="R158" s="177" t="n">
        <f aca="false">Q158*H158</f>
        <v>0.00285</v>
      </c>
      <c r="S158" s="177" t="n">
        <v>0</v>
      </c>
      <c r="T158" s="178" t="n">
        <f aca="false">S158*H158</f>
        <v>0</v>
      </c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R158" s="179" t="s">
        <v>164</v>
      </c>
      <c r="AT158" s="179" t="s">
        <v>130</v>
      </c>
      <c r="AU158" s="179" t="s">
        <v>82</v>
      </c>
      <c r="AY158" s="3" t="s">
        <v>127</v>
      </c>
      <c r="BE158" s="180" t="n">
        <f aca="false">IF(N158="základní",J158,0)</f>
        <v>0</v>
      </c>
      <c r="BF158" s="180" t="n">
        <f aca="false">IF(N158="snížená",J158,0)</f>
        <v>0</v>
      </c>
      <c r="BG158" s="180" t="n">
        <f aca="false">IF(N158="zákl. přenesená",J158,0)</f>
        <v>0</v>
      </c>
      <c r="BH158" s="180" t="n">
        <f aca="false">IF(N158="sníž. přenesená",J158,0)</f>
        <v>0</v>
      </c>
      <c r="BI158" s="180" t="n">
        <f aca="false">IF(N158="nulová",J158,0)</f>
        <v>0</v>
      </c>
      <c r="BJ158" s="3" t="s">
        <v>80</v>
      </c>
      <c r="BK158" s="180" t="n">
        <f aca="false">ROUND(I158*H158,1)</f>
        <v>0</v>
      </c>
      <c r="BL158" s="3" t="s">
        <v>164</v>
      </c>
      <c r="BM158" s="179" t="s">
        <v>215</v>
      </c>
    </row>
    <row r="159" s="27" customFormat="true" ht="16.5" hidden="false" customHeight="true" outlineLevel="0" collapsed="false">
      <c r="A159" s="22"/>
      <c r="B159" s="166"/>
      <c r="C159" s="167" t="s">
        <v>216</v>
      </c>
      <c r="D159" s="167" t="s">
        <v>130</v>
      </c>
      <c r="E159" s="168" t="s">
        <v>217</v>
      </c>
      <c r="F159" s="169" t="s">
        <v>218</v>
      </c>
      <c r="G159" s="170" t="s">
        <v>140</v>
      </c>
      <c r="H159" s="171" t="n">
        <v>4</v>
      </c>
      <c r="I159" s="172"/>
      <c r="J159" s="173" t="n">
        <f aca="false">ROUND(I159*H159,1)</f>
        <v>0</v>
      </c>
      <c r="K159" s="174"/>
      <c r="L159" s="23"/>
      <c r="M159" s="175"/>
      <c r="N159" s="176" t="s">
        <v>37</v>
      </c>
      <c r="O159" s="60"/>
      <c r="P159" s="177" t="n">
        <f aca="false">O159*H159</f>
        <v>0</v>
      </c>
      <c r="Q159" s="177" t="n">
        <v>0.00136</v>
      </c>
      <c r="R159" s="177" t="n">
        <f aca="false">Q159*H159</f>
        <v>0.00544</v>
      </c>
      <c r="S159" s="177" t="n">
        <v>0</v>
      </c>
      <c r="T159" s="178" t="n">
        <f aca="false">S159*H159</f>
        <v>0</v>
      </c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R159" s="179" t="s">
        <v>164</v>
      </c>
      <c r="AT159" s="179" t="s">
        <v>130</v>
      </c>
      <c r="AU159" s="179" t="s">
        <v>82</v>
      </c>
      <c r="AY159" s="3" t="s">
        <v>127</v>
      </c>
      <c r="BE159" s="180" t="n">
        <f aca="false">IF(N159="základní",J159,0)</f>
        <v>0</v>
      </c>
      <c r="BF159" s="180" t="n">
        <f aca="false">IF(N159="snížená",J159,0)</f>
        <v>0</v>
      </c>
      <c r="BG159" s="180" t="n">
        <f aca="false">IF(N159="zákl. přenesená",J159,0)</f>
        <v>0</v>
      </c>
      <c r="BH159" s="180" t="n">
        <f aca="false">IF(N159="sníž. přenesená",J159,0)</f>
        <v>0</v>
      </c>
      <c r="BI159" s="180" t="n">
        <f aca="false">IF(N159="nulová",J159,0)</f>
        <v>0</v>
      </c>
      <c r="BJ159" s="3" t="s">
        <v>80</v>
      </c>
      <c r="BK159" s="180" t="n">
        <f aca="false">ROUND(I159*H159,1)</f>
        <v>0</v>
      </c>
      <c r="BL159" s="3" t="s">
        <v>164</v>
      </c>
      <c r="BM159" s="179" t="s">
        <v>219</v>
      </c>
    </row>
    <row r="160" s="27" customFormat="true" ht="16.5" hidden="false" customHeight="true" outlineLevel="0" collapsed="false">
      <c r="A160" s="22"/>
      <c r="B160" s="166"/>
      <c r="C160" s="167" t="s">
        <v>220</v>
      </c>
      <c r="D160" s="167" t="s">
        <v>130</v>
      </c>
      <c r="E160" s="168" t="s">
        <v>221</v>
      </c>
      <c r="F160" s="169" t="s">
        <v>222</v>
      </c>
      <c r="G160" s="170" t="s">
        <v>140</v>
      </c>
      <c r="H160" s="171" t="n">
        <v>2</v>
      </c>
      <c r="I160" s="172"/>
      <c r="J160" s="173" t="n">
        <f aca="false">ROUND(I160*H160,1)</f>
        <v>0</v>
      </c>
      <c r="K160" s="174"/>
      <c r="L160" s="23"/>
      <c r="M160" s="175"/>
      <c r="N160" s="176" t="s">
        <v>37</v>
      </c>
      <c r="O160" s="60"/>
      <c r="P160" s="177" t="n">
        <f aca="false">O160*H160</f>
        <v>0</v>
      </c>
      <c r="Q160" s="177" t="n">
        <v>0.00188</v>
      </c>
      <c r="R160" s="177" t="n">
        <f aca="false">Q160*H160</f>
        <v>0.00376</v>
      </c>
      <c r="S160" s="177" t="n">
        <v>0</v>
      </c>
      <c r="T160" s="178" t="n">
        <f aca="false">S160*H160</f>
        <v>0</v>
      </c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R160" s="179" t="s">
        <v>164</v>
      </c>
      <c r="AT160" s="179" t="s">
        <v>130</v>
      </c>
      <c r="AU160" s="179" t="s">
        <v>82</v>
      </c>
      <c r="AY160" s="3" t="s">
        <v>127</v>
      </c>
      <c r="BE160" s="180" t="n">
        <f aca="false">IF(N160="základní",J160,0)</f>
        <v>0</v>
      </c>
      <c r="BF160" s="180" t="n">
        <f aca="false">IF(N160="snížená",J160,0)</f>
        <v>0</v>
      </c>
      <c r="BG160" s="180" t="n">
        <f aca="false">IF(N160="zákl. přenesená",J160,0)</f>
        <v>0</v>
      </c>
      <c r="BH160" s="180" t="n">
        <f aca="false">IF(N160="sníž. přenesená",J160,0)</f>
        <v>0</v>
      </c>
      <c r="BI160" s="180" t="n">
        <f aca="false">IF(N160="nulová",J160,0)</f>
        <v>0</v>
      </c>
      <c r="BJ160" s="3" t="s">
        <v>80</v>
      </c>
      <c r="BK160" s="180" t="n">
        <f aca="false">ROUND(I160*H160,1)</f>
        <v>0</v>
      </c>
      <c r="BL160" s="3" t="s">
        <v>164</v>
      </c>
      <c r="BM160" s="179" t="s">
        <v>223</v>
      </c>
    </row>
    <row r="161" s="27" customFormat="true" ht="24.15" hidden="false" customHeight="true" outlineLevel="0" collapsed="false">
      <c r="A161" s="22"/>
      <c r="B161" s="166"/>
      <c r="C161" s="167" t="s">
        <v>224</v>
      </c>
      <c r="D161" s="167" t="s">
        <v>130</v>
      </c>
      <c r="E161" s="168" t="s">
        <v>225</v>
      </c>
      <c r="F161" s="169" t="s">
        <v>226</v>
      </c>
      <c r="G161" s="170" t="s">
        <v>133</v>
      </c>
      <c r="H161" s="171" t="n">
        <v>68</v>
      </c>
      <c r="I161" s="172"/>
      <c r="J161" s="173" t="n">
        <f aca="false">ROUND(I161*H161,1)</f>
        <v>0</v>
      </c>
      <c r="K161" s="174"/>
      <c r="L161" s="23"/>
      <c r="M161" s="175"/>
      <c r="N161" s="176" t="s">
        <v>37</v>
      </c>
      <c r="O161" s="60"/>
      <c r="P161" s="177" t="n">
        <f aca="false">O161*H161</f>
        <v>0</v>
      </c>
      <c r="Q161" s="177" t="n">
        <v>0.0001897235</v>
      </c>
      <c r="R161" s="177" t="n">
        <f aca="false">Q161*H161</f>
        <v>0.012901198</v>
      </c>
      <c r="S161" s="177" t="n">
        <v>0</v>
      </c>
      <c r="T161" s="178" t="n">
        <f aca="false">S161*H161</f>
        <v>0</v>
      </c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R161" s="179" t="s">
        <v>134</v>
      </c>
      <c r="AT161" s="179" t="s">
        <v>130</v>
      </c>
      <c r="AU161" s="179" t="s">
        <v>82</v>
      </c>
      <c r="AY161" s="3" t="s">
        <v>127</v>
      </c>
      <c r="BE161" s="180" t="n">
        <f aca="false">IF(N161="základní",J161,0)</f>
        <v>0</v>
      </c>
      <c r="BF161" s="180" t="n">
        <f aca="false">IF(N161="snížená",J161,0)</f>
        <v>0</v>
      </c>
      <c r="BG161" s="180" t="n">
        <f aca="false">IF(N161="zákl. přenesená",J161,0)</f>
        <v>0</v>
      </c>
      <c r="BH161" s="180" t="n">
        <f aca="false">IF(N161="sníž. přenesená",J161,0)</f>
        <v>0</v>
      </c>
      <c r="BI161" s="180" t="n">
        <f aca="false">IF(N161="nulová",J161,0)</f>
        <v>0</v>
      </c>
      <c r="BJ161" s="3" t="s">
        <v>80</v>
      </c>
      <c r="BK161" s="180" t="n">
        <f aca="false">ROUND(I161*H161,1)</f>
        <v>0</v>
      </c>
      <c r="BL161" s="3" t="s">
        <v>134</v>
      </c>
      <c r="BM161" s="179" t="s">
        <v>216</v>
      </c>
    </row>
    <row r="162" s="27" customFormat="true" ht="16.5" hidden="false" customHeight="true" outlineLevel="0" collapsed="false">
      <c r="A162" s="22"/>
      <c r="B162" s="166"/>
      <c r="C162" s="167" t="s">
        <v>227</v>
      </c>
      <c r="D162" s="167" t="s">
        <v>130</v>
      </c>
      <c r="E162" s="168" t="s">
        <v>228</v>
      </c>
      <c r="F162" s="169" t="s">
        <v>229</v>
      </c>
      <c r="G162" s="170" t="s">
        <v>133</v>
      </c>
      <c r="H162" s="171" t="n">
        <v>68</v>
      </c>
      <c r="I162" s="172"/>
      <c r="J162" s="173" t="n">
        <f aca="false">ROUND(I162*H162,1)</f>
        <v>0</v>
      </c>
      <c r="K162" s="174"/>
      <c r="L162" s="23"/>
      <c r="M162" s="175"/>
      <c r="N162" s="176" t="s">
        <v>37</v>
      </c>
      <c r="O162" s="60"/>
      <c r="P162" s="177" t="n">
        <f aca="false">O162*H162</f>
        <v>0</v>
      </c>
      <c r="Q162" s="177" t="n">
        <v>1E-005</v>
      </c>
      <c r="R162" s="177" t="n">
        <f aca="false">Q162*H162</f>
        <v>0.00068</v>
      </c>
      <c r="S162" s="177" t="n">
        <v>0</v>
      </c>
      <c r="T162" s="178" t="n">
        <f aca="false">S162*H162</f>
        <v>0</v>
      </c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R162" s="179" t="s">
        <v>134</v>
      </c>
      <c r="AT162" s="179" t="s">
        <v>130</v>
      </c>
      <c r="AU162" s="179" t="s">
        <v>82</v>
      </c>
      <c r="AY162" s="3" t="s">
        <v>127</v>
      </c>
      <c r="BE162" s="180" t="n">
        <f aca="false">IF(N162="základní",J162,0)</f>
        <v>0</v>
      </c>
      <c r="BF162" s="180" t="n">
        <f aca="false">IF(N162="snížená",J162,0)</f>
        <v>0</v>
      </c>
      <c r="BG162" s="180" t="n">
        <f aca="false">IF(N162="zákl. přenesená",J162,0)</f>
        <v>0</v>
      </c>
      <c r="BH162" s="180" t="n">
        <f aca="false">IF(N162="sníž. přenesená",J162,0)</f>
        <v>0</v>
      </c>
      <c r="BI162" s="180" t="n">
        <f aca="false">IF(N162="nulová",J162,0)</f>
        <v>0</v>
      </c>
      <c r="BJ162" s="3" t="s">
        <v>80</v>
      </c>
      <c r="BK162" s="180" t="n">
        <f aca="false">ROUND(I162*H162,1)</f>
        <v>0</v>
      </c>
      <c r="BL162" s="3" t="s">
        <v>134</v>
      </c>
      <c r="BM162" s="179" t="s">
        <v>220</v>
      </c>
    </row>
    <row r="163" s="27" customFormat="true" ht="24.15" hidden="false" customHeight="true" outlineLevel="0" collapsed="false">
      <c r="A163" s="22"/>
      <c r="B163" s="166"/>
      <c r="C163" s="167" t="s">
        <v>230</v>
      </c>
      <c r="D163" s="167" t="s">
        <v>130</v>
      </c>
      <c r="E163" s="168" t="s">
        <v>231</v>
      </c>
      <c r="F163" s="169" t="s">
        <v>232</v>
      </c>
      <c r="G163" s="170" t="s">
        <v>177</v>
      </c>
      <c r="H163" s="181"/>
      <c r="I163" s="172"/>
      <c r="J163" s="173" t="n">
        <f aca="false">ROUND(I163*H163,1)</f>
        <v>0</v>
      </c>
      <c r="K163" s="174"/>
      <c r="L163" s="23"/>
      <c r="M163" s="175"/>
      <c r="N163" s="176" t="s">
        <v>37</v>
      </c>
      <c r="O163" s="60"/>
      <c r="P163" s="177" t="n">
        <f aca="false">O163*H163</f>
        <v>0</v>
      </c>
      <c r="Q163" s="177" t="n">
        <v>0</v>
      </c>
      <c r="R163" s="177" t="n">
        <f aca="false">Q163*H163</f>
        <v>0</v>
      </c>
      <c r="S163" s="177" t="n">
        <v>0</v>
      </c>
      <c r="T163" s="178" t="n">
        <f aca="false">S163*H163</f>
        <v>0</v>
      </c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R163" s="179" t="s">
        <v>134</v>
      </c>
      <c r="AT163" s="179" t="s">
        <v>130</v>
      </c>
      <c r="AU163" s="179" t="s">
        <v>82</v>
      </c>
      <c r="AY163" s="3" t="s">
        <v>127</v>
      </c>
      <c r="BE163" s="180" t="n">
        <f aca="false">IF(N163="základní",J163,0)</f>
        <v>0</v>
      </c>
      <c r="BF163" s="180" t="n">
        <f aca="false">IF(N163="snížená",J163,0)</f>
        <v>0</v>
      </c>
      <c r="BG163" s="180" t="n">
        <f aca="false">IF(N163="zákl. přenesená",J163,0)</f>
        <v>0</v>
      </c>
      <c r="BH163" s="180" t="n">
        <f aca="false">IF(N163="sníž. přenesená",J163,0)</f>
        <v>0</v>
      </c>
      <c r="BI163" s="180" t="n">
        <f aca="false">IF(N163="nulová",J163,0)</f>
        <v>0</v>
      </c>
      <c r="BJ163" s="3" t="s">
        <v>80</v>
      </c>
      <c r="BK163" s="180" t="n">
        <f aca="false">ROUND(I163*H163,1)</f>
        <v>0</v>
      </c>
      <c r="BL163" s="3" t="s">
        <v>134</v>
      </c>
      <c r="BM163" s="179" t="s">
        <v>224</v>
      </c>
    </row>
    <row r="164" s="152" customFormat="true" ht="22.8" hidden="false" customHeight="true" outlineLevel="0" collapsed="false">
      <c r="B164" s="153"/>
      <c r="D164" s="154" t="s">
        <v>71</v>
      </c>
      <c r="E164" s="164" t="s">
        <v>233</v>
      </c>
      <c r="F164" s="164" t="s">
        <v>234</v>
      </c>
      <c r="I164" s="156"/>
      <c r="J164" s="165" t="n">
        <f aca="false">BK164</f>
        <v>0</v>
      </c>
      <c r="L164" s="153"/>
      <c r="M164" s="158"/>
      <c r="N164" s="159"/>
      <c r="O164" s="159"/>
      <c r="P164" s="160" t="n">
        <f aca="false">SUM(P165:P193)</f>
        <v>0</v>
      </c>
      <c r="Q164" s="159"/>
      <c r="R164" s="160" t="n">
        <f aca="false">SUM(R165:R193)</f>
        <v>0.010476484</v>
      </c>
      <c r="S164" s="159"/>
      <c r="T164" s="161" t="n">
        <f aca="false">SUM(T165:T193)</f>
        <v>0.28037</v>
      </c>
      <c r="AR164" s="154" t="s">
        <v>82</v>
      </c>
      <c r="AT164" s="162" t="s">
        <v>71</v>
      </c>
      <c r="AU164" s="162" t="s">
        <v>80</v>
      </c>
      <c r="AY164" s="154" t="s">
        <v>127</v>
      </c>
      <c r="BK164" s="163" t="n">
        <f aca="false">SUM(BK165:BK193)</f>
        <v>0</v>
      </c>
    </row>
    <row r="165" s="27" customFormat="true" ht="16.5" hidden="false" customHeight="true" outlineLevel="0" collapsed="false">
      <c r="A165" s="22"/>
      <c r="B165" s="166"/>
      <c r="C165" s="167" t="s">
        <v>235</v>
      </c>
      <c r="D165" s="167" t="s">
        <v>130</v>
      </c>
      <c r="E165" s="168" t="s">
        <v>236</v>
      </c>
      <c r="F165" s="169" t="s">
        <v>237</v>
      </c>
      <c r="G165" s="170" t="s">
        <v>238</v>
      </c>
      <c r="H165" s="171" t="n">
        <v>4</v>
      </c>
      <c r="I165" s="172"/>
      <c r="J165" s="173" t="n">
        <f aca="false">ROUND(I165*H165,1)</f>
        <v>0</v>
      </c>
      <c r="K165" s="174"/>
      <c r="L165" s="23"/>
      <c r="M165" s="175"/>
      <c r="N165" s="176" t="s">
        <v>37</v>
      </c>
      <c r="O165" s="60"/>
      <c r="P165" s="177" t="n">
        <f aca="false">O165*H165</f>
        <v>0</v>
      </c>
      <c r="Q165" s="177" t="n">
        <v>0</v>
      </c>
      <c r="R165" s="177" t="n">
        <f aca="false">Q165*H165</f>
        <v>0</v>
      </c>
      <c r="S165" s="177" t="n">
        <v>0.01933</v>
      </c>
      <c r="T165" s="178" t="n">
        <f aca="false">S165*H165</f>
        <v>0.07732</v>
      </c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R165" s="179" t="s">
        <v>164</v>
      </c>
      <c r="AT165" s="179" t="s">
        <v>130</v>
      </c>
      <c r="AU165" s="179" t="s">
        <v>82</v>
      </c>
      <c r="AY165" s="3" t="s">
        <v>127</v>
      </c>
      <c r="BE165" s="180" t="n">
        <f aca="false">IF(N165="základní",J165,0)</f>
        <v>0</v>
      </c>
      <c r="BF165" s="180" t="n">
        <f aca="false">IF(N165="snížená",J165,0)</f>
        <v>0</v>
      </c>
      <c r="BG165" s="180" t="n">
        <f aca="false">IF(N165="zákl. přenesená",J165,0)</f>
        <v>0</v>
      </c>
      <c r="BH165" s="180" t="n">
        <f aca="false">IF(N165="sníž. přenesená",J165,0)</f>
        <v>0</v>
      </c>
      <c r="BI165" s="180" t="n">
        <f aca="false">IF(N165="nulová",J165,0)</f>
        <v>0</v>
      </c>
      <c r="BJ165" s="3" t="s">
        <v>80</v>
      </c>
      <c r="BK165" s="180" t="n">
        <f aca="false">ROUND(I165*H165,1)</f>
        <v>0</v>
      </c>
      <c r="BL165" s="3" t="s">
        <v>164</v>
      </c>
      <c r="BM165" s="179" t="s">
        <v>239</v>
      </c>
    </row>
    <row r="166" s="27" customFormat="true" ht="24.15" hidden="false" customHeight="true" outlineLevel="0" collapsed="false">
      <c r="A166" s="22"/>
      <c r="B166" s="166"/>
      <c r="C166" s="167" t="s">
        <v>240</v>
      </c>
      <c r="D166" s="167" t="s">
        <v>130</v>
      </c>
      <c r="E166" s="168" t="s">
        <v>241</v>
      </c>
      <c r="F166" s="169" t="s">
        <v>242</v>
      </c>
      <c r="G166" s="170" t="s">
        <v>238</v>
      </c>
      <c r="H166" s="171" t="n">
        <v>11</v>
      </c>
      <c r="I166" s="172"/>
      <c r="J166" s="173" t="n">
        <f aca="false">ROUND(I166*H166,1)</f>
        <v>0</v>
      </c>
      <c r="K166" s="174"/>
      <c r="L166" s="23"/>
      <c r="M166" s="175"/>
      <c r="N166" s="176" t="s">
        <v>37</v>
      </c>
      <c r="O166" s="60"/>
      <c r="P166" s="177" t="n">
        <f aca="false">O166*H166</f>
        <v>0</v>
      </c>
      <c r="Q166" s="177" t="n">
        <v>0</v>
      </c>
      <c r="R166" s="177" t="n">
        <f aca="false">Q166*H166</f>
        <v>0</v>
      </c>
      <c r="S166" s="177" t="n">
        <v>0.01107</v>
      </c>
      <c r="T166" s="178" t="n">
        <f aca="false">S166*H166</f>
        <v>0.12177</v>
      </c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R166" s="179" t="s">
        <v>134</v>
      </c>
      <c r="AT166" s="179" t="s">
        <v>130</v>
      </c>
      <c r="AU166" s="179" t="s">
        <v>82</v>
      </c>
      <c r="AY166" s="3" t="s">
        <v>127</v>
      </c>
      <c r="BE166" s="180" t="n">
        <f aca="false">IF(N166="základní",J166,0)</f>
        <v>0</v>
      </c>
      <c r="BF166" s="180" t="n">
        <f aca="false">IF(N166="snížená",J166,0)</f>
        <v>0</v>
      </c>
      <c r="BG166" s="180" t="n">
        <f aca="false">IF(N166="zákl. přenesená",J166,0)</f>
        <v>0</v>
      </c>
      <c r="BH166" s="180" t="n">
        <f aca="false">IF(N166="sníž. přenesená",J166,0)</f>
        <v>0</v>
      </c>
      <c r="BI166" s="180" t="n">
        <f aca="false">IF(N166="nulová",J166,0)</f>
        <v>0</v>
      </c>
      <c r="BJ166" s="3" t="s">
        <v>80</v>
      </c>
      <c r="BK166" s="180" t="n">
        <f aca="false">ROUND(I166*H166,1)</f>
        <v>0</v>
      </c>
      <c r="BL166" s="3" t="s">
        <v>134</v>
      </c>
      <c r="BM166" s="179" t="s">
        <v>230</v>
      </c>
    </row>
    <row r="167" s="27" customFormat="true" ht="16.5" hidden="false" customHeight="true" outlineLevel="0" collapsed="false">
      <c r="A167" s="22"/>
      <c r="B167" s="166"/>
      <c r="C167" s="167" t="s">
        <v>243</v>
      </c>
      <c r="D167" s="167" t="s">
        <v>130</v>
      </c>
      <c r="E167" s="168" t="s">
        <v>244</v>
      </c>
      <c r="F167" s="169" t="s">
        <v>245</v>
      </c>
      <c r="G167" s="170" t="s">
        <v>238</v>
      </c>
      <c r="H167" s="171" t="n">
        <v>4</v>
      </c>
      <c r="I167" s="172"/>
      <c r="J167" s="173" t="n">
        <f aca="false">ROUND(I167*H167,1)</f>
        <v>0</v>
      </c>
      <c r="K167" s="174"/>
      <c r="L167" s="23"/>
      <c r="M167" s="175"/>
      <c r="N167" s="176" t="s">
        <v>37</v>
      </c>
      <c r="O167" s="60"/>
      <c r="P167" s="177" t="n">
        <f aca="false">O167*H167</f>
        <v>0</v>
      </c>
      <c r="Q167" s="177" t="n">
        <v>0</v>
      </c>
      <c r="R167" s="177" t="n">
        <f aca="false">Q167*H167</f>
        <v>0</v>
      </c>
      <c r="S167" s="177" t="n">
        <v>0.01946</v>
      </c>
      <c r="T167" s="178" t="n">
        <f aca="false">S167*H167</f>
        <v>0.07784</v>
      </c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R167" s="179" t="s">
        <v>134</v>
      </c>
      <c r="AT167" s="179" t="s">
        <v>130</v>
      </c>
      <c r="AU167" s="179" t="s">
        <v>82</v>
      </c>
      <c r="AY167" s="3" t="s">
        <v>127</v>
      </c>
      <c r="BE167" s="180" t="n">
        <f aca="false">IF(N167="základní",J167,0)</f>
        <v>0</v>
      </c>
      <c r="BF167" s="180" t="n">
        <f aca="false">IF(N167="snížená",J167,0)</f>
        <v>0</v>
      </c>
      <c r="BG167" s="180" t="n">
        <f aca="false">IF(N167="zákl. přenesená",J167,0)</f>
        <v>0</v>
      </c>
      <c r="BH167" s="180" t="n">
        <f aca="false">IF(N167="sníž. přenesená",J167,0)</f>
        <v>0</v>
      </c>
      <c r="BI167" s="180" t="n">
        <f aca="false">IF(N167="nulová",J167,0)</f>
        <v>0</v>
      </c>
      <c r="BJ167" s="3" t="s">
        <v>80</v>
      </c>
      <c r="BK167" s="180" t="n">
        <f aca="false">ROUND(I167*H167,1)</f>
        <v>0</v>
      </c>
      <c r="BL167" s="3" t="s">
        <v>134</v>
      </c>
      <c r="BM167" s="179" t="s">
        <v>235</v>
      </c>
    </row>
    <row r="168" s="27" customFormat="true" ht="16.5" hidden="false" customHeight="true" outlineLevel="0" collapsed="false">
      <c r="A168" s="22"/>
      <c r="B168" s="166"/>
      <c r="C168" s="167" t="s">
        <v>246</v>
      </c>
      <c r="D168" s="167" t="s">
        <v>130</v>
      </c>
      <c r="E168" s="168" t="s">
        <v>247</v>
      </c>
      <c r="F168" s="169" t="s">
        <v>248</v>
      </c>
      <c r="G168" s="170" t="s">
        <v>238</v>
      </c>
      <c r="H168" s="171" t="n">
        <v>4</v>
      </c>
      <c r="I168" s="172"/>
      <c r="J168" s="173" t="n">
        <f aca="false">ROUND(I168*H168,1)</f>
        <v>0</v>
      </c>
      <c r="K168" s="174"/>
      <c r="L168" s="23"/>
      <c r="M168" s="175"/>
      <c r="N168" s="176" t="s">
        <v>37</v>
      </c>
      <c r="O168" s="60"/>
      <c r="P168" s="177" t="n">
        <f aca="false">O168*H168</f>
        <v>0</v>
      </c>
      <c r="Q168" s="177" t="n">
        <v>0</v>
      </c>
      <c r="R168" s="177" t="n">
        <f aca="false">Q168*H168</f>
        <v>0</v>
      </c>
      <c r="S168" s="177" t="n">
        <v>0.00086</v>
      </c>
      <c r="T168" s="178" t="n">
        <f aca="false">S168*H168</f>
        <v>0.00344</v>
      </c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R168" s="179" t="s">
        <v>134</v>
      </c>
      <c r="AT168" s="179" t="s">
        <v>130</v>
      </c>
      <c r="AU168" s="179" t="s">
        <v>82</v>
      </c>
      <c r="AY168" s="3" t="s">
        <v>127</v>
      </c>
      <c r="BE168" s="180" t="n">
        <f aca="false">IF(N168="základní",J168,0)</f>
        <v>0</v>
      </c>
      <c r="BF168" s="180" t="n">
        <f aca="false">IF(N168="snížená",J168,0)</f>
        <v>0</v>
      </c>
      <c r="BG168" s="180" t="n">
        <f aca="false">IF(N168="zákl. přenesená",J168,0)</f>
        <v>0</v>
      </c>
      <c r="BH168" s="180" t="n">
        <f aca="false">IF(N168="sníž. přenesená",J168,0)</f>
        <v>0</v>
      </c>
      <c r="BI168" s="180" t="n">
        <f aca="false">IF(N168="nulová",J168,0)</f>
        <v>0</v>
      </c>
      <c r="BJ168" s="3" t="s">
        <v>80</v>
      </c>
      <c r="BK168" s="180" t="n">
        <f aca="false">ROUND(I168*H168,1)</f>
        <v>0</v>
      </c>
      <c r="BL168" s="3" t="s">
        <v>134</v>
      </c>
      <c r="BM168" s="179" t="s">
        <v>243</v>
      </c>
    </row>
    <row r="169" s="27" customFormat="true" ht="16.5" hidden="false" customHeight="true" outlineLevel="0" collapsed="false">
      <c r="A169" s="22"/>
      <c r="B169" s="166"/>
      <c r="C169" s="167" t="s">
        <v>249</v>
      </c>
      <c r="D169" s="167" t="s">
        <v>130</v>
      </c>
      <c r="E169" s="168" t="s">
        <v>250</v>
      </c>
      <c r="F169" s="169" t="s">
        <v>251</v>
      </c>
      <c r="G169" s="170" t="s">
        <v>140</v>
      </c>
      <c r="H169" s="171" t="n">
        <v>4</v>
      </c>
      <c r="I169" s="172"/>
      <c r="J169" s="173" t="n">
        <f aca="false">ROUND(I169*H169,1)</f>
        <v>0</v>
      </c>
      <c r="K169" s="174"/>
      <c r="L169" s="23"/>
      <c r="M169" s="175"/>
      <c r="N169" s="176" t="s">
        <v>37</v>
      </c>
      <c r="O169" s="60"/>
      <c r="P169" s="177" t="n">
        <f aca="false">O169*H169</f>
        <v>0</v>
      </c>
      <c r="Q169" s="177" t="n">
        <v>0</v>
      </c>
      <c r="R169" s="177" t="n">
        <f aca="false">Q169*H169</f>
        <v>0</v>
      </c>
      <c r="S169" s="177" t="n">
        <v>0</v>
      </c>
      <c r="T169" s="178" t="n">
        <f aca="false">S169*H169</f>
        <v>0</v>
      </c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R169" s="179" t="s">
        <v>134</v>
      </c>
      <c r="AT169" s="179" t="s">
        <v>130</v>
      </c>
      <c r="AU169" s="179" t="s">
        <v>82</v>
      </c>
      <c r="AY169" s="3" t="s">
        <v>127</v>
      </c>
      <c r="BE169" s="180" t="n">
        <f aca="false">IF(N169="základní",J169,0)</f>
        <v>0</v>
      </c>
      <c r="BF169" s="180" t="n">
        <f aca="false">IF(N169="snížená",J169,0)</f>
        <v>0</v>
      </c>
      <c r="BG169" s="180" t="n">
        <f aca="false">IF(N169="zákl. přenesená",J169,0)</f>
        <v>0</v>
      </c>
      <c r="BH169" s="180" t="n">
        <f aca="false">IF(N169="sníž. přenesená",J169,0)</f>
        <v>0</v>
      </c>
      <c r="BI169" s="180" t="n">
        <f aca="false">IF(N169="nulová",J169,0)</f>
        <v>0</v>
      </c>
      <c r="BJ169" s="3" t="s">
        <v>80</v>
      </c>
      <c r="BK169" s="180" t="n">
        <f aca="false">ROUND(I169*H169,1)</f>
        <v>0</v>
      </c>
      <c r="BL169" s="3" t="s">
        <v>134</v>
      </c>
      <c r="BM169" s="179" t="s">
        <v>246</v>
      </c>
    </row>
    <row r="170" s="27" customFormat="true" ht="16.5" hidden="false" customHeight="true" outlineLevel="0" collapsed="false">
      <c r="A170" s="22"/>
      <c r="B170" s="166"/>
      <c r="C170" s="167" t="s">
        <v>252</v>
      </c>
      <c r="D170" s="167" t="s">
        <v>130</v>
      </c>
      <c r="E170" s="168" t="s">
        <v>253</v>
      </c>
      <c r="F170" s="169" t="s">
        <v>254</v>
      </c>
      <c r="G170" s="170" t="s">
        <v>140</v>
      </c>
      <c r="H170" s="171" t="n">
        <v>11</v>
      </c>
      <c r="I170" s="172"/>
      <c r="J170" s="173" t="n">
        <f aca="false">ROUND(I170*H170,1)</f>
        <v>0</v>
      </c>
      <c r="K170" s="174"/>
      <c r="L170" s="23"/>
      <c r="M170" s="175"/>
      <c r="N170" s="176" t="s">
        <v>37</v>
      </c>
      <c r="O170" s="60"/>
      <c r="P170" s="177" t="n">
        <f aca="false">O170*H170</f>
        <v>0</v>
      </c>
      <c r="Q170" s="177" t="n">
        <v>7.93132E-005</v>
      </c>
      <c r="R170" s="177" t="n">
        <f aca="false">Q170*H170</f>
        <v>0.0008724452</v>
      </c>
      <c r="S170" s="177" t="n">
        <v>0</v>
      </c>
      <c r="T170" s="178" t="n">
        <f aca="false">S170*H170</f>
        <v>0</v>
      </c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R170" s="179" t="s">
        <v>134</v>
      </c>
      <c r="AT170" s="179" t="s">
        <v>130</v>
      </c>
      <c r="AU170" s="179" t="s">
        <v>82</v>
      </c>
      <c r="AY170" s="3" t="s">
        <v>127</v>
      </c>
      <c r="BE170" s="180" t="n">
        <f aca="false">IF(N170="základní",J170,0)</f>
        <v>0</v>
      </c>
      <c r="BF170" s="180" t="n">
        <f aca="false">IF(N170="snížená",J170,0)</f>
        <v>0</v>
      </c>
      <c r="BG170" s="180" t="n">
        <f aca="false">IF(N170="zákl. přenesená",J170,0)</f>
        <v>0</v>
      </c>
      <c r="BH170" s="180" t="n">
        <f aca="false">IF(N170="sníž. přenesená",J170,0)</f>
        <v>0</v>
      </c>
      <c r="BI170" s="180" t="n">
        <f aca="false">IF(N170="nulová",J170,0)</f>
        <v>0</v>
      </c>
      <c r="BJ170" s="3" t="s">
        <v>80</v>
      </c>
      <c r="BK170" s="180" t="n">
        <f aca="false">ROUND(I170*H170,1)</f>
        <v>0</v>
      </c>
      <c r="BL170" s="3" t="s">
        <v>134</v>
      </c>
      <c r="BM170" s="179" t="s">
        <v>249</v>
      </c>
    </row>
    <row r="171" s="27" customFormat="true" ht="21.75" hidden="false" customHeight="true" outlineLevel="0" collapsed="false">
      <c r="A171" s="22"/>
      <c r="B171" s="166"/>
      <c r="C171" s="167" t="s">
        <v>255</v>
      </c>
      <c r="D171" s="167" t="s">
        <v>130</v>
      </c>
      <c r="E171" s="168" t="s">
        <v>256</v>
      </c>
      <c r="F171" s="169" t="s">
        <v>257</v>
      </c>
      <c r="G171" s="170" t="s">
        <v>238</v>
      </c>
      <c r="H171" s="171" t="n">
        <v>4</v>
      </c>
      <c r="I171" s="172"/>
      <c r="J171" s="173" t="n">
        <f aca="false">ROUND(I171*H171,1)</f>
        <v>0</v>
      </c>
      <c r="K171" s="174"/>
      <c r="L171" s="23"/>
      <c r="M171" s="175"/>
      <c r="N171" s="176" t="s">
        <v>37</v>
      </c>
      <c r="O171" s="60"/>
      <c r="P171" s="177" t="n">
        <f aca="false">O171*H171</f>
        <v>0</v>
      </c>
      <c r="Q171" s="177" t="n">
        <v>0.0017285897</v>
      </c>
      <c r="R171" s="177" t="n">
        <f aca="false">Q171*H171</f>
        <v>0.0069143588</v>
      </c>
      <c r="S171" s="177" t="n">
        <v>0</v>
      </c>
      <c r="T171" s="178" t="n">
        <f aca="false">S171*H171</f>
        <v>0</v>
      </c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R171" s="179" t="s">
        <v>134</v>
      </c>
      <c r="AT171" s="179" t="s">
        <v>130</v>
      </c>
      <c r="AU171" s="179" t="s">
        <v>82</v>
      </c>
      <c r="AY171" s="3" t="s">
        <v>127</v>
      </c>
      <c r="BE171" s="180" t="n">
        <f aca="false">IF(N171="základní",J171,0)</f>
        <v>0</v>
      </c>
      <c r="BF171" s="180" t="n">
        <f aca="false">IF(N171="snížená",J171,0)</f>
        <v>0</v>
      </c>
      <c r="BG171" s="180" t="n">
        <f aca="false">IF(N171="zákl. přenesená",J171,0)</f>
        <v>0</v>
      </c>
      <c r="BH171" s="180" t="n">
        <f aca="false">IF(N171="sníž. přenesená",J171,0)</f>
        <v>0</v>
      </c>
      <c r="BI171" s="180" t="n">
        <f aca="false">IF(N171="nulová",J171,0)</f>
        <v>0</v>
      </c>
      <c r="BJ171" s="3" t="s">
        <v>80</v>
      </c>
      <c r="BK171" s="180" t="n">
        <f aca="false">ROUND(I171*H171,1)</f>
        <v>0</v>
      </c>
      <c r="BL171" s="3" t="s">
        <v>134</v>
      </c>
      <c r="BM171" s="179" t="s">
        <v>252</v>
      </c>
    </row>
    <row r="172" s="27" customFormat="true" ht="16.5" hidden="false" customHeight="true" outlineLevel="0" collapsed="false">
      <c r="A172" s="22"/>
      <c r="B172" s="166"/>
      <c r="C172" s="167" t="s">
        <v>258</v>
      </c>
      <c r="D172" s="167" t="s">
        <v>130</v>
      </c>
      <c r="E172" s="168" t="s">
        <v>259</v>
      </c>
      <c r="F172" s="169" t="s">
        <v>260</v>
      </c>
      <c r="G172" s="170" t="s">
        <v>261</v>
      </c>
      <c r="H172" s="171" t="n">
        <v>4</v>
      </c>
      <c r="I172" s="172"/>
      <c r="J172" s="173" t="n">
        <f aca="false">ROUND(I172*H172,1)</f>
        <v>0</v>
      </c>
      <c r="K172" s="174"/>
      <c r="L172" s="23"/>
      <c r="M172" s="175"/>
      <c r="N172" s="176" t="s">
        <v>37</v>
      </c>
      <c r="O172" s="60"/>
      <c r="P172" s="177" t="n">
        <f aca="false">O172*H172</f>
        <v>0</v>
      </c>
      <c r="Q172" s="177" t="n">
        <v>0</v>
      </c>
      <c r="R172" s="177" t="n">
        <f aca="false">Q172*H172</f>
        <v>0</v>
      </c>
      <c r="S172" s="177" t="n">
        <v>0</v>
      </c>
      <c r="T172" s="178" t="n">
        <f aca="false">S172*H172</f>
        <v>0</v>
      </c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R172" s="179" t="s">
        <v>134</v>
      </c>
      <c r="AT172" s="179" t="s">
        <v>130</v>
      </c>
      <c r="AU172" s="179" t="s">
        <v>82</v>
      </c>
      <c r="AY172" s="3" t="s">
        <v>127</v>
      </c>
      <c r="BE172" s="180" t="n">
        <f aca="false">IF(N172="základní",J172,0)</f>
        <v>0</v>
      </c>
      <c r="BF172" s="180" t="n">
        <f aca="false">IF(N172="snížená",J172,0)</f>
        <v>0</v>
      </c>
      <c r="BG172" s="180" t="n">
        <f aca="false">IF(N172="zákl. přenesená",J172,0)</f>
        <v>0</v>
      </c>
      <c r="BH172" s="180" t="n">
        <f aca="false">IF(N172="sníž. přenesená",J172,0)</f>
        <v>0</v>
      </c>
      <c r="BI172" s="180" t="n">
        <f aca="false">IF(N172="nulová",J172,0)</f>
        <v>0</v>
      </c>
      <c r="BJ172" s="3" t="s">
        <v>80</v>
      </c>
      <c r="BK172" s="180" t="n">
        <f aca="false">ROUND(I172*H172,1)</f>
        <v>0</v>
      </c>
      <c r="BL172" s="3" t="s">
        <v>134</v>
      </c>
      <c r="BM172" s="179" t="s">
        <v>255</v>
      </c>
    </row>
    <row r="173" s="27" customFormat="true" ht="16.5" hidden="false" customHeight="true" outlineLevel="0" collapsed="false">
      <c r="A173" s="22"/>
      <c r="B173" s="166"/>
      <c r="C173" s="167" t="s">
        <v>262</v>
      </c>
      <c r="D173" s="167" t="s">
        <v>130</v>
      </c>
      <c r="E173" s="168" t="s">
        <v>263</v>
      </c>
      <c r="F173" s="169" t="s">
        <v>264</v>
      </c>
      <c r="G173" s="170" t="s">
        <v>140</v>
      </c>
      <c r="H173" s="171" t="n">
        <v>4</v>
      </c>
      <c r="I173" s="172"/>
      <c r="J173" s="173" t="n">
        <f aca="false">ROUND(I173*H173,1)</f>
        <v>0</v>
      </c>
      <c r="K173" s="174"/>
      <c r="L173" s="23"/>
      <c r="M173" s="175"/>
      <c r="N173" s="176" t="s">
        <v>37</v>
      </c>
      <c r="O173" s="60"/>
      <c r="P173" s="177" t="n">
        <f aca="false">O173*H173</f>
        <v>0</v>
      </c>
      <c r="Q173" s="177" t="n">
        <v>3.914E-005</v>
      </c>
      <c r="R173" s="177" t="n">
        <f aca="false">Q173*H173</f>
        <v>0.00015656</v>
      </c>
      <c r="S173" s="177" t="n">
        <v>0</v>
      </c>
      <c r="T173" s="178" t="n">
        <f aca="false">S173*H173</f>
        <v>0</v>
      </c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R173" s="179" t="s">
        <v>134</v>
      </c>
      <c r="AT173" s="179" t="s">
        <v>130</v>
      </c>
      <c r="AU173" s="179" t="s">
        <v>82</v>
      </c>
      <c r="AY173" s="3" t="s">
        <v>127</v>
      </c>
      <c r="BE173" s="180" t="n">
        <f aca="false">IF(N173="základní",J173,0)</f>
        <v>0</v>
      </c>
      <c r="BF173" s="180" t="n">
        <f aca="false">IF(N173="snížená",J173,0)</f>
        <v>0</v>
      </c>
      <c r="BG173" s="180" t="n">
        <f aca="false">IF(N173="zákl. přenesená",J173,0)</f>
        <v>0</v>
      </c>
      <c r="BH173" s="180" t="n">
        <f aca="false">IF(N173="sníž. přenesená",J173,0)</f>
        <v>0</v>
      </c>
      <c r="BI173" s="180" t="n">
        <f aca="false">IF(N173="nulová",J173,0)</f>
        <v>0</v>
      </c>
      <c r="BJ173" s="3" t="s">
        <v>80</v>
      </c>
      <c r="BK173" s="180" t="n">
        <f aca="false">ROUND(I173*H173,1)</f>
        <v>0</v>
      </c>
      <c r="BL173" s="3" t="s">
        <v>134</v>
      </c>
      <c r="BM173" s="179" t="s">
        <v>258</v>
      </c>
    </row>
    <row r="174" s="27" customFormat="true" ht="16.5" hidden="false" customHeight="true" outlineLevel="0" collapsed="false">
      <c r="A174" s="22"/>
      <c r="B174" s="166"/>
      <c r="C174" s="182" t="s">
        <v>265</v>
      </c>
      <c r="D174" s="182" t="s">
        <v>266</v>
      </c>
      <c r="E174" s="183" t="s">
        <v>267</v>
      </c>
      <c r="F174" s="184" t="s">
        <v>268</v>
      </c>
      <c r="G174" s="185" t="s">
        <v>261</v>
      </c>
      <c r="H174" s="186" t="n">
        <v>4</v>
      </c>
      <c r="I174" s="187"/>
      <c r="J174" s="188" t="n">
        <f aca="false">ROUND(I174*H174,1)</f>
        <v>0</v>
      </c>
      <c r="K174" s="189"/>
      <c r="L174" s="190"/>
      <c r="M174" s="191"/>
      <c r="N174" s="192" t="s">
        <v>37</v>
      </c>
      <c r="O174" s="60"/>
      <c r="P174" s="177" t="n">
        <f aca="false">O174*H174</f>
        <v>0</v>
      </c>
      <c r="Q174" s="177" t="n">
        <v>0</v>
      </c>
      <c r="R174" s="177" t="n">
        <f aca="false">Q174*H174</f>
        <v>0</v>
      </c>
      <c r="S174" s="177" t="n">
        <v>0</v>
      </c>
      <c r="T174" s="178" t="n">
        <f aca="false">S174*H174</f>
        <v>0</v>
      </c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R174" s="179" t="s">
        <v>152</v>
      </c>
      <c r="AT174" s="179" t="s">
        <v>266</v>
      </c>
      <c r="AU174" s="179" t="s">
        <v>82</v>
      </c>
      <c r="AY174" s="3" t="s">
        <v>127</v>
      </c>
      <c r="BE174" s="180" t="n">
        <f aca="false">IF(N174="základní",J174,0)</f>
        <v>0</v>
      </c>
      <c r="BF174" s="180" t="n">
        <f aca="false">IF(N174="snížená",J174,0)</f>
        <v>0</v>
      </c>
      <c r="BG174" s="180" t="n">
        <f aca="false">IF(N174="zákl. přenesená",J174,0)</f>
        <v>0</v>
      </c>
      <c r="BH174" s="180" t="n">
        <f aca="false">IF(N174="sníž. přenesená",J174,0)</f>
        <v>0</v>
      </c>
      <c r="BI174" s="180" t="n">
        <f aca="false">IF(N174="nulová",J174,0)</f>
        <v>0</v>
      </c>
      <c r="BJ174" s="3" t="s">
        <v>80</v>
      </c>
      <c r="BK174" s="180" t="n">
        <f aca="false">ROUND(I174*H174,1)</f>
        <v>0</v>
      </c>
      <c r="BL174" s="3" t="s">
        <v>134</v>
      </c>
      <c r="BM174" s="179" t="s">
        <v>269</v>
      </c>
    </row>
    <row r="175" s="27" customFormat="true" ht="16.5" hidden="false" customHeight="true" outlineLevel="0" collapsed="false">
      <c r="A175" s="22"/>
      <c r="B175" s="166"/>
      <c r="C175" s="182" t="s">
        <v>270</v>
      </c>
      <c r="D175" s="182" t="s">
        <v>266</v>
      </c>
      <c r="E175" s="183" t="s">
        <v>271</v>
      </c>
      <c r="F175" s="184" t="s">
        <v>272</v>
      </c>
      <c r="G175" s="185" t="s">
        <v>261</v>
      </c>
      <c r="H175" s="186" t="n">
        <v>4</v>
      </c>
      <c r="I175" s="187"/>
      <c r="J175" s="188" t="n">
        <f aca="false">ROUND(I175*H175,1)</f>
        <v>0</v>
      </c>
      <c r="K175" s="189"/>
      <c r="L175" s="190"/>
      <c r="M175" s="191"/>
      <c r="N175" s="192" t="s">
        <v>37</v>
      </c>
      <c r="O175" s="60"/>
      <c r="P175" s="177" t="n">
        <f aca="false">O175*H175</f>
        <v>0</v>
      </c>
      <c r="Q175" s="177" t="n">
        <v>0</v>
      </c>
      <c r="R175" s="177" t="n">
        <f aca="false">Q175*H175</f>
        <v>0</v>
      </c>
      <c r="S175" s="177" t="n">
        <v>0</v>
      </c>
      <c r="T175" s="178" t="n">
        <f aca="false">S175*H175</f>
        <v>0</v>
      </c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R175" s="179" t="s">
        <v>152</v>
      </c>
      <c r="AT175" s="179" t="s">
        <v>266</v>
      </c>
      <c r="AU175" s="179" t="s">
        <v>82</v>
      </c>
      <c r="AY175" s="3" t="s">
        <v>127</v>
      </c>
      <c r="BE175" s="180" t="n">
        <f aca="false">IF(N175="základní",J175,0)</f>
        <v>0</v>
      </c>
      <c r="BF175" s="180" t="n">
        <f aca="false">IF(N175="snížená",J175,0)</f>
        <v>0</v>
      </c>
      <c r="BG175" s="180" t="n">
        <f aca="false">IF(N175="zákl. přenesená",J175,0)</f>
        <v>0</v>
      </c>
      <c r="BH175" s="180" t="n">
        <f aca="false">IF(N175="sníž. přenesená",J175,0)</f>
        <v>0</v>
      </c>
      <c r="BI175" s="180" t="n">
        <f aca="false">IF(N175="nulová",J175,0)</f>
        <v>0</v>
      </c>
      <c r="BJ175" s="3" t="s">
        <v>80</v>
      </c>
      <c r="BK175" s="180" t="n">
        <f aca="false">ROUND(I175*H175,1)</f>
        <v>0</v>
      </c>
      <c r="BL175" s="3" t="s">
        <v>134</v>
      </c>
      <c r="BM175" s="179" t="s">
        <v>273</v>
      </c>
    </row>
    <row r="176" s="27" customFormat="true" ht="16.5" hidden="false" customHeight="true" outlineLevel="0" collapsed="false">
      <c r="A176" s="22"/>
      <c r="B176" s="166"/>
      <c r="C176" s="182" t="s">
        <v>274</v>
      </c>
      <c r="D176" s="182" t="s">
        <v>266</v>
      </c>
      <c r="E176" s="183" t="s">
        <v>275</v>
      </c>
      <c r="F176" s="184" t="s">
        <v>276</v>
      </c>
      <c r="G176" s="185" t="s">
        <v>261</v>
      </c>
      <c r="H176" s="186" t="n">
        <v>4</v>
      </c>
      <c r="I176" s="187"/>
      <c r="J176" s="188" t="n">
        <f aca="false">ROUND(I176*H176,1)</f>
        <v>0</v>
      </c>
      <c r="K176" s="189"/>
      <c r="L176" s="190"/>
      <c r="M176" s="191"/>
      <c r="N176" s="192" t="s">
        <v>37</v>
      </c>
      <c r="O176" s="60"/>
      <c r="P176" s="177" t="n">
        <f aca="false">O176*H176</f>
        <v>0</v>
      </c>
      <c r="Q176" s="177" t="n">
        <v>0</v>
      </c>
      <c r="R176" s="177" t="n">
        <f aca="false">Q176*H176</f>
        <v>0</v>
      </c>
      <c r="S176" s="177" t="n">
        <v>0</v>
      </c>
      <c r="T176" s="178" t="n">
        <f aca="false">S176*H176</f>
        <v>0</v>
      </c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R176" s="179" t="s">
        <v>152</v>
      </c>
      <c r="AT176" s="179" t="s">
        <v>266</v>
      </c>
      <c r="AU176" s="179" t="s">
        <v>82</v>
      </c>
      <c r="AY176" s="3" t="s">
        <v>127</v>
      </c>
      <c r="BE176" s="180" t="n">
        <f aca="false">IF(N176="základní",J176,0)</f>
        <v>0</v>
      </c>
      <c r="BF176" s="180" t="n">
        <f aca="false">IF(N176="snížená",J176,0)</f>
        <v>0</v>
      </c>
      <c r="BG176" s="180" t="n">
        <f aca="false">IF(N176="zákl. přenesená",J176,0)</f>
        <v>0</v>
      </c>
      <c r="BH176" s="180" t="n">
        <f aca="false">IF(N176="sníž. přenesená",J176,0)</f>
        <v>0</v>
      </c>
      <c r="BI176" s="180" t="n">
        <f aca="false">IF(N176="nulová",J176,0)</f>
        <v>0</v>
      </c>
      <c r="BJ176" s="3" t="s">
        <v>80</v>
      </c>
      <c r="BK176" s="180" t="n">
        <f aca="false">ROUND(I176*H176,1)</f>
        <v>0</v>
      </c>
      <c r="BL176" s="3" t="s">
        <v>134</v>
      </c>
      <c r="BM176" s="179" t="s">
        <v>277</v>
      </c>
    </row>
    <row r="177" s="27" customFormat="true" ht="37.8" hidden="false" customHeight="true" outlineLevel="0" collapsed="false">
      <c r="A177" s="22"/>
      <c r="B177" s="166"/>
      <c r="C177" s="182" t="s">
        <v>278</v>
      </c>
      <c r="D177" s="182" t="s">
        <v>266</v>
      </c>
      <c r="E177" s="183" t="s">
        <v>279</v>
      </c>
      <c r="F177" s="184" t="s">
        <v>280</v>
      </c>
      <c r="G177" s="185" t="s">
        <v>261</v>
      </c>
      <c r="H177" s="186" t="n">
        <v>4</v>
      </c>
      <c r="I177" s="187"/>
      <c r="J177" s="188" t="n">
        <f aca="false">ROUND(I177*H177,1)</f>
        <v>0</v>
      </c>
      <c r="K177" s="189"/>
      <c r="L177" s="190"/>
      <c r="M177" s="191"/>
      <c r="N177" s="192" t="s">
        <v>37</v>
      </c>
      <c r="O177" s="60"/>
      <c r="P177" s="177" t="n">
        <f aca="false">O177*H177</f>
        <v>0</v>
      </c>
      <c r="Q177" s="177" t="n">
        <v>0</v>
      </c>
      <c r="R177" s="177" t="n">
        <f aca="false">Q177*H177</f>
        <v>0</v>
      </c>
      <c r="S177" s="177" t="n">
        <v>0</v>
      </c>
      <c r="T177" s="178" t="n">
        <f aca="false">S177*H177</f>
        <v>0</v>
      </c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R177" s="179" t="s">
        <v>152</v>
      </c>
      <c r="AT177" s="179" t="s">
        <v>266</v>
      </c>
      <c r="AU177" s="179" t="s">
        <v>82</v>
      </c>
      <c r="AY177" s="3" t="s">
        <v>127</v>
      </c>
      <c r="BE177" s="180" t="n">
        <f aca="false">IF(N177="základní",J177,0)</f>
        <v>0</v>
      </c>
      <c r="BF177" s="180" t="n">
        <f aca="false">IF(N177="snížená",J177,0)</f>
        <v>0</v>
      </c>
      <c r="BG177" s="180" t="n">
        <f aca="false">IF(N177="zákl. přenesená",J177,0)</f>
        <v>0</v>
      </c>
      <c r="BH177" s="180" t="n">
        <f aca="false">IF(N177="sníž. přenesená",J177,0)</f>
        <v>0</v>
      </c>
      <c r="BI177" s="180" t="n">
        <f aca="false">IF(N177="nulová",J177,0)</f>
        <v>0</v>
      </c>
      <c r="BJ177" s="3" t="s">
        <v>80</v>
      </c>
      <c r="BK177" s="180" t="n">
        <f aca="false">ROUND(I177*H177,1)</f>
        <v>0</v>
      </c>
      <c r="BL177" s="3" t="s">
        <v>134</v>
      </c>
      <c r="BM177" s="179" t="s">
        <v>281</v>
      </c>
    </row>
    <row r="178" s="27" customFormat="true" ht="16.5" hidden="false" customHeight="true" outlineLevel="0" collapsed="false">
      <c r="A178" s="22"/>
      <c r="B178" s="166"/>
      <c r="C178" s="182" t="s">
        <v>282</v>
      </c>
      <c r="D178" s="182" t="s">
        <v>266</v>
      </c>
      <c r="E178" s="183" t="s">
        <v>283</v>
      </c>
      <c r="F178" s="184" t="s">
        <v>284</v>
      </c>
      <c r="G178" s="185" t="s">
        <v>261</v>
      </c>
      <c r="H178" s="186" t="n">
        <v>4</v>
      </c>
      <c r="I178" s="187"/>
      <c r="J178" s="188" t="n">
        <f aca="false">ROUND(I178*H178,1)</f>
        <v>0</v>
      </c>
      <c r="K178" s="189"/>
      <c r="L178" s="190"/>
      <c r="M178" s="191"/>
      <c r="N178" s="192" t="s">
        <v>37</v>
      </c>
      <c r="O178" s="60"/>
      <c r="P178" s="177" t="n">
        <f aca="false">O178*H178</f>
        <v>0</v>
      </c>
      <c r="Q178" s="177" t="n">
        <v>0</v>
      </c>
      <c r="R178" s="177" t="n">
        <f aca="false">Q178*H178</f>
        <v>0</v>
      </c>
      <c r="S178" s="177" t="n">
        <v>0</v>
      </c>
      <c r="T178" s="178" t="n">
        <f aca="false">S178*H178</f>
        <v>0</v>
      </c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R178" s="179" t="s">
        <v>152</v>
      </c>
      <c r="AT178" s="179" t="s">
        <v>266</v>
      </c>
      <c r="AU178" s="179" t="s">
        <v>82</v>
      </c>
      <c r="AY178" s="3" t="s">
        <v>127</v>
      </c>
      <c r="BE178" s="180" t="n">
        <f aca="false">IF(N178="základní",J178,0)</f>
        <v>0</v>
      </c>
      <c r="BF178" s="180" t="n">
        <f aca="false">IF(N178="snížená",J178,0)</f>
        <v>0</v>
      </c>
      <c r="BG178" s="180" t="n">
        <f aca="false">IF(N178="zákl. přenesená",J178,0)</f>
        <v>0</v>
      </c>
      <c r="BH178" s="180" t="n">
        <f aca="false">IF(N178="sníž. přenesená",J178,0)</f>
        <v>0</v>
      </c>
      <c r="BI178" s="180" t="n">
        <f aca="false">IF(N178="nulová",J178,0)</f>
        <v>0</v>
      </c>
      <c r="BJ178" s="3" t="s">
        <v>80</v>
      </c>
      <c r="BK178" s="180" t="n">
        <f aca="false">ROUND(I178*H178,1)</f>
        <v>0</v>
      </c>
      <c r="BL178" s="3" t="s">
        <v>134</v>
      </c>
      <c r="BM178" s="179" t="s">
        <v>285</v>
      </c>
    </row>
    <row r="179" s="27" customFormat="true" ht="21.75" hidden="false" customHeight="true" outlineLevel="0" collapsed="false">
      <c r="A179" s="22"/>
      <c r="B179" s="166"/>
      <c r="C179" s="182" t="s">
        <v>286</v>
      </c>
      <c r="D179" s="182" t="s">
        <v>266</v>
      </c>
      <c r="E179" s="183" t="s">
        <v>287</v>
      </c>
      <c r="F179" s="184" t="s">
        <v>288</v>
      </c>
      <c r="G179" s="185" t="s">
        <v>261</v>
      </c>
      <c r="H179" s="186" t="n">
        <v>8</v>
      </c>
      <c r="I179" s="187"/>
      <c r="J179" s="188" t="n">
        <f aca="false">ROUND(I179*H179,1)</f>
        <v>0</v>
      </c>
      <c r="K179" s="189"/>
      <c r="L179" s="190"/>
      <c r="M179" s="191"/>
      <c r="N179" s="192" t="s">
        <v>37</v>
      </c>
      <c r="O179" s="60"/>
      <c r="P179" s="177" t="n">
        <f aca="false">O179*H179</f>
        <v>0</v>
      </c>
      <c r="Q179" s="177" t="n">
        <v>0</v>
      </c>
      <c r="R179" s="177" t="n">
        <f aca="false">Q179*H179</f>
        <v>0</v>
      </c>
      <c r="S179" s="177" t="n">
        <v>0</v>
      </c>
      <c r="T179" s="178" t="n">
        <f aca="false">S179*H179</f>
        <v>0</v>
      </c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R179" s="179" t="s">
        <v>152</v>
      </c>
      <c r="AT179" s="179" t="s">
        <v>266</v>
      </c>
      <c r="AU179" s="179" t="s">
        <v>82</v>
      </c>
      <c r="AY179" s="3" t="s">
        <v>127</v>
      </c>
      <c r="BE179" s="180" t="n">
        <f aca="false">IF(N179="základní",J179,0)</f>
        <v>0</v>
      </c>
      <c r="BF179" s="180" t="n">
        <f aca="false">IF(N179="snížená",J179,0)</f>
        <v>0</v>
      </c>
      <c r="BG179" s="180" t="n">
        <f aca="false">IF(N179="zákl. přenesená",J179,0)</f>
        <v>0</v>
      </c>
      <c r="BH179" s="180" t="n">
        <f aca="false">IF(N179="sníž. přenesená",J179,0)</f>
        <v>0</v>
      </c>
      <c r="BI179" s="180" t="n">
        <f aca="false">IF(N179="nulová",J179,0)</f>
        <v>0</v>
      </c>
      <c r="BJ179" s="3" t="s">
        <v>80</v>
      </c>
      <c r="BK179" s="180" t="n">
        <f aca="false">ROUND(I179*H179,1)</f>
        <v>0</v>
      </c>
      <c r="BL179" s="3" t="s">
        <v>134</v>
      </c>
      <c r="BM179" s="179" t="s">
        <v>289</v>
      </c>
    </row>
    <row r="180" s="27" customFormat="true" ht="16.5" hidden="false" customHeight="true" outlineLevel="0" collapsed="false">
      <c r="A180" s="22"/>
      <c r="B180" s="166"/>
      <c r="C180" s="182" t="s">
        <v>290</v>
      </c>
      <c r="D180" s="182" t="s">
        <v>266</v>
      </c>
      <c r="E180" s="183" t="s">
        <v>291</v>
      </c>
      <c r="F180" s="184" t="s">
        <v>292</v>
      </c>
      <c r="G180" s="185" t="s">
        <v>261</v>
      </c>
      <c r="H180" s="186" t="n">
        <v>4</v>
      </c>
      <c r="I180" s="187"/>
      <c r="J180" s="188" t="n">
        <f aca="false">ROUND(I180*H180,1)</f>
        <v>0</v>
      </c>
      <c r="K180" s="189"/>
      <c r="L180" s="190"/>
      <c r="M180" s="191"/>
      <c r="N180" s="192" t="s">
        <v>37</v>
      </c>
      <c r="O180" s="60"/>
      <c r="P180" s="177" t="n">
        <f aca="false">O180*H180</f>
        <v>0</v>
      </c>
      <c r="Q180" s="177" t="n">
        <v>0</v>
      </c>
      <c r="R180" s="177" t="n">
        <f aca="false">Q180*H180</f>
        <v>0</v>
      </c>
      <c r="S180" s="177" t="n">
        <v>0</v>
      </c>
      <c r="T180" s="178" t="n">
        <f aca="false">S180*H180</f>
        <v>0</v>
      </c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R180" s="179" t="s">
        <v>152</v>
      </c>
      <c r="AT180" s="179" t="s">
        <v>266</v>
      </c>
      <c r="AU180" s="179" t="s">
        <v>82</v>
      </c>
      <c r="AY180" s="3" t="s">
        <v>127</v>
      </c>
      <c r="BE180" s="180" t="n">
        <f aca="false">IF(N180="základní",J180,0)</f>
        <v>0</v>
      </c>
      <c r="BF180" s="180" t="n">
        <f aca="false">IF(N180="snížená",J180,0)</f>
        <v>0</v>
      </c>
      <c r="BG180" s="180" t="n">
        <f aca="false">IF(N180="zákl. přenesená",J180,0)</f>
        <v>0</v>
      </c>
      <c r="BH180" s="180" t="n">
        <f aca="false">IF(N180="sníž. přenesená",J180,0)</f>
        <v>0</v>
      </c>
      <c r="BI180" s="180" t="n">
        <f aca="false">IF(N180="nulová",J180,0)</f>
        <v>0</v>
      </c>
      <c r="BJ180" s="3" t="s">
        <v>80</v>
      </c>
      <c r="BK180" s="180" t="n">
        <f aca="false">ROUND(I180*H180,1)</f>
        <v>0</v>
      </c>
      <c r="BL180" s="3" t="s">
        <v>134</v>
      </c>
      <c r="BM180" s="179" t="s">
        <v>293</v>
      </c>
    </row>
    <row r="181" s="27" customFormat="true" ht="16.5" hidden="false" customHeight="true" outlineLevel="0" collapsed="false">
      <c r="A181" s="22"/>
      <c r="B181" s="166"/>
      <c r="C181" s="182" t="s">
        <v>294</v>
      </c>
      <c r="D181" s="182" t="s">
        <v>266</v>
      </c>
      <c r="E181" s="183" t="s">
        <v>295</v>
      </c>
      <c r="F181" s="184" t="s">
        <v>296</v>
      </c>
      <c r="G181" s="185" t="s">
        <v>261</v>
      </c>
      <c r="H181" s="186" t="n">
        <v>4</v>
      </c>
      <c r="I181" s="187"/>
      <c r="J181" s="188" t="n">
        <f aca="false">ROUND(I181*H181,1)</f>
        <v>0</v>
      </c>
      <c r="K181" s="189"/>
      <c r="L181" s="190"/>
      <c r="M181" s="191"/>
      <c r="N181" s="192" t="s">
        <v>37</v>
      </c>
      <c r="O181" s="60"/>
      <c r="P181" s="177" t="n">
        <f aca="false">O181*H181</f>
        <v>0</v>
      </c>
      <c r="Q181" s="177" t="n">
        <v>0</v>
      </c>
      <c r="R181" s="177" t="n">
        <f aca="false">Q181*H181</f>
        <v>0</v>
      </c>
      <c r="S181" s="177" t="n">
        <v>0</v>
      </c>
      <c r="T181" s="178" t="n">
        <f aca="false">S181*H181</f>
        <v>0</v>
      </c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R181" s="179" t="s">
        <v>152</v>
      </c>
      <c r="AT181" s="179" t="s">
        <v>266</v>
      </c>
      <c r="AU181" s="179" t="s">
        <v>82</v>
      </c>
      <c r="AY181" s="3" t="s">
        <v>127</v>
      </c>
      <c r="BE181" s="180" t="n">
        <f aca="false">IF(N181="základní",J181,0)</f>
        <v>0</v>
      </c>
      <c r="BF181" s="180" t="n">
        <f aca="false">IF(N181="snížená",J181,0)</f>
        <v>0</v>
      </c>
      <c r="BG181" s="180" t="n">
        <f aca="false">IF(N181="zákl. přenesená",J181,0)</f>
        <v>0</v>
      </c>
      <c r="BH181" s="180" t="n">
        <f aca="false">IF(N181="sníž. přenesená",J181,0)</f>
        <v>0</v>
      </c>
      <c r="BI181" s="180" t="n">
        <f aca="false">IF(N181="nulová",J181,0)</f>
        <v>0</v>
      </c>
      <c r="BJ181" s="3" t="s">
        <v>80</v>
      </c>
      <c r="BK181" s="180" t="n">
        <f aca="false">ROUND(I181*H181,1)</f>
        <v>0</v>
      </c>
      <c r="BL181" s="3" t="s">
        <v>134</v>
      </c>
      <c r="BM181" s="179" t="s">
        <v>297</v>
      </c>
    </row>
    <row r="182" s="27" customFormat="true" ht="16.5" hidden="false" customHeight="true" outlineLevel="0" collapsed="false">
      <c r="A182" s="22"/>
      <c r="B182" s="166"/>
      <c r="C182" s="182" t="s">
        <v>298</v>
      </c>
      <c r="D182" s="182" t="s">
        <v>266</v>
      </c>
      <c r="E182" s="183" t="s">
        <v>299</v>
      </c>
      <c r="F182" s="184" t="s">
        <v>300</v>
      </c>
      <c r="G182" s="185" t="s">
        <v>261</v>
      </c>
      <c r="H182" s="186" t="n">
        <v>11</v>
      </c>
      <c r="I182" s="187"/>
      <c r="J182" s="188" t="n">
        <f aca="false">ROUND(I182*H182,1)</f>
        <v>0</v>
      </c>
      <c r="K182" s="189"/>
      <c r="L182" s="190"/>
      <c r="M182" s="191"/>
      <c r="N182" s="192" t="s">
        <v>37</v>
      </c>
      <c r="O182" s="60"/>
      <c r="P182" s="177" t="n">
        <f aca="false">O182*H182</f>
        <v>0</v>
      </c>
      <c r="Q182" s="177" t="n">
        <v>0</v>
      </c>
      <c r="R182" s="177" t="n">
        <f aca="false">Q182*H182</f>
        <v>0</v>
      </c>
      <c r="S182" s="177" t="n">
        <v>0</v>
      </c>
      <c r="T182" s="178" t="n">
        <f aca="false">S182*H182</f>
        <v>0</v>
      </c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R182" s="179" t="s">
        <v>152</v>
      </c>
      <c r="AT182" s="179" t="s">
        <v>266</v>
      </c>
      <c r="AU182" s="179" t="s">
        <v>82</v>
      </c>
      <c r="AY182" s="3" t="s">
        <v>127</v>
      </c>
      <c r="BE182" s="180" t="n">
        <f aca="false">IF(N182="základní",J182,0)</f>
        <v>0</v>
      </c>
      <c r="BF182" s="180" t="n">
        <f aca="false">IF(N182="snížená",J182,0)</f>
        <v>0</v>
      </c>
      <c r="BG182" s="180" t="n">
        <f aca="false">IF(N182="zákl. přenesená",J182,0)</f>
        <v>0</v>
      </c>
      <c r="BH182" s="180" t="n">
        <f aca="false">IF(N182="sníž. přenesená",J182,0)</f>
        <v>0</v>
      </c>
      <c r="BI182" s="180" t="n">
        <f aca="false">IF(N182="nulová",J182,0)</f>
        <v>0</v>
      </c>
      <c r="BJ182" s="3" t="s">
        <v>80</v>
      </c>
      <c r="BK182" s="180" t="n">
        <f aca="false">ROUND(I182*H182,1)</f>
        <v>0</v>
      </c>
      <c r="BL182" s="3" t="s">
        <v>134</v>
      </c>
      <c r="BM182" s="179" t="s">
        <v>301</v>
      </c>
    </row>
    <row r="183" s="27" customFormat="true" ht="24.15" hidden="false" customHeight="true" outlineLevel="0" collapsed="false">
      <c r="A183" s="22"/>
      <c r="B183" s="166"/>
      <c r="C183" s="182" t="s">
        <v>302</v>
      </c>
      <c r="D183" s="182" t="s">
        <v>266</v>
      </c>
      <c r="E183" s="183" t="s">
        <v>303</v>
      </c>
      <c r="F183" s="184" t="s">
        <v>304</v>
      </c>
      <c r="G183" s="185" t="s">
        <v>261</v>
      </c>
      <c r="H183" s="186" t="n">
        <v>11</v>
      </c>
      <c r="I183" s="187"/>
      <c r="J183" s="188" t="n">
        <f aca="false">ROUND(I183*H183,1)</f>
        <v>0</v>
      </c>
      <c r="K183" s="189"/>
      <c r="L183" s="190"/>
      <c r="M183" s="191"/>
      <c r="N183" s="192" t="s">
        <v>37</v>
      </c>
      <c r="O183" s="60"/>
      <c r="P183" s="177" t="n">
        <f aca="false">O183*H183</f>
        <v>0</v>
      </c>
      <c r="Q183" s="177" t="n">
        <v>0</v>
      </c>
      <c r="R183" s="177" t="n">
        <f aca="false">Q183*H183</f>
        <v>0</v>
      </c>
      <c r="S183" s="177" t="n">
        <v>0</v>
      </c>
      <c r="T183" s="178" t="n">
        <f aca="false">S183*H183</f>
        <v>0</v>
      </c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R183" s="179" t="s">
        <v>152</v>
      </c>
      <c r="AT183" s="179" t="s">
        <v>266</v>
      </c>
      <c r="AU183" s="179" t="s">
        <v>82</v>
      </c>
      <c r="AY183" s="3" t="s">
        <v>127</v>
      </c>
      <c r="BE183" s="180" t="n">
        <f aca="false">IF(N183="základní",J183,0)</f>
        <v>0</v>
      </c>
      <c r="BF183" s="180" t="n">
        <f aca="false">IF(N183="snížená",J183,0)</f>
        <v>0</v>
      </c>
      <c r="BG183" s="180" t="n">
        <f aca="false">IF(N183="zákl. přenesená",J183,0)</f>
        <v>0</v>
      </c>
      <c r="BH183" s="180" t="n">
        <f aca="false">IF(N183="sníž. přenesená",J183,0)</f>
        <v>0</v>
      </c>
      <c r="BI183" s="180" t="n">
        <f aca="false">IF(N183="nulová",J183,0)</f>
        <v>0</v>
      </c>
      <c r="BJ183" s="3" t="s">
        <v>80</v>
      </c>
      <c r="BK183" s="180" t="n">
        <f aca="false">ROUND(I183*H183,1)</f>
        <v>0</v>
      </c>
      <c r="BL183" s="3" t="s">
        <v>134</v>
      </c>
      <c r="BM183" s="179" t="s">
        <v>305</v>
      </c>
    </row>
    <row r="184" s="27" customFormat="true" ht="16.5" hidden="false" customHeight="true" outlineLevel="0" collapsed="false">
      <c r="A184" s="22"/>
      <c r="B184" s="166"/>
      <c r="C184" s="182" t="s">
        <v>306</v>
      </c>
      <c r="D184" s="182" t="s">
        <v>266</v>
      </c>
      <c r="E184" s="183" t="s">
        <v>307</v>
      </c>
      <c r="F184" s="184" t="s">
        <v>308</v>
      </c>
      <c r="G184" s="185" t="s">
        <v>261</v>
      </c>
      <c r="H184" s="186" t="n">
        <v>11</v>
      </c>
      <c r="I184" s="187"/>
      <c r="J184" s="188" t="n">
        <f aca="false">ROUND(I184*H184,1)</f>
        <v>0</v>
      </c>
      <c r="K184" s="189"/>
      <c r="L184" s="190"/>
      <c r="M184" s="191"/>
      <c r="N184" s="192" t="s">
        <v>37</v>
      </c>
      <c r="O184" s="60"/>
      <c r="P184" s="177" t="n">
        <f aca="false">O184*H184</f>
        <v>0</v>
      </c>
      <c r="Q184" s="177" t="n">
        <v>0</v>
      </c>
      <c r="R184" s="177" t="n">
        <f aca="false">Q184*H184</f>
        <v>0</v>
      </c>
      <c r="S184" s="177" t="n">
        <v>0</v>
      </c>
      <c r="T184" s="178" t="n">
        <f aca="false">S184*H184</f>
        <v>0</v>
      </c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R184" s="179" t="s">
        <v>152</v>
      </c>
      <c r="AT184" s="179" t="s">
        <v>266</v>
      </c>
      <c r="AU184" s="179" t="s">
        <v>82</v>
      </c>
      <c r="AY184" s="3" t="s">
        <v>127</v>
      </c>
      <c r="BE184" s="180" t="n">
        <f aca="false">IF(N184="základní",J184,0)</f>
        <v>0</v>
      </c>
      <c r="BF184" s="180" t="n">
        <f aca="false">IF(N184="snížená",J184,0)</f>
        <v>0</v>
      </c>
      <c r="BG184" s="180" t="n">
        <f aca="false">IF(N184="zákl. přenesená",J184,0)</f>
        <v>0</v>
      </c>
      <c r="BH184" s="180" t="n">
        <f aca="false">IF(N184="sníž. přenesená",J184,0)</f>
        <v>0</v>
      </c>
      <c r="BI184" s="180" t="n">
        <f aca="false">IF(N184="nulová",J184,0)</f>
        <v>0</v>
      </c>
      <c r="BJ184" s="3" t="s">
        <v>80</v>
      </c>
      <c r="BK184" s="180" t="n">
        <f aca="false">ROUND(I184*H184,1)</f>
        <v>0</v>
      </c>
      <c r="BL184" s="3" t="s">
        <v>134</v>
      </c>
      <c r="BM184" s="179" t="s">
        <v>309</v>
      </c>
    </row>
    <row r="185" s="27" customFormat="true" ht="16.5" hidden="false" customHeight="true" outlineLevel="0" collapsed="false">
      <c r="A185" s="22"/>
      <c r="B185" s="166"/>
      <c r="C185" s="182" t="s">
        <v>310</v>
      </c>
      <c r="D185" s="182" t="s">
        <v>266</v>
      </c>
      <c r="E185" s="183" t="s">
        <v>311</v>
      </c>
      <c r="F185" s="184" t="s">
        <v>312</v>
      </c>
      <c r="G185" s="185" t="s">
        <v>261</v>
      </c>
      <c r="H185" s="186" t="n">
        <v>11</v>
      </c>
      <c r="I185" s="187"/>
      <c r="J185" s="188" t="n">
        <f aca="false">ROUND(I185*H185,1)</f>
        <v>0</v>
      </c>
      <c r="K185" s="189"/>
      <c r="L185" s="190"/>
      <c r="M185" s="191"/>
      <c r="N185" s="192" t="s">
        <v>37</v>
      </c>
      <c r="O185" s="60"/>
      <c r="P185" s="177" t="n">
        <f aca="false">O185*H185</f>
        <v>0</v>
      </c>
      <c r="Q185" s="177" t="n">
        <v>0</v>
      </c>
      <c r="R185" s="177" t="n">
        <f aca="false">Q185*H185</f>
        <v>0</v>
      </c>
      <c r="S185" s="177" t="n">
        <v>0</v>
      </c>
      <c r="T185" s="178" t="n">
        <f aca="false">S185*H185</f>
        <v>0</v>
      </c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R185" s="179" t="s">
        <v>152</v>
      </c>
      <c r="AT185" s="179" t="s">
        <v>266</v>
      </c>
      <c r="AU185" s="179" t="s">
        <v>82</v>
      </c>
      <c r="AY185" s="3" t="s">
        <v>127</v>
      </c>
      <c r="BE185" s="180" t="n">
        <f aca="false">IF(N185="základní",J185,0)</f>
        <v>0</v>
      </c>
      <c r="BF185" s="180" t="n">
        <f aca="false">IF(N185="snížená",J185,0)</f>
        <v>0</v>
      </c>
      <c r="BG185" s="180" t="n">
        <f aca="false">IF(N185="zákl. přenesená",J185,0)</f>
        <v>0</v>
      </c>
      <c r="BH185" s="180" t="n">
        <f aca="false">IF(N185="sníž. přenesená",J185,0)</f>
        <v>0</v>
      </c>
      <c r="BI185" s="180" t="n">
        <f aca="false">IF(N185="nulová",J185,0)</f>
        <v>0</v>
      </c>
      <c r="BJ185" s="3" t="s">
        <v>80</v>
      </c>
      <c r="BK185" s="180" t="n">
        <f aca="false">ROUND(I185*H185,1)</f>
        <v>0</v>
      </c>
      <c r="BL185" s="3" t="s">
        <v>134</v>
      </c>
      <c r="BM185" s="179" t="s">
        <v>313</v>
      </c>
    </row>
    <row r="186" s="27" customFormat="true" ht="16.5" hidden="false" customHeight="true" outlineLevel="0" collapsed="false">
      <c r="A186" s="22"/>
      <c r="B186" s="166"/>
      <c r="C186" s="182" t="s">
        <v>314</v>
      </c>
      <c r="D186" s="182" t="s">
        <v>266</v>
      </c>
      <c r="E186" s="183" t="s">
        <v>315</v>
      </c>
      <c r="F186" s="184" t="s">
        <v>316</v>
      </c>
      <c r="G186" s="185" t="s">
        <v>261</v>
      </c>
      <c r="H186" s="186" t="n">
        <v>11</v>
      </c>
      <c r="I186" s="187"/>
      <c r="J186" s="188" t="n">
        <f aca="false">ROUND(I186*H186,1)</f>
        <v>0</v>
      </c>
      <c r="K186" s="189"/>
      <c r="L186" s="190"/>
      <c r="M186" s="191"/>
      <c r="N186" s="192" t="s">
        <v>37</v>
      </c>
      <c r="O186" s="60"/>
      <c r="P186" s="177" t="n">
        <f aca="false">O186*H186</f>
        <v>0</v>
      </c>
      <c r="Q186" s="177" t="n">
        <v>0</v>
      </c>
      <c r="R186" s="177" t="n">
        <f aca="false">Q186*H186</f>
        <v>0</v>
      </c>
      <c r="S186" s="177" t="n">
        <v>0</v>
      </c>
      <c r="T186" s="178" t="n">
        <f aca="false">S186*H186</f>
        <v>0</v>
      </c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R186" s="179" t="s">
        <v>152</v>
      </c>
      <c r="AT186" s="179" t="s">
        <v>266</v>
      </c>
      <c r="AU186" s="179" t="s">
        <v>82</v>
      </c>
      <c r="AY186" s="3" t="s">
        <v>127</v>
      </c>
      <c r="BE186" s="180" t="n">
        <f aca="false">IF(N186="základní",J186,0)</f>
        <v>0</v>
      </c>
      <c r="BF186" s="180" t="n">
        <f aca="false">IF(N186="snížená",J186,0)</f>
        <v>0</v>
      </c>
      <c r="BG186" s="180" t="n">
        <f aca="false">IF(N186="zákl. přenesená",J186,0)</f>
        <v>0</v>
      </c>
      <c r="BH186" s="180" t="n">
        <f aca="false">IF(N186="sníž. přenesená",J186,0)</f>
        <v>0</v>
      </c>
      <c r="BI186" s="180" t="n">
        <f aca="false">IF(N186="nulová",J186,0)</f>
        <v>0</v>
      </c>
      <c r="BJ186" s="3" t="s">
        <v>80</v>
      </c>
      <c r="BK186" s="180" t="n">
        <f aca="false">ROUND(I186*H186,1)</f>
        <v>0</v>
      </c>
      <c r="BL186" s="3" t="s">
        <v>134</v>
      </c>
      <c r="BM186" s="179" t="s">
        <v>317</v>
      </c>
    </row>
    <row r="187" s="27" customFormat="true" ht="24.15" hidden="false" customHeight="true" outlineLevel="0" collapsed="false">
      <c r="A187" s="22"/>
      <c r="B187" s="166"/>
      <c r="C187" s="182" t="s">
        <v>318</v>
      </c>
      <c r="D187" s="182" t="s">
        <v>266</v>
      </c>
      <c r="E187" s="183" t="s">
        <v>319</v>
      </c>
      <c r="F187" s="184" t="s">
        <v>320</v>
      </c>
      <c r="G187" s="185" t="s">
        <v>261</v>
      </c>
      <c r="H187" s="186" t="n">
        <v>11</v>
      </c>
      <c r="I187" s="187"/>
      <c r="J187" s="188" t="n">
        <f aca="false">ROUND(I187*H187,1)</f>
        <v>0</v>
      </c>
      <c r="K187" s="189"/>
      <c r="L187" s="190"/>
      <c r="M187" s="191"/>
      <c r="N187" s="192" t="s">
        <v>37</v>
      </c>
      <c r="O187" s="60"/>
      <c r="P187" s="177" t="n">
        <f aca="false">O187*H187</f>
        <v>0</v>
      </c>
      <c r="Q187" s="177" t="n">
        <v>0</v>
      </c>
      <c r="R187" s="177" t="n">
        <f aca="false">Q187*H187</f>
        <v>0</v>
      </c>
      <c r="S187" s="177" t="n">
        <v>0</v>
      </c>
      <c r="T187" s="178" t="n">
        <f aca="false">S187*H187</f>
        <v>0</v>
      </c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R187" s="179" t="s">
        <v>152</v>
      </c>
      <c r="AT187" s="179" t="s">
        <v>266</v>
      </c>
      <c r="AU187" s="179" t="s">
        <v>82</v>
      </c>
      <c r="AY187" s="3" t="s">
        <v>127</v>
      </c>
      <c r="BE187" s="180" t="n">
        <f aca="false">IF(N187="základní",J187,0)</f>
        <v>0</v>
      </c>
      <c r="BF187" s="180" t="n">
        <f aca="false">IF(N187="snížená",J187,0)</f>
        <v>0</v>
      </c>
      <c r="BG187" s="180" t="n">
        <f aca="false">IF(N187="zákl. přenesená",J187,0)</f>
        <v>0</v>
      </c>
      <c r="BH187" s="180" t="n">
        <f aca="false">IF(N187="sníž. přenesená",J187,0)</f>
        <v>0</v>
      </c>
      <c r="BI187" s="180" t="n">
        <f aca="false">IF(N187="nulová",J187,0)</f>
        <v>0</v>
      </c>
      <c r="BJ187" s="3" t="s">
        <v>80</v>
      </c>
      <c r="BK187" s="180" t="n">
        <f aca="false">ROUND(I187*H187,1)</f>
        <v>0</v>
      </c>
      <c r="BL187" s="3" t="s">
        <v>134</v>
      </c>
      <c r="BM187" s="179" t="s">
        <v>321</v>
      </c>
    </row>
    <row r="188" s="27" customFormat="true" ht="16.5" hidden="false" customHeight="true" outlineLevel="0" collapsed="false">
      <c r="A188" s="22"/>
      <c r="B188" s="166"/>
      <c r="C188" s="182" t="s">
        <v>322</v>
      </c>
      <c r="D188" s="182" t="s">
        <v>266</v>
      </c>
      <c r="E188" s="183" t="s">
        <v>323</v>
      </c>
      <c r="F188" s="184" t="s">
        <v>324</v>
      </c>
      <c r="G188" s="185" t="s">
        <v>261</v>
      </c>
      <c r="H188" s="186" t="n">
        <v>9</v>
      </c>
      <c r="I188" s="187"/>
      <c r="J188" s="188" t="n">
        <f aca="false">ROUND(I188*H188,1)</f>
        <v>0</v>
      </c>
      <c r="K188" s="189"/>
      <c r="L188" s="190"/>
      <c r="M188" s="191"/>
      <c r="N188" s="192" t="s">
        <v>37</v>
      </c>
      <c r="O188" s="60"/>
      <c r="P188" s="177" t="n">
        <f aca="false">O188*H188</f>
        <v>0</v>
      </c>
      <c r="Q188" s="177" t="n">
        <v>0</v>
      </c>
      <c r="R188" s="177" t="n">
        <f aca="false">Q188*H188</f>
        <v>0</v>
      </c>
      <c r="S188" s="177" t="n">
        <v>0</v>
      </c>
      <c r="T188" s="178" t="n">
        <f aca="false">S188*H188</f>
        <v>0</v>
      </c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R188" s="179" t="s">
        <v>152</v>
      </c>
      <c r="AT188" s="179" t="s">
        <v>266</v>
      </c>
      <c r="AU188" s="179" t="s">
        <v>82</v>
      </c>
      <c r="AY188" s="3" t="s">
        <v>127</v>
      </c>
      <c r="BE188" s="180" t="n">
        <f aca="false">IF(N188="základní",J188,0)</f>
        <v>0</v>
      </c>
      <c r="BF188" s="180" t="n">
        <f aca="false">IF(N188="snížená",J188,0)</f>
        <v>0</v>
      </c>
      <c r="BG188" s="180" t="n">
        <f aca="false">IF(N188="zákl. přenesená",J188,0)</f>
        <v>0</v>
      </c>
      <c r="BH188" s="180" t="n">
        <f aca="false">IF(N188="sníž. přenesená",J188,0)</f>
        <v>0</v>
      </c>
      <c r="BI188" s="180" t="n">
        <f aca="false">IF(N188="nulová",J188,0)</f>
        <v>0</v>
      </c>
      <c r="BJ188" s="3" t="s">
        <v>80</v>
      </c>
      <c r="BK188" s="180" t="n">
        <f aca="false">ROUND(I188*H188,1)</f>
        <v>0</v>
      </c>
      <c r="BL188" s="3" t="s">
        <v>134</v>
      </c>
      <c r="BM188" s="179" t="s">
        <v>325</v>
      </c>
    </row>
    <row r="189" s="27" customFormat="true" ht="24.15" hidden="false" customHeight="true" outlineLevel="0" collapsed="false">
      <c r="A189" s="22"/>
      <c r="B189" s="166"/>
      <c r="C189" s="167" t="s">
        <v>326</v>
      </c>
      <c r="D189" s="167" t="s">
        <v>130</v>
      </c>
      <c r="E189" s="168" t="s">
        <v>327</v>
      </c>
      <c r="F189" s="169" t="s">
        <v>328</v>
      </c>
      <c r="G189" s="170" t="s">
        <v>329</v>
      </c>
      <c r="H189" s="171" t="n">
        <v>0.6</v>
      </c>
      <c r="I189" s="172"/>
      <c r="J189" s="173" t="n">
        <f aca="false">ROUND(I189*H189,1)</f>
        <v>0</v>
      </c>
      <c r="K189" s="174"/>
      <c r="L189" s="23"/>
      <c r="M189" s="175"/>
      <c r="N189" s="176" t="s">
        <v>37</v>
      </c>
      <c r="O189" s="60"/>
      <c r="P189" s="177" t="n">
        <f aca="false">O189*H189</f>
        <v>0</v>
      </c>
      <c r="Q189" s="177" t="n">
        <v>0</v>
      </c>
      <c r="R189" s="177" t="n">
        <f aca="false">Q189*H189</f>
        <v>0</v>
      </c>
      <c r="S189" s="177" t="n">
        <v>0</v>
      </c>
      <c r="T189" s="178" t="n">
        <f aca="false">S189*H189</f>
        <v>0</v>
      </c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R189" s="179" t="s">
        <v>134</v>
      </c>
      <c r="AT189" s="179" t="s">
        <v>130</v>
      </c>
      <c r="AU189" s="179" t="s">
        <v>82</v>
      </c>
      <c r="AY189" s="3" t="s">
        <v>127</v>
      </c>
      <c r="BE189" s="180" t="n">
        <f aca="false">IF(N189="základní",J189,0)</f>
        <v>0</v>
      </c>
      <c r="BF189" s="180" t="n">
        <f aca="false">IF(N189="snížená",J189,0)</f>
        <v>0</v>
      </c>
      <c r="BG189" s="180" t="n">
        <f aca="false">IF(N189="zákl. přenesená",J189,0)</f>
        <v>0</v>
      </c>
      <c r="BH189" s="180" t="n">
        <f aca="false">IF(N189="sníž. přenesená",J189,0)</f>
        <v>0</v>
      </c>
      <c r="BI189" s="180" t="n">
        <f aca="false">IF(N189="nulová",J189,0)</f>
        <v>0</v>
      </c>
      <c r="BJ189" s="3" t="s">
        <v>80</v>
      </c>
      <c r="BK189" s="180" t="n">
        <f aca="false">ROUND(I189*H189,1)</f>
        <v>0</v>
      </c>
      <c r="BL189" s="3" t="s">
        <v>134</v>
      </c>
      <c r="BM189" s="179" t="s">
        <v>270</v>
      </c>
    </row>
    <row r="190" s="27" customFormat="true" ht="16.5" hidden="false" customHeight="true" outlineLevel="0" collapsed="false">
      <c r="A190" s="22"/>
      <c r="B190" s="166"/>
      <c r="C190" s="167" t="s">
        <v>330</v>
      </c>
      <c r="D190" s="167" t="s">
        <v>130</v>
      </c>
      <c r="E190" s="168" t="s">
        <v>331</v>
      </c>
      <c r="F190" s="169" t="s">
        <v>332</v>
      </c>
      <c r="G190" s="170" t="s">
        <v>238</v>
      </c>
      <c r="H190" s="171" t="n">
        <v>8</v>
      </c>
      <c r="I190" s="172"/>
      <c r="J190" s="173" t="n">
        <f aca="false">ROUND(I190*H190,1)</f>
        <v>0</v>
      </c>
      <c r="K190" s="174"/>
      <c r="L190" s="23"/>
      <c r="M190" s="175"/>
      <c r="N190" s="176" t="s">
        <v>37</v>
      </c>
      <c r="O190" s="60"/>
      <c r="P190" s="177" t="n">
        <f aca="false">O190*H190</f>
        <v>0</v>
      </c>
      <c r="Q190" s="177" t="n">
        <v>0.00023914</v>
      </c>
      <c r="R190" s="177" t="n">
        <f aca="false">Q190*H190</f>
        <v>0.00191312</v>
      </c>
      <c r="S190" s="177" t="n">
        <v>0</v>
      </c>
      <c r="T190" s="178" t="n">
        <f aca="false">S190*H190</f>
        <v>0</v>
      </c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R190" s="179" t="s">
        <v>134</v>
      </c>
      <c r="AT190" s="179" t="s">
        <v>130</v>
      </c>
      <c r="AU190" s="179" t="s">
        <v>82</v>
      </c>
      <c r="AY190" s="3" t="s">
        <v>127</v>
      </c>
      <c r="BE190" s="180" t="n">
        <f aca="false">IF(N190="základní",J190,0)</f>
        <v>0</v>
      </c>
      <c r="BF190" s="180" t="n">
        <f aca="false">IF(N190="snížená",J190,0)</f>
        <v>0</v>
      </c>
      <c r="BG190" s="180" t="n">
        <f aca="false">IF(N190="zákl. přenesená",J190,0)</f>
        <v>0</v>
      </c>
      <c r="BH190" s="180" t="n">
        <f aca="false">IF(N190="sníž. přenesená",J190,0)</f>
        <v>0</v>
      </c>
      <c r="BI190" s="180" t="n">
        <f aca="false">IF(N190="nulová",J190,0)</f>
        <v>0</v>
      </c>
      <c r="BJ190" s="3" t="s">
        <v>80</v>
      </c>
      <c r="BK190" s="180" t="n">
        <f aca="false">ROUND(I190*H190,1)</f>
        <v>0</v>
      </c>
      <c r="BL190" s="3" t="s">
        <v>134</v>
      </c>
      <c r="BM190" s="179" t="s">
        <v>274</v>
      </c>
    </row>
    <row r="191" s="27" customFormat="true" ht="16.5" hidden="false" customHeight="true" outlineLevel="0" collapsed="false">
      <c r="A191" s="22"/>
      <c r="B191" s="166"/>
      <c r="C191" s="167" t="s">
        <v>333</v>
      </c>
      <c r="D191" s="167" t="s">
        <v>130</v>
      </c>
      <c r="E191" s="168" t="s">
        <v>334</v>
      </c>
      <c r="F191" s="169" t="s">
        <v>335</v>
      </c>
      <c r="G191" s="170" t="s">
        <v>336</v>
      </c>
      <c r="H191" s="171" t="n">
        <v>1</v>
      </c>
      <c r="I191" s="172"/>
      <c r="J191" s="173" t="n">
        <f aca="false">ROUND(I191*H191,1)</f>
        <v>0</v>
      </c>
      <c r="K191" s="174"/>
      <c r="L191" s="23"/>
      <c r="M191" s="175"/>
      <c r="N191" s="176" t="s">
        <v>37</v>
      </c>
      <c r="O191" s="60"/>
      <c r="P191" s="177" t="n">
        <f aca="false">O191*H191</f>
        <v>0</v>
      </c>
      <c r="Q191" s="177" t="n">
        <v>0</v>
      </c>
      <c r="R191" s="177" t="n">
        <f aca="false">Q191*H191</f>
        <v>0</v>
      </c>
      <c r="S191" s="177" t="n">
        <v>0</v>
      </c>
      <c r="T191" s="178" t="n">
        <f aca="false">S191*H191</f>
        <v>0</v>
      </c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R191" s="179" t="s">
        <v>134</v>
      </c>
      <c r="AT191" s="179" t="s">
        <v>130</v>
      </c>
      <c r="AU191" s="179" t="s">
        <v>82</v>
      </c>
      <c r="AY191" s="3" t="s">
        <v>127</v>
      </c>
      <c r="BE191" s="180" t="n">
        <f aca="false">IF(N191="základní",J191,0)</f>
        <v>0</v>
      </c>
      <c r="BF191" s="180" t="n">
        <f aca="false">IF(N191="snížená",J191,0)</f>
        <v>0</v>
      </c>
      <c r="BG191" s="180" t="n">
        <f aca="false">IF(N191="zákl. přenesená",J191,0)</f>
        <v>0</v>
      </c>
      <c r="BH191" s="180" t="n">
        <f aca="false">IF(N191="sníž. přenesená",J191,0)</f>
        <v>0</v>
      </c>
      <c r="BI191" s="180" t="n">
        <f aca="false">IF(N191="nulová",J191,0)</f>
        <v>0</v>
      </c>
      <c r="BJ191" s="3" t="s">
        <v>80</v>
      </c>
      <c r="BK191" s="180" t="n">
        <f aca="false">ROUND(I191*H191,1)</f>
        <v>0</v>
      </c>
      <c r="BL191" s="3" t="s">
        <v>134</v>
      </c>
      <c r="BM191" s="179" t="s">
        <v>337</v>
      </c>
    </row>
    <row r="192" s="27" customFormat="true" ht="16.5" hidden="false" customHeight="true" outlineLevel="0" collapsed="false">
      <c r="A192" s="22"/>
      <c r="B192" s="166"/>
      <c r="C192" s="167" t="s">
        <v>338</v>
      </c>
      <c r="D192" s="167" t="s">
        <v>130</v>
      </c>
      <c r="E192" s="168" t="s">
        <v>339</v>
      </c>
      <c r="F192" s="169" t="s">
        <v>340</v>
      </c>
      <c r="G192" s="170" t="s">
        <v>140</v>
      </c>
      <c r="H192" s="171" t="n">
        <v>2</v>
      </c>
      <c r="I192" s="172"/>
      <c r="J192" s="173" t="n">
        <f aca="false">ROUND(I192*H192,1)</f>
        <v>0</v>
      </c>
      <c r="K192" s="174"/>
      <c r="L192" s="23"/>
      <c r="M192" s="175"/>
      <c r="N192" s="176" t="s">
        <v>37</v>
      </c>
      <c r="O192" s="60"/>
      <c r="P192" s="177" t="n">
        <f aca="false">O192*H192</f>
        <v>0</v>
      </c>
      <c r="Q192" s="177" t="n">
        <v>0.00031</v>
      </c>
      <c r="R192" s="177" t="n">
        <f aca="false">Q192*H192</f>
        <v>0.00062</v>
      </c>
      <c r="S192" s="177" t="n">
        <v>0</v>
      </c>
      <c r="T192" s="178" t="n">
        <f aca="false">S192*H192</f>
        <v>0</v>
      </c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R192" s="179" t="s">
        <v>134</v>
      </c>
      <c r="AT192" s="179" t="s">
        <v>130</v>
      </c>
      <c r="AU192" s="179" t="s">
        <v>82</v>
      </c>
      <c r="AY192" s="3" t="s">
        <v>127</v>
      </c>
      <c r="BE192" s="180" t="n">
        <f aca="false">IF(N192="základní",J192,0)</f>
        <v>0</v>
      </c>
      <c r="BF192" s="180" t="n">
        <f aca="false">IF(N192="snížená",J192,0)</f>
        <v>0</v>
      </c>
      <c r="BG192" s="180" t="n">
        <f aca="false">IF(N192="zákl. přenesená",J192,0)</f>
        <v>0</v>
      </c>
      <c r="BH192" s="180" t="n">
        <f aca="false">IF(N192="sníž. přenesená",J192,0)</f>
        <v>0</v>
      </c>
      <c r="BI192" s="180" t="n">
        <f aca="false">IF(N192="nulová",J192,0)</f>
        <v>0</v>
      </c>
      <c r="BJ192" s="3" t="s">
        <v>80</v>
      </c>
      <c r="BK192" s="180" t="n">
        <f aca="false">ROUND(I192*H192,1)</f>
        <v>0</v>
      </c>
      <c r="BL192" s="3" t="s">
        <v>134</v>
      </c>
      <c r="BM192" s="179" t="s">
        <v>341</v>
      </c>
    </row>
    <row r="193" s="27" customFormat="true" ht="24.15" hidden="false" customHeight="true" outlineLevel="0" collapsed="false">
      <c r="A193" s="22"/>
      <c r="B193" s="166"/>
      <c r="C193" s="167" t="s">
        <v>342</v>
      </c>
      <c r="D193" s="167" t="s">
        <v>130</v>
      </c>
      <c r="E193" s="168" t="s">
        <v>343</v>
      </c>
      <c r="F193" s="169" t="s">
        <v>344</v>
      </c>
      <c r="G193" s="170" t="s">
        <v>177</v>
      </c>
      <c r="H193" s="181"/>
      <c r="I193" s="172"/>
      <c r="J193" s="173" t="n">
        <f aca="false">ROUND(I193*H193,1)</f>
        <v>0</v>
      </c>
      <c r="K193" s="174"/>
      <c r="L193" s="23"/>
      <c r="M193" s="175"/>
      <c r="N193" s="176" t="s">
        <v>37</v>
      </c>
      <c r="O193" s="60"/>
      <c r="P193" s="177" t="n">
        <f aca="false">O193*H193</f>
        <v>0</v>
      </c>
      <c r="Q193" s="177" t="n">
        <v>0</v>
      </c>
      <c r="R193" s="177" t="n">
        <f aca="false">Q193*H193</f>
        <v>0</v>
      </c>
      <c r="S193" s="177" t="n">
        <v>0</v>
      </c>
      <c r="T193" s="178" t="n">
        <f aca="false">S193*H193</f>
        <v>0</v>
      </c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R193" s="179" t="s">
        <v>134</v>
      </c>
      <c r="AT193" s="179" t="s">
        <v>130</v>
      </c>
      <c r="AU193" s="179" t="s">
        <v>82</v>
      </c>
      <c r="AY193" s="3" t="s">
        <v>127</v>
      </c>
      <c r="BE193" s="180" t="n">
        <f aca="false">IF(N193="základní",J193,0)</f>
        <v>0</v>
      </c>
      <c r="BF193" s="180" t="n">
        <f aca="false">IF(N193="snížená",J193,0)</f>
        <v>0</v>
      </c>
      <c r="BG193" s="180" t="n">
        <f aca="false">IF(N193="zákl. přenesená",J193,0)</f>
        <v>0</v>
      </c>
      <c r="BH193" s="180" t="n">
        <f aca="false">IF(N193="sníž. přenesená",J193,0)</f>
        <v>0</v>
      </c>
      <c r="BI193" s="180" t="n">
        <f aca="false">IF(N193="nulová",J193,0)</f>
        <v>0</v>
      </c>
      <c r="BJ193" s="3" t="s">
        <v>80</v>
      </c>
      <c r="BK193" s="180" t="n">
        <f aca="false">ROUND(I193*H193,1)</f>
        <v>0</v>
      </c>
      <c r="BL193" s="3" t="s">
        <v>134</v>
      </c>
      <c r="BM193" s="179" t="s">
        <v>345</v>
      </c>
    </row>
    <row r="194" s="152" customFormat="true" ht="22.8" hidden="false" customHeight="true" outlineLevel="0" collapsed="false">
      <c r="B194" s="153"/>
      <c r="D194" s="154" t="s">
        <v>71</v>
      </c>
      <c r="E194" s="164" t="s">
        <v>346</v>
      </c>
      <c r="F194" s="164" t="s">
        <v>347</v>
      </c>
      <c r="I194" s="156"/>
      <c r="J194" s="165" t="n">
        <f aca="false">BK194</f>
        <v>0</v>
      </c>
      <c r="L194" s="153"/>
      <c r="M194" s="158"/>
      <c r="N194" s="159"/>
      <c r="O194" s="159"/>
      <c r="P194" s="160" t="n">
        <f aca="false">SUM(P195:P200)</f>
        <v>0</v>
      </c>
      <c r="Q194" s="159"/>
      <c r="R194" s="160" t="n">
        <f aca="false">SUM(R195:R200)</f>
        <v>0.002</v>
      </c>
      <c r="S194" s="159"/>
      <c r="T194" s="161" t="n">
        <f aca="false">SUM(T195:T200)</f>
        <v>0</v>
      </c>
      <c r="AR194" s="154" t="s">
        <v>82</v>
      </c>
      <c r="AT194" s="162" t="s">
        <v>71</v>
      </c>
      <c r="AU194" s="162" t="s">
        <v>80</v>
      </c>
      <c r="AY194" s="154" t="s">
        <v>127</v>
      </c>
      <c r="BK194" s="163" t="n">
        <f aca="false">SUM(BK195:BK200)</f>
        <v>0</v>
      </c>
    </row>
    <row r="195" s="27" customFormat="true" ht="16.5" hidden="false" customHeight="true" outlineLevel="0" collapsed="false">
      <c r="A195" s="22"/>
      <c r="B195" s="166"/>
      <c r="C195" s="167" t="s">
        <v>348</v>
      </c>
      <c r="D195" s="167" t="s">
        <v>130</v>
      </c>
      <c r="E195" s="168" t="s">
        <v>349</v>
      </c>
      <c r="F195" s="169" t="s">
        <v>350</v>
      </c>
      <c r="G195" s="170" t="s">
        <v>238</v>
      </c>
      <c r="H195" s="171" t="n">
        <v>4</v>
      </c>
      <c r="I195" s="172"/>
      <c r="J195" s="173" t="n">
        <f aca="false">ROUND(I195*H195,1)</f>
        <v>0</v>
      </c>
      <c r="K195" s="174"/>
      <c r="L195" s="23"/>
      <c r="M195" s="175"/>
      <c r="N195" s="176" t="s">
        <v>37</v>
      </c>
      <c r="O195" s="60"/>
      <c r="P195" s="177" t="n">
        <f aca="false">O195*H195</f>
        <v>0</v>
      </c>
      <c r="Q195" s="177" t="n">
        <v>0</v>
      </c>
      <c r="R195" s="177" t="n">
        <f aca="false">Q195*H195</f>
        <v>0</v>
      </c>
      <c r="S195" s="177" t="n">
        <v>0</v>
      </c>
      <c r="T195" s="178" t="n">
        <f aca="false">S195*H195</f>
        <v>0</v>
      </c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R195" s="179" t="s">
        <v>134</v>
      </c>
      <c r="AT195" s="179" t="s">
        <v>130</v>
      </c>
      <c r="AU195" s="179" t="s">
        <v>82</v>
      </c>
      <c r="AY195" s="3" t="s">
        <v>127</v>
      </c>
      <c r="BE195" s="180" t="n">
        <f aca="false">IF(N195="základní",J195,0)</f>
        <v>0</v>
      </c>
      <c r="BF195" s="180" t="n">
        <f aca="false">IF(N195="snížená",J195,0)</f>
        <v>0</v>
      </c>
      <c r="BG195" s="180" t="n">
        <f aca="false">IF(N195="zákl. přenesená",J195,0)</f>
        <v>0</v>
      </c>
      <c r="BH195" s="180" t="n">
        <f aca="false">IF(N195="sníž. přenesená",J195,0)</f>
        <v>0</v>
      </c>
      <c r="BI195" s="180" t="n">
        <f aca="false">IF(N195="nulová",J195,0)</f>
        <v>0</v>
      </c>
      <c r="BJ195" s="3" t="s">
        <v>80</v>
      </c>
      <c r="BK195" s="180" t="n">
        <f aca="false">ROUND(I195*H195,1)</f>
        <v>0</v>
      </c>
      <c r="BL195" s="3" t="s">
        <v>134</v>
      </c>
      <c r="BM195" s="179" t="s">
        <v>351</v>
      </c>
    </row>
    <row r="196" s="27" customFormat="true" ht="16.5" hidden="false" customHeight="true" outlineLevel="0" collapsed="false">
      <c r="A196" s="22"/>
      <c r="B196" s="166"/>
      <c r="C196" s="167" t="s">
        <v>352</v>
      </c>
      <c r="D196" s="167" t="s">
        <v>130</v>
      </c>
      <c r="E196" s="168" t="s">
        <v>353</v>
      </c>
      <c r="F196" s="169" t="s">
        <v>354</v>
      </c>
      <c r="G196" s="170" t="s">
        <v>238</v>
      </c>
      <c r="H196" s="171" t="n">
        <v>4</v>
      </c>
      <c r="I196" s="172"/>
      <c r="J196" s="173" t="n">
        <f aca="false">ROUND(I196*H196,1)</f>
        <v>0</v>
      </c>
      <c r="K196" s="174"/>
      <c r="L196" s="23"/>
      <c r="M196" s="175"/>
      <c r="N196" s="176" t="s">
        <v>37</v>
      </c>
      <c r="O196" s="60"/>
      <c r="P196" s="177" t="n">
        <f aca="false">O196*H196</f>
        <v>0</v>
      </c>
      <c r="Q196" s="177" t="n">
        <v>0</v>
      </c>
      <c r="R196" s="177" t="n">
        <f aca="false">Q196*H196</f>
        <v>0</v>
      </c>
      <c r="S196" s="177" t="n">
        <v>0</v>
      </c>
      <c r="T196" s="178" t="n">
        <f aca="false">S196*H196</f>
        <v>0</v>
      </c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R196" s="179" t="s">
        <v>134</v>
      </c>
      <c r="AT196" s="179" t="s">
        <v>130</v>
      </c>
      <c r="AU196" s="179" t="s">
        <v>82</v>
      </c>
      <c r="AY196" s="3" t="s">
        <v>127</v>
      </c>
      <c r="BE196" s="180" t="n">
        <f aca="false">IF(N196="základní",J196,0)</f>
        <v>0</v>
      </c>
      <c r="BF196" s="180" t="n">
        <f aca="false">IF(N196="snížená",J196,0)</f>
        <v>0</v>
      </c>
      <c r="BG196" s="180" t="n">
        <f aca="false">IF(N196="zákl. přenesená",J196,0)</f>
        <v>0</v>
      </c>
      <c r="BH196" s="180" t="n">
        <f aca="false">IF(N196="sníž. přenesená",J196,0)</f>
        <v>0</v>
      </c>
      <c r="BI196" s="180" t="n">
        <f aca="false">IF(N196="nulová",J196,0)</f>
        <v>0</v>
      </c>
      <c r="BJ196" s="3" t="s">
        <v>80</v>
      </c>
      <c r="BK196" s="180" t="n">
        <f aca="false">ROUND(I196*H196,1)</f>
        <v>0</v>
      </c>
      <c r="BL196" s="3" t="s">
        <v>134</v>
      </c>
      <c r="BM196" s="179" t="s">
        <v>355</v>
      </c>
    </row>
    <row r="197" s="27" customFormat="true" ht="24.15" hidden="false" customHeight="true" outlineLevel="0" collapsed="false">
      <c r="A197" s="22"/>
      <c r="B197" s="166"/>
      <c r="C197" s="182" t="s">
        <v>356</v>
      </c>
      <c r="D197" s="182" t="s">
        <v>266</v>
      </c>
      <c r="E197" s="183" t="s">
        <v>357</v>
      </c>
      <c r="F197" s="184" t="s">
        <v>358</v>
      </c>
      <c r="G197" s="185" t="s">
        <v>261</v>
      </c>
      <c r="H197" s="186" t="n">
        <v>4</v>
      </c>
      <c r="I197" s="187"/>
      <c r="J197" s="188" t="n">
        <f aca="false">ROUND(I197*H197,1)</f>
        <v>0</v>
      </c>
      <c r="K197" s="189"/>
      <c r="L197" s="190"/>
      <c r="M197" s="191"/>
      <c r="N197" s="192" t="s">
        <v>37</v>
      </c>
      <c r="O197" s="60"/>
      <c r="P197" s="177" t="n">
        <f aca="false">O197*H197</f>
        <v>0</v>
      </c>
      <c r="Q197" s="177" t="n">
        <v>0</v>
      </c>
      <c r="R197" s="177" t="n">
        <f aca="false">Q197*H197</f>
        <v>0</v>
      </c>
      <c r="S197" s="177" t="n">
        <v>0</v>
      </c>
      <c r="T197" s="178" t="n">
        <f aca="false">S197*H197</f>
        <v>0</v>
      </c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R197" s="179" t="s">
        <v>152</v>
      </c>
      <c r="AT197" s="179" t="s">
        <v>266</v>
      </c>
      <c r="AU197" s="179" t="s">
        <v>82</v>
      </c>
      <c r="AY197" s="3" t="s">
        <v>127</v>
      </c>
      <c r="BE197" s="180" t="n">
        <f aca="false">IF(N197="základní",J197,0)</f>
        <v>0</v>
      </c>
      <c r="BF197" s="180" t="n">
        <f aca="false">IF(N197="snížená",J197,0)</f>
        <v>0</v>
      </c>
      <c r="BG197" s="180" t="n">
        <f aca="false">IF(N197="zákl. přenesená",J197,0)</f>
        <v>0</v>
      </c>
      <c r="BH197" s="180" t="n">
        <f aca="false">IF(N197="sníž. přenesená",J197,0)</f>
        <v>0</v>
      </c>
      <c r="BI197" s="180" t="n">
        <f aca="false">IF(N197="nulová",J197,0)</f>
        <v>0</v>
      </c>
      <c r="BJ197" s="3" t="s">
        <v>80</v>
      </c>
      <c r="BK197" s="180" t="n">
        <f aca="false">ROUND(I197*H197,1)</f>
        <v>0</v>
      </c>
      <c r="BL197" s="3" t="s">
        <v>134</v>
      </c>
      <c r="BM197" s="179" t="s">
        <v>359</v>
      </c>
    </row>
    <row r="198" s="27" customFormat="true" ht="16.5" hidden="false" customHeight="true" outlineLevel="0" collapsed="false">
      <c r="A198" s="22"/>
      <c r="B198" s="166"/>
      <c r="C198" s="182" t="s">
        <v>360</v>
      </c>
      <c r="D198" s="182" t="s">
        <v>266</v>
      </c>
      <c r="E198" s="183" t="s">
        <v>361</v>
      </c>
      <c r="F198" s="184" t="s">
        <v>362</v>
      </c>
      <c r="G198" s="185" t="s">
        <v>261</v>
      </c>
      <c r="H198" s="186" t="n">
        <v>4</v>
      </c>
      <c r="I198" s="187"/>
      <c r="J198" s="188" t="n">
        <f aca="false">ROUND(I198*H198,1)</f>
        <v>0</v>
      </c>
      <c r="K198" s="189"/>
      <c r="L198" s="190"/>
      <c r="M198" s="191"/>
      <c r="N198" s="192" t="s">
        <v>37</v>
      </c>
      <c r="O198" s="60"/>
      <c r="P198" s="177" t="n">
        <f aca="false">O198*H198</f>
        <v>0</v>
      </c>
      <c r="Q198" s="177" t="n">
        <v>0</v>
      </c>
      <c r="R198" s="177" t="n">
        <f aca="false">Q198*H198</f>
        <v>0</v>
      </c>
      <c r="S198" s="177" t="n">
        <v>0</v>
      </c>
      <c r="T198" s="178" t="n">
        <f aca="false">S198*H198</f>
        <v>0</v>
      </c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R198" s="179" t="s">
        <v>152</v>
      </c>
      <c r="AT198" s="179" t="s">
        <v>266</v>
      </c>
      <c r="AU198" s="179" t="s">
        <v>82</v>
      </c>
      <c r="AY198" s="3" t="s">
        <v>127</v>
      </c>
      <c r="BE198" s="180" t="n">
        <f aca="false">IF(N198="základní",J198,0)</f>
        <v>0</v>
      </c>
      <c r="BF198" s="180" t="n">
        <f aca="false">IF(N198="snížená",J198,0)</f>
        <v>0</v>
      </c>
      <c r="BG198" s="180" t="n">
        <f aca="false">IF(N198="zákl. přenesená",J198,0)</f>
        <v>0</v>
      </c>
      <c r="BH198" s="180" t="n">
        <f aca="false">IF(N198="sníž. přenesená",J198,0)</f>
        <v>0</v>
      </c>
      <c r="BI198" s="180" t="n">
        <f aca="false">IF(N198="nulová",J198,0)</f>
        <v>0</v>
      </c>
      <c r="BJ198" s="3" t="s">
        <v>80</v>
      </c>
      <c r="BK198" s="180" t="n">
        <f aca="false">ROUND(I198*H198,1)</f>
        <v>0</v>
      </c>
      <c r="BL198" s="3" t="s">
        <v>134</v>
      </c>
      <c r="BM198" s="179" t="s">
        <v>363</v>
      </c>
    </row>
    <row r="199" s="27" customFormat="true" ht="16.5" hidden="false" customHeight="true" outlineLevel="0" collapsed="false">
      <c r="A199" s="22"/>
      <c r="B199" s="166"/>
      <c r="C199" s="167" t="s">
        <v>364</v>
      </c>
      <c r="D199" s="167" t="s">
        <v>130</v>
      </c>
      <c r="E199" s="168" t="s">
        <v>365</v>
      </c>
      <c r="F199" s="169" t="s">
        <v>366</v>
      </c>
      <c r="G199" s="170" t="s">
        <v>238</v>
      </c>
      <c r="H199" s="171" t="n">
        <v>4</v>
      </c>
      <c r="I199" s="172"/>
      <c r="J199" s="173" t="n">
        <f aca="false">ROUND(I199*H199,1)</f>
        <v>0</v>
      </c>
      <c r="K199" s="174"/>
      <c r="L199" s="23"/>
      <c r="M199" s="175"/>
      <c r="N199" s="176" t="s">
        <v>37</v>
      </c>
      <c r="O199" s="60"/>
      <c r="P199" s="177" t="n">
        <f aca="false">O199*H199</f>
        <v>0</v>
      </c>
      <c r="Q199" s="177" t="n">
        <v>0.0005</v>
      </c>
      <c r="R199" s="177" t="n">
        <f aca="false">Q199*H199</f>
        <v>0.002</v>
      </c>
      <c r="S199" s="177" t="n">
        <v>0</v>
      </c>
      <c r="T199" s="178" t="n">
        <f aca="false">S199*H199</f>
        <v>0</v>
      </c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R199" s="179" t="s">
        <v>134</v>
      </c>
      <c r="AT199" s="179" t="s">
        <v>130</v>
      </c>
      <c r="AU199" s="179" t="s">
        <v>82</v>
      </c>
      <c r="AY199" s="3" t="s">
        <v>127</v>
      </c>
      <c r="BE199" s="180" t="n">
        <f aca="false">IF(N199="základní",J199,0)</f>
        <v>0</v>
      </c>
      <c r="BF199" s="180" t="n">
        <f aca="false">IF(N199="snížená",J199,0)</f>
        <v>0</v>
      </c>
      <c r="BG199" s="180" t="n">
        <f aca="false">IF(N199="zákl. přenesená",J199,0)</f>
        <v>0</v>
      </c>
      <c r="BH199" s="180" t="n">
        <f aca="false">IF(N199="sníž. přenesená",J199,0)</f>
        <v>0</v>
      </c>
      <c r="BI199" s="180" t="n">
        <f aca="false">IF(N199="nulová",J199,0)</f>
        <v>0</v>
      </c>
      <c r="BJ199" s="3" t="s">
        <v>80</v>
      </c>
      <c r="BK199" s="180" t="n">
        <f aca="false">ROUND(I199*H199,1)</f>
        <v>0</v>
      </c>
      <c r="BL199" s="3" t="s">
        <v>134</v>
      </c>
      <c r="BM199" s="179" t="s">
        <v>367</v>
      </c>
    </row>
    <row r="200" s="27" customFormat="true" ht="24.15" hidden="false" customHeight="true" outlineLevel="0" collapsed="false">
      <c r="A200" s="22"/>
      <c r="B200" s="166"/>
      <c r="C200" s="167" t="s">
        <v>368</v>
      </c>
      <c r="D200" s="167" t="s">
        <v>130</v>
      </c>
      <c r="E200" s="168" t="s">
        <v>369</v>
      </c>
      <c r="F200" s="169" t="s">
        <v>370</v>
      </c>
      <c r="G200" s="170" t="s">
        <v>177</v>
      </c>
      <c r="H200" s="181"/>
      <c r="I200" s="172"/>
      <c r="J200" s="173" t="n">
        <f aca="false">ROUND(I200*H200,1)</f>
        <v>0</v>
      </c>
      <c r="K200" s="174"/>
      <c r="L200" s="23"/>
      <c r="M200" s="175"/>
      <c r="N200" s="176" t="s">
        <v>37</v>
      </c>
      <c r="O200" s="60"/>
      <c r="P200" s="177" t="n">
        <f aca="false">O200*H200</f>
        <v>0</v>
      </c>
      <c r="Q200" s="177" t="n">
        <v>0</v>
      </c>
      <c r="R200" s="177" t="n">
        <f aca="false">Q200*H200</f>
        <v>0</v>
      </c>
      <c r="S200" s="177" t="n">
        <v>0</v>
      </c>
      <c r="T200" s="178" t="n">
        <f aca="false">S200*H200</f>
        <v>0</v>
      </c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R200" s="179" t="s">
        <v>134</v>
      </c>
      <c r="AT200" s="179" t="s">
        <v>130</v>
      </c>
      <c r="AU200" s="179" t="s">
        <v>82</v>
      </c>
      <c r="AY200" s="3" t="s">
        <v>127</v>
      </c>
      <c r="BE200" s="180" t="n">
        <f aca="false">IF(N200="základní",J200,0)</f>
        <v>0</v>
      </c>
      <c r="BF200" s="180" t="n">
        <f aca="false">IF(N200="snížená",J200,0)</f>
        <v>0</v>
      </c>
      <c r="BG200" s="180" t="n">
        <f aca="false">IF(N200="zákl. přenesená",J200,0)</f>
        <v>0</v>
      </c>
      <c r="BH200" s="180" t="n">
        <f aca="false">IF(N200="sníž. přenesená",J200,0)</f>
        <v>0</v>
      </c>
      <c r="BI200" s="180" t="n">
        <f aca="false">IF(N200="nulová",J200,0)</f>
        <v>0</v>
      </c>
      <c r="BJ200" s="3" t="s">
        <v>80</v>
      </c>
      <c r="BK200" s="180" t="n">
        <f aca="false">ROUND(I200*H200,1)</f>
        <v>0</v>
      </c>
      <c r="BL200" s="3" t="s">
        <v>134</v>
      </c>
      <c r="BM200" s="179" t="s">
        <v>371</v>
      </c>
    </row>
    <row r="201" s="152" customFormat="true" ht="22.8" hidden="false" customHeight="true" outlineLevel="0" collapsed="false">
      <c r="B201" s="153"/>
      <c r="D201" s="154" t="s">
        <v>71</v>
      </c>
      <c r="E201" s="164" t="s">
        <v>372</v>
      </c>
      <c r="F201" s="164" t="s">
        <v>373</v>
      </c>
      <c r="I201" s="156"/>
      <c r="J201" s="165" t="n">
        <f aca="false">BK201</f>
        <v>0</v>
      </c>
      <c r="L201" s="153"/>
      <c r="M201" s="158"/>
      <c r="N201" s="159"/>
      <c r="O201" s="159"/>
      <c r="P201" s="160" t="n">
        <f aca="false">SUM(P202:P206)</f>
        <v>0</v>
      </c>
      <c r="Q201" s="159"/>
      <c r="R201" s="160" t="n">
        <f aca="false">SUM(R202:R206)</f>
        <v>0.000662674</v>
      </c>
      <c r="S201" s="159"/>
      <c r="T201" s="161" t="n">
        <f aca="false">SUM(T202:T206)</f>
        <v>0.0044</v>
      </c>
      <c r="AR201" s="154" t="s">
        <v>82</v>
      </c>
      <c r="AT201" s="162" t="s">
        <v>71</v>
      </c>
      <c r="AU201" s="162" t="s">
        <v>80</v>
      </c>
      <c r="AY201" s="154" t="s">
        <v>127</v>
      </c>
      <c r="BK201" s="163" t="n">
        <f aca="false">SUM(BK202:BK206)</f>
        <v>0</v>
      </c>
    </row>
    <row r="202" s="27" customFormat="true" ht="21.75" hidden="false" customHeight="true" outlineLevel="0" collapsed="false">
      <c r="A202" s="22"/>
      <c r="B202" s="166"/>
      <c r="C202" s="167" t="s">
        <v>374</v>
      </c>
      <c r="D202" s="167" t="s">
        <v>130</v>
      </c>
      <c r="E202" s="168" t="s">
        <v>375</v>
      </c>
      <c r="F202" s="169" t="s">
        <v>376</v>
      </c>
      <c r="G202" s="170" t="s">
        <v>140</v>
      </c>
      <c r="H202" s="171" t="n">
        <v>4</v>
      </c>
      <c r="I202" s="172"/>
      <c r="J202" s="173" t="n">
        <f aca="false">ROUND(I202*H202,1)</f>
        <v>0</v>
      </c>
      <c r="K202" s="174"/>
      <c r="L202" s="23"/>
      <c r="M202" s="175"/>
      <c r="N202" s="176" t="s">
        <v>37</v>
      </c>
      <c r="O202" s="60"/>
      <c r="P202" s="177" t="n">
        <f aca="false">O202*H202</f>
        <v>0</v>
      </c>
      <c r="Q202" s="177" t="n">
        <v>0.0001264</v>
      </c>
      <c r="R202" s="177" t="n">
        <f aca="false">Q202*H202</f>
        <v>0.0005056</v>
      </c>
      <c r="S202" s="177" t="n">
        <v>0.0011</v>
      </c>
      <c r="T202" s="178" t="n">
        <f aca="false">S202*H202</f>
        <v>0.0044</v>
      </c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R202" s="179" t="s">
        <v>134</v>
      </c>
      <c r="AT202" s="179" t="s">
        <v>130</v>
      </c>
      <c r="AU202" s="179" t="s">
        <v>82</v>
      </c>
      <c r="AY202" s="3" t="s">
        <v>127</v>
      </c>
      <c r="BE202" s="180" t="n">
        <f aca="false">IF(N202="základní",J202,0)</f>
        <v>0</v>
      </c>
      <c r="BF202" s="180" t="n">
        <f aca="false">IF(N202="snížená",J202,0)</f>
        <v>0</v>
      </c>
      <c r="BG202" s="180" t="n">
        <f aca="false">IF(N202="zákl. přenesená",J202,0)</f>
        <v>0</v>
      </c>
      <c r="BH202" s="180" t="n">
        <f aca="false">IF(N202="sníž. přenesená",J202,0)</f>
        <v>0</v>
      </c>
      <c r="BI202" s="180" t="n">
        <f aca="false">IF(N202="nulová",J202,0)</f>
        <v>0</v>
      </c>
      <c r="BJ202" s="3" t="s">
        <v>80</v>
      </c>
      <c r="BK202" s="180" t="n">
        <f aca="false">ROUND(I202*H202,1)</f>
        <v>0</v>
      </c>
      <c r="BL202" s="3" t="s">
        <v>134</v>
      </c>
      <c r="BM202" s="179" t="s">
        <v>377</v>
      </c>
    </row>
    <row r="203" s="27" customFormat="true" ht="16.5" hidden="false" customHeight="true" outlineLevel="0" collapsed="false">
      <c r="A203" s="22"/>
      <c r="B203" s="166"/>
      <c r="C203" s="167" t="s">
        <v>337</v>
      </c>
      <c r="D203" s="167" t="s">
        <v>130</v>
      </c>
      <c r="E203" s="168" t="s">
        <v>378</v>
      </c>
      <c r="F203" s="169" t="s">
        <v>379</v>
      </c>
      <c r="G203" s="170" t="s">
        <v>140</v>
      </c>
      <c r="H203" s="171" t="n">
        <v>2</v>
      </c>
      <c r="I203" s="172"/>
      <c r="J203" s="173" t="n">
        <f aca="false">ROUND(I203*H203,1)</f>
        <v>0</v>
      </c>
      <c r="K203" s="174"/>
      <c r="L203" s="23"/>
      <c r="M203" s="175"/>
      <c r="N203" s="176" t="s">
        <v>37</v>
      </c>
      <c r="O203" s="60"/>
      <c r="P203" s="177" t="n">
        <f aca="false">O203*H203</f>
        <v>0</v>
      </c>
      <c r="Q203" s="177" t="n">
        <v>7.8537E-005</v>
      </c>
      <c r="R203" s="177" t="n">
        <f aca="false">Q203*H203</f>
        <v>0.000157074</v>
      </c>
      <c r="S203" s="177" t="n">
        <v>0</v>
      </c>
      <c r="T203" s="178" t="n">
        <f aca="false">S203*H203</f>
        <v>0</v>
      </c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R203" s="179" t="s">
        <v>134</v>
      </c>
      <c r="AT203" s="179" t="s">
        <v>130</v>
      </c>
      <c r="AU203" s="179" t="s">
        <v>82</v>
      </c>
      <c r="AY203" s="3" t="s">
        <v>127</v>
      </c>
      <c r="BE203" s="180" t="n">
        <f aca="false">IF(N203="základní",J203,0)</f>
        <v>0</v>
      </c>
      <c r="BF203" s="180" t="n">
        <f aca="false">IF(N203="snížená",J203,0)</f>
        <v>0</v>
      </c>
      <c r="BG203" s="180" t="n">
        <f aca="false">IF(N203="zákl. přenesená",J203,0)</f>
        <v>0</v>
      </c>
      <c r="BH203" s="180" t="n">
        <f aca="false">IF(N203="sníž. přenesená",J203,0)</f>
        <v>0</v>
      </c>
      <c r="BI203" s="180" t="n">
        <f aca="false">IF(N203="nulová",J203,0)</f>
        <v>0</v>
      </c>
      <c r="BJ203" s="3" t="s">
        <v>80</v>
      </c>
      <c r="BK203" s="180" t="n">
        <f aca="false">ROUND(I203*H203,1)</f>
        <v>0</v>
      </c>
      <c r="BL203" s="3" t="s">
        <v>134</v>
      </c>
      <c r="BM203" s="179" t="s">
        <v>380</v>
      </c>
    </row>
    <row r="204" s="27" customFormat="true" ht="16.5" hidden="false" customHeight="true" outlineLevel="0" collapsed="false">
      <c r="A204" s="22"/>
      <c r="B204" s="166"/>
      <c r="C204" s="182" t="s">
        <v>341</v>
      </c>
      <c r="D204" s="182" t="s">
        <v>266</v>
      </c>
      <c r="E204" s="183" t="s">
        <v>381</v>
      </c>
      <c r="F204" s="184" t="s">
        <v>382</v>
      </c>
      <c r="G204" s="185" t="s">
        <v>383</v>
      </c>
      <c r="H204" s="186" t="n">
        <v>2</v>
      </c>
      <c r="I204" s="187"/>
      <c r="J204" s="188" t="n">
        <f aca="false">ROUND(I204*H204,1)</f>
        <v>0</v>
      </c>
      <c r="K204" s="189"/>
      <c r="L204" s="190"/>
      <c r="M204" s="191"/>
      <c r="N204" s="192" t="s">
        <v>37</v>
      </c>
      <c r="O204" s="60"/>
      <c r="P204" s="177" t="n">
        <f aca="false">O204*H204</f>
        <v>0</v>
      </c>
      <c r="Q204" s="177" t="n">
        <v>0</v>
      </c>
      <c r="R204" s="177" t="n">
        <f aca="false">Q204*H204</f>
        <v>0</v>
      </c>
      <c r="S204" s="177" t="n">
        <v>0</v>
      </c>
      <c r="T204" s="178" t="n">
        <f aca="false">S204*H204</f>
        <v>0</v>
      </c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R204" s="179" t="s">
        <v>152</v>
      </c>
      <c r="AT204" s="179" t="s">
        <v>266</v>
      </c>
      <c r="AU204" s="179" t="s">
        <v>82</v>
      </c>
      <c r="AY204" s="3" t="s">
        <v>127</v>
      </c>
      <c r="BE204" s="180" t="n">
        <f aca="false">IF(N204="základní",J204,0)</f>
        <v>0</v>
      </c>
      <c r="BF204" s="180" t="n">
        <f aca="false">IF(N204="snížená",J204,0)</f>
        <v>0</v>
      </c>
      <c r="BG204" s="180" t="n">
        <f aca="false">IF(N204="zákl. přenesená",J204,0)</f>
        <v>0</v>
      </c>
      <c r="BH204" s="180" t="n">
        <f aca="false">IF(N204="sníž. přenesená",J204,0)</f>
        <v>0</v>
      </c>
      <c r="BI204" s="180" t="n">
        <f aca="false">IF(N204="nulová",J204,0)</f>
        <v>0</v>
      </c>
      <c r="BJ204" s="3" t="s">
        <v>80</v>
      </c>
      <c r="BK204" s="180" t="n">
        <f aca="false">ROUND(I204*H204,1)</f>
        <v>0</v>
      </c>
      <c r="BL204" s="3" t="s">
        <v>134</v>
      </c>
      <c r="BM204" s="179" t="s">
        <v>384</v>
      </c>
    </row>
    <row r="205" s="27" customFormat="true" ht="16.5" hidden="false" customHeight="true" outlineLevel="0" collapsed="false">
      <c r="A205" s="22"/>
      <c r="B205" s="166"/>
      <c r="C205" s="182" t="s">
        <v>385</v>
      </c>
      <c r="D205" s="182" t="s">
        <v>266</v>
      </c>
      <c r="E205" s="183" t="s">
        <v>386</v>
      </c>
      <c r="F205" s="184" t="s">
        <v>387</v>
      </c>
      <c r="G205" s="185" t="s">
        <v>383</v>
      </c>
      <c r="H205" s="186" t="n">
        <v>2</v>
      </c>
      <c r="I205" s="187"/>
      <c r="J205" s="188" t="n">
        <f aca="false">ROUND(I205*H205,1)</f>
        <v>0</v>
      </c>
      <c r="K205" s="189"/>
      <c r="L205" s="190"/>
      <c r="M205" s="191"/>
      <c r="N205" s="192" t="s">
        <v>37</v>
      </c>
      <c r="O205" s="60"/>
      <c r="P205" s="177" t="n">
        <f aca="false">O205*H205</f>
        <v>0</v>
      </c>
      <c r="Q205" s="177" t="n">
        <v>0</v>
      </c>
      <c r="R205" s="177" t="n">
        <f aca="false">Q205*H205</f>
        <v>0</v>
      </c>
      <c r="S205" s="177" t="n">
        <v>0</v>
      </c>
      <c r="T205" s="178" t="n">
        <f aca="false">S205*H205</f>
        <v>0</v>
      </c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R205" s="179" t="s">
        <v>152</v>
      </c>
      <c r="AT205" s="179" t="s">
        <v>266</v>
      </c>
      <c r="AU205" s="179" t="s">
        <v>82</v>
      </c>
      <c r="AY205" s="3" t="s">
        <v>127</v>
      </c>
      <c r="BE205" s="180" t="n">
        <f aca="false">IF(N205="základní",J205,0)</f>
        <v>0</v>
      </c>
      <c r="BF205" s="180" t="n">
        <f aca="false">IF(N205="snížená",J205,0)</f>
        <v>0</v>
      </c>
      <c r="BG205" s="180" t="n">
        <f aca="false">IF(N205="zákl. přenesená",J205,0)</f>
        <v>0</v>
      </c>
      <c r="BH205" s="180" t="n">
        <f aca="false">IF(N205="sníž. přenesená",J205,0)</f>
        <v>0</v>
      </c>
      <c r="BI205" s="180" t="n">
        <f aca="false">IF(N205="nulová",J205,0)</f>
        <v>0</v>
      </c>
      <c r="BJ205" s="3" t="s">
        <v>80</v>
      </c>
      <c r="BK205" s="180" t="n">
        <f aca="false">ROUND(I205*H205,1)</f>
        <v>0</v>
      </c>
      <c r="BL205" s="3" t="s">
        <v>134</v>
      </c>
      <c r="BM205" s="179" t="s">
        <v>388</v>
      </c>
    </row>
    <row r="206" s="27" customFormat="true" ht="24.15" hidden="false" customHeight="true" outlineLevel="0" collapsed="false">
      <c r="A206" s="22"/>
      <c r="B206" s="166"/>
      <c r="C206" s="167" t="s">
        <v>345</v>
      </c>
      <c r="D206" s="167" t="s">
        <v>130</v>
      </c>
      <c r="E206" s="168" t="s">
        <v>389</v>
      </c>
      <c r="F206" s="169" t="s">
        <v>390</v>
      </c>
      <c r="G206" s="170" t="s">
        <v>177</v>
      </c>
      <c r="H206" s="181"/>
      <c r="I206" s="172"/>
      <c r="J206" s="173" t="n">
        <f aca="false">ROUND(I206*H206,1)</f>
        <v>0</v>
      </c>
      <c r="K206" s="174"/>
      <c r="L206" s="23"/>
      <c r="M206" s="175"/>
      <c r="N206" s="176" t="s">
        <v>37</v>
      </c>
      <c r="O206" s="60"/>
      <c r="P206" s="177" t="n">
        <f aca="false">O206*H206</f>
        <v>0</v>
      </c>
      <c r="Q206" s="177" t="n">
        <v>0</v>
      </c>
      <c r="R206" s="177" t="n">
        <f aca="false">Q206*H206</f>
        <v>0</v>
      </c>
      <c r="S206" s="177" t="n">
        <v>0</v>
      </c>
      <c r="T206" s="178" t="n">
        <f aca="false">S206*H206</f>
        <v>0</v>
      </c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R206" s="179" t="s">
        <v>134</v>
      </c>
      <c r="AT206" s="179" t="s">
        <v>130</v>
      </c>
      <c r="AU206" s="179" t="s">
        <v>82</v>
      </c>
      <c r="AY206" s="3" t="s">
        <v>127</v>
      </c>
      <c r="BE206" s="180" t="n">
        <f aca="false">IF(N206="základní",J206,0)</f>
        <v>0</v>
      </c>
      <c r="BF206" s="180" t="n">
        <f aca="false">IF(N206="snížená",J206,0)</f>
        <v>0</v>
      </c>
      <c r="BG206" s="180" t="n">
        <f aca="false">IF(N206="zákl. přenesená",J206,0)</f>
        <v>0</v>
      </c>
      <c r="BH206" s="180" t="n">
        <f aca="false">IF(N206="sníž. přenesená",J206,0)</f>
        <v>0</v>
      </c>
      <c r="BI206" s="180" t="n">
        <f aca="false">IF(N206="nulová",J206,0)</f>
        <v>0</v>
      </c>
      <c r="BJ206" s="3" t="s">
        <v>80</v>
      </c>
      <c r="BK206" s="180" t="n">
        <f aca="false">ROUND(I206*H206,1)</f>
        <v>0</v>
      </c>
      <c r="BL206" s="3" t="s">
        <v>134</v>
      </c>
      <c r="BM206" s="179" t="s">
        <v>391</v>
      </c>
    </row>
    <row r="207" s="152" customFormat="true" ht="22.8" hidden="false" customHeight="true" outlineLevel="0" collapsed="false">
      <c r="B207" s="153"/>
      <c r="D207" s="154" t="s">
        <v>71</v>
      </c>
      <c r="E207" s="164" t="s">
        <v>392</v>
      </c>
      <c r="F207" s="164" t="s">
        <v>393</v>
      </c>
      <c r="I207" s="156"/>
      <c r="J207" s="165" t="n">
        <f aca="false">BK207</f>
        <v>0</v>
      </c>
      <c r="L207" s="153"/>
      <c r="M207" s="158"/>
      <c r="N207" s="159"/>
      <c r="O207" s="159"/>
      <c r="P207" s="160" t="n">
        <f aca="false">SUM(P208:P212)</f>
        <v>0</v>
      </c>
      <c r="Q207" s="159"/>
      <c r="R207" s="160" t="n">
        <f aca="false">SUM(R208:R212)</f>
        <v>0</v>
      </c>
      <c r="S207" s="159"/>
      <c r="T207" s="161" t="n">
        <f aca="false">SUM(T208:T212)</f>
        <v>0.0476</v>
      </c>
      <c r="AR207" s="154" t="s">
        <v>82</v>
      </c>
      <c r="AT207" s="162" t="s">
        <v>71</v>
      </c>
      <c r="AU207" s="162" t="s">
        <v>80</v>
      </c>
      <c r="AY207" s="154" t="s">
        <v>127</v>
      </c>
      <c r="BK207" s="163" t="n">
        <f aca="false">SUM(BK208:BK212)</f>
        <v>0</v>
      </c>
    </row>
    <row r="208" s="27" customFormat="true" ht="16.5" hidden="false" customHeight="true" outlineLevel="0" collapsed="false">
      <c r="A208" s="22"/>
      <c r="B208" s="166"/>
      <c r="C208" s="167" t="s">
        <v>351</v>
      </c>
      <c r="D208" s="167" t="s">
        <v>130</v>
      </c>
      <c r="E208" s="168" t="s">
        <v>394</v>
      </c>
      <c r="F208" s="169" t="s">
        <v>395</v>
      </c>
      <c r="G208" s="170" t="s">
        <v>336</v>
      </c>
      <c r="H208" s="171" t="n">
        <v>1</v>
      </c>
      <c r="I208" s="172"/>
      <c r="J208" s="173" t="n">
        <f aca="false">ROUND(I208*H208,1)</f>
        <v>0</v>
      </c>
      <c r="K208" s="174"/>
      <c r="L208" s="23"/>
      <c r="M208" s="175"/>
      <c r="N208" s="176" t="s">
        <v>37</v>
      </c>
      <c r="O208" s="60"/>
      <c r="P208" s="177" t="n">
        <f aca="false">O208*H208</f>
        <v>0</v>
      </c>
      <c r="Q208" s="177" t="n">
        <v>0</v>
      </c>
      <c r="R208" s="177" t="n">
        <f aca="false">Q208*H208</f>
        <v>0</v>
      </c>
      <c r="S208" s="177" t="n">
        <v>0</v>
      </c>
      <c r="T208" s="178" t="n">
        <f aca="false">S208*H208</f>
        <v>0</v>
      </c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R208" s="179" t="s">
        <v>134</v>
      </c>
      <c r="AT208" s="179" t="s">
        <v>130</v>
      </c>
      <c r="AU208" s="179" t="s">
        <v>82</v>
      </c>
      <c r="AY208" s="3" t="s">
        <v>127</v>
      </c>
      <c r="BE208" s="180" t="n">
        <f aca="false">IF(N208="základní",J208,0)</f>
        <v>0</v>
      </c>
      <c r="BF208" s="180" t="n">
        <f aca="false">IF(N208="snížená",J208,0)</f>
        <v>0</v>
      </c>
      <c r="BG208" s="180" t="n">
        <f aca="false">IF(N208="zákl. přenesená",J208,0)</f>
        <v>0</v>
      </c>
      <c r="BH208" s="180" t="n">
        <f aca="false">IF(N208="sníž. přenesená",J208,0)</f>
        <v>0</v>
      </c>
      <c r="BI208" s="180" t="n">
        <f aca="false">IF(N208="nulová",J208,0)</f>
        <v>0</v>
      </c>
      <c r="BJ208" s="3" t="s">
        <v>80</v>
      </c>
      <c r="BK208" s="180" t="n">
        <f aca="false">ROUND(I208*H208,1)</f>
        <v>0</v>
      </c>
      <c r="BL208" s="3" t="s">
        <v>134</v>
      </c>
      <c r="BM208" s="179" t="s">
        <v>396</v>
      </c>
    </row>
    <row r="209" s="27" customFormat="true" ht="16.5" hidden="false" customHeight="true" outlineLevel="0" collapsed="false">
      <c r="A209" s="22"/>
      <c r="B209" s="166"/>
      <c r="C209" s="167" t="s">
        <v>355</v>
      </c>
      <c r="D209" s="167" t="s">
        <v>130</v>
      </c>
      <c r="E209" s="168" t="s">
        <v>397</v>
      </c>
      <c r="F209" s="169" t="s">
        <v>398</v>
      </c>
      <c r="G209" s="170" t="s">
        <v>261</v>
      </c>
      <c r="H209" s="171" t="n">
        <v>2</v>
      </c>
      <c r="I209" s="172"/>
      <c r="J209" s="173" t="n">
        <f aca="false">ROUND(I209*H209,1)</f>
        <v>0</v>
      </c>
      <c r="K209" s="174"/>
      <c r="L209" s="23"/>
      <c r="M209" s="175"/>
      <c r="N209" s="176" t="s">
        <v>37</v>
      </c>
      <c r="O209" s="60"/>
      <c r="P209" s="177" t="n">
        <f aca="false">O209*H209</f>
        <v>0</v>
      </c>
      <c r="Q209" s="177" t="n">
        <v>0</v>
      </c>
      <c r="R209" s="177" t="n">
        <f aca="false">Q209*H209</f>
        <v>0</v>
      </c>
      <c r="S209" s="177" t="n">
        <v>0.0238</v>
      </c>
      <c r="T209" s="178" t="n">
        <f aca="false">S209*H209</f>
        <v>0.0476</v>
      </c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R209" s="179" t="s">
        <v>134</v>
      </c>
      <c r="AT209" s="179" t="s">
        <v>130</v>
      </c>
      <c r="AU209" s="179" t="s">
        <v>82</v>
      </c>
      <c r="AY209" s="3" t="s">
        <v>127</v>
      </c>
      <c r="BE209" s="180" t="n">
        <f aca="false">IF(N209="základní",J209,0)</f>
        <v>0</v>
      </c>
      <c r="BF209" s="180" t="n">
        <f aca="false">IF(N209="snížená",J209,0)</f>
        <v>0</v>
      </c>
      <c r="BG209" s="180" t="n">
        <f aca="false">IF(N209="zákl. přenesená",J209,0)</f>
        <v>0</v>
      </c>
      <c r="BH209" s="180" t="n">
        <f aca="false">IF(N209="sníž. přenesená",J209,0)</f>
        <v>0</v>
      </c>
      <c r="BI209" s="180" t="n">
        <f aca="false">IF(N209="nulová",J209,0)</f>
        <v>0</v>
      </c>
      <c r="BJ209" s="3" t="s">
        <v>80</v>
      </c>
      <c r="BK209" s="180" t="n">
        <f aca="false">ROUND(I209*H209,1)</f>
        <v>0</v>
      </c>
      <c r="BL209" s="3" t="s">
        <v>134</v>
      </c>
      <c r="BM209" s="179" t="s">
        <v>399</v>
      </c>
    </row>
    <row r="210" s="27" customFormat="true" ht="16.5" hidden="false" customHeight="true" outlineLevel="0" collapsed="false">
      <c r="A210" s="22"/>
      <c r="B210" s="166"/>
      <c r="C210" s="167" t="s">
        <v>400</v>
      </c>
      <c r="D210" s="167" t="s">
        <v>130</v>
      </c>
      <c r="E210" s="168" t="s">
        <v>401</v>
      </c>
      <c r="F210" s="169" t="s">
        <v>402</v>
      </c>
      <c r="G210" s="170" t="s">
        <v>140</v>
      </c>
      <c r="H210" s="171" t="n">
        <v>2</v>
      </c>
      <c r="I210" s="172"/>
      <c r="J210" s="173" t="n">
        <f aca="false">ROUND(I210*H210,1)</f>
        <v>0</v>
      </c>
      <c r="K210" s="174"/>
      <c r="L210" s="23"/>
      <c r="M210" s="175"/>
      <c r="N210" s="176" t="s">
        <v>37</v>
      </c>
      <c r="O210" s="60"/>
      <c r="P210" s="177" t="n">
        <f aca="false">O210*H210</f>
        <v>0</v>
      </c>
      <c r="Q210" s="177" t="n">
        <v>0</v>
      </c>
      <c r="R210" s="177" t="n">
        <f aca="false">Q210*H210</f>
        <v>0</v>
      </c>
      <c r="S210" s="177" t="n">
        <v>0</v>
      </c>
      <c r="T210" s="178" t="n">
        <f aca="false">S210*H210</f>
        <v>0</v>
      </c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R210" s="179" t="s">
        <v>134</v>
      </c>
      <c r="AT210" s="179" t="s">
        <v>130</v>
      </c>
      <c r="AU210" s="179" t="s">
        <v>82</v>
      </c>
      <c r="AY210" s="3" t="s">
        <v>127</v>
      </c>
      <c r="BE210" s="180" t="n">
        <f aca="false">IF(N210="základní",J210,0)</f>
        <v>0</v>
      </c>
      <c r="BF210" s="180" t="n">
        <f aca="false">IF(N210="snížená",J210,0)</f>
        <v>0</v>
      </c>
      <c r="BG210" s="180" t="n">
        <f aca="false">IF(N210="zákl. přenesená",J210,0)</f>
        <v>0</v>
      </c>
      <c r="BH210" s="180" t="n">
        <f aca="false">IF(N210="sníž. přenesená",J210,0)</f>
        <v>0</v>
      </c>
      <c r="BI210" s="180" t="n">
        <f aca="false">IF(N210="nulová",J210,0)</f>
        <v>0</v>
      </c>
      <c r="BJ210" s="3" t="s">
        <v>80</v>
      </c>
      <c r="BK210" s="180" t="n">
        <f aca="false">ROUND(I210*H210,1)</f>
        <v>0</v>
      </c>
      <c r="BL210" s="3" t="s">
        <v>134</v>
      </c>
      <c r="BM210" s="179" t="s">
        <v>403</v>
      </c>
    </row>
    <row r="211" s="27" customFormat="true" ht="16.5" hidden="false" customHeight="true" outlineLevel="0" collapsed="false">
      <c r="A211" s="22"/>
      <c r="B211" s="166"/>
      <c r="C211" s="167" t="s">
        <v>404</v>
      </c>
      <c r="D211" s="167" t="s">
        <v>130</v>
      </c>
      <c r="E211" s="168" t="s">
        <v>405</v>
      </c>
      <c r="F211" s="169" t="s">
        <v>406</v>
      </c>
      <c r="G211" s="170" t="s">
        <v>336</v>
      </c>
      <c r="H211" s="171" t="n">
        <v>1</v>
      </c>
      <c r="I211" s="172"/>
      <c r="J211" s="173" t="n">
        <f aca="false">ROUND(I211*H211,1)</f>
        <v>0</v>
      </c>
      <c r="K211" s="174"/>
      <c r="L211" s="23"/>
      <c r="M211" s="175"/>
      <c r="N211" s="176" t="s">
        <v>37</v>
      </c>
      <c r="O211" s="60"/>
      <c r="P211" s="177" t="n">
        <f aca="false">O211*H211</f>
        <v>0</v>
      </c>
      <c r="Q211" s="177" t="n">
        <v>0</v>
      </c>
      <c r="R211" s="177" t="n">
        <f aca="false">Q211*H211</f>
        <v>0</v>
      </c>
      <c r="S211" s="177" t="n">
        <v>0</v>
      </c>
      <c r="T211" s="178" t="n">
        <f aca="false">S211*H211</f>
        <v>0</v>
      </c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R211" s="179" t="s">
        <v>134</v>
      </c>
      <c r="AT211" s="179" t="s">
        <v>130</v>
      </c>
      <c r="AU211" s="179" t="s">
        <v>82</v>
      </c>
      <c r="AY211" s="3" t="s">
        <v>127</v>
      </c>
      <c r="BE211" s="180" t="n">
        <f aca="false">IF(N211="základní",J211,0)</f>
        <v>0</v>
      </c>
      <c r="BF211" s="180" t="n">
        <f aca="false">IF(N211="snížená",J211,0)</f>
        <v>0</v>
      </c>
      <c r="BG211" s="180" t="n">
        <f aca="false">IF(N211="zákl. přenesená",J211,0)</f>
        <v>0</v>
      </c>
      <c r="BH211" s="180" t="n">
        <f aca="false">IF(N211="sníž. přenesená",J211,0)</f>
        <v>0</v>
      </c>
      <c r="BI211" s="180" t="n">
        <f aca="false">IF(N211="nulová",J211,0)</f>
        <v>0</v>
      </c>
      <c r="BJ211" s="3" t="s">
        <v>80</v>
      </c>
      <c r="BK211" s="180" t="n">
        <f aca="false">ROUND(I211*H211,1)</f>
        <v>0</v>
      </c>
      <c r="BL211" s="3" t="s">
        <v>134</v>
      </c>
      <c r="BM211" s="179" t="s">
        <v>407</v>
      </c>
    </row>
    <row r="212" s="27" customFormat="true" ht="24.15" hidden="false" customHeight="true" outlineLevel="0" collapsed="false">
      <c r="A212" s="22"/>
      <c r="B212" s="166"/>
      <c r="C212" s="167" t="s">
        <v>408</v>
      </c>
      <c r="D212" s="167" t="s">
        <v>130</v>
      </c>
      <c r="E212" s="168" t="s">
        <v>409</v>
      </c>
      <c r="F212" s="169" t="s">
        <v>410</v>
      </c>
      <c r="G212" s="170" t="s">
        <v>177</v>
      </c>
      <c r="H212" s="181"/>
      <c r="I212" s="172"/>
      <c r="J212" s="173" t="n">
        <f aca="false">ROUND(I212*H212,1)</f>
        <v>0</v>
      </c>
      <c r="K212" s="174"/>
      <c r="L212" s="23"/>
      <c r="M212" s="175"/>
      <c r="N212" s="176" t="s">
        <v>37</v>
      </c>
      <c r="O212" s="60"/>
      <c r="P212" s="177" t="n">
        <f aca="false">O212*H212</f>
        <v>0</v>
      </c>
      <c r="Q212" s="177" t="n">
        <v>0</v>
      </c>
      <c r="R212" s="177" t="n">
        <f aca="false">Q212*H212</f>
        <v>0</v>
      </c>
      <c r="S212" s="177" t="n">
        <v>0</v>
      </c>
      <c r="T212" s="178" t="n">
        <f aca="false">S212*H212</f>
        <v>0</v>
      </c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R212" s="179" t="s">
        <v>134</v>
      </c>
      <c r="AT212" s="179" t="s">
        <v>130</v>
      </c>
      <c r="AU212" s="179" t="s">
        <v>82</v>
      </c>
      <c r="AY212" s="3" t="s">
        <v>127</v>
      </c>
      <c r="BE212" s="180" t="n">
        <f aca="false">IF(N212="základní",J212,0)</f>
        <v>0</v>
      </c>
      <c r="BF212" s="180" t="n">
        <f aca="false">IF(N212="snížená",J212,0)</f>
        <v>0</v>
      </c>
      <c r="BG212" s="180" t="n">
        <f aca="false">IF(N212="zákl. přenesená",J212,0)</f>
        <v>0</v>
      </c>
      <c r="BH212" s="180" t="n">
        <f aca="false">IF(N212="sníž. přenesená",J212,0)</f>
        <v>0</v>
      </c>
      <c r="BI212" s="180" t="n">
        <f aca="false">IF(N212="nulová",J212,0)</f>
        <v>0</v>
      </c>
      <c r="BJ212" s="3" t="s">
        <v>80</v>
      </c>
      <c r="BK212" s="180" t="n">
        <f aca="false">ROUND(I212*H212,1)</f>
        <v>0</v>
      </c>
      <c r="BL212" s="3" t="s">
        <v>134</v>
      </c>
      <c r="BM212" s="179" t="s">
        <v>411</v>
      </c>
    </row>
    <row r="213" s="152" customFormat="true" ht="22.8" hidden="false" customHeight="true" outlineLevel="0" collapsed="false">
      <c r="B213" s="153"/>
      <c r="D213" s="154" t="s">
        <v>71</v>
      </c>
      <c r="E213" s="164" t="s">
        <v>412</v>
      </c>
      <c r="F213" s="164" t="s">
        <v>413</v>
      </c>
      <c r="I213" s="156"/>
      <c r="J213" s="165" t="n">
        <f aca="false">BK213</f>
        <v>0</v>
      </c>
      <c r="L213" s="153"/>
      <c r="M213" s="158"/>
      <c r="N213" s="159"/>
      <c r="O213" s="159"/>
      <c r="P213" s="160" t="n">
        <f aca="false">SUM(P214:P224)</f>
        <v>0</v>
      </c>
      <c r="Q213" s="159"/>
      <c r="R213" s="160" t="n">
        <f aca="false">SUM(R214:R224)</f>
        <v>0.8742</v>
      </c>
      <c r="S213" s="159"/>
      <c r="T213" s="161" t="n">
        <f aca="false">SUM(T214:T224)</f>
        <v>1.0943</v>
      </c>
      <c r="AR213" s="154" t="s">
        <v>82</v>
      </c>
      <c r="AT213" s="162" t="s">
        <v>71</v>
      </c>
      <c r="AU213" s="162" t="s">
        <v>80</v>
      </c>
      <c r="AY213" s="154" t="s">
        <v>127</v>
      </c>
      <c r="BK213" s="163" t="n">
        <f aca="false">SUM(BK214:BK224)</f>
        <v>0</v>
      </c>
    </row>
    <row r="214" s="27" customFormat="true" ht="16.5" hidden="false" customHeight="true" outlineLevel="0" collapsed="false">
      <c r="A214" s="22"/>
      <c r="B214" s="166"/>
      <c r="C214" s="167" t="s">
        <v>414</v>
      </c>
      <c r="D214" s="167" t="s">
        <v>130</v>
      </c>
      <c r="E214" s="168" t="s">
        <v>415</v>
      </c>
      <c r="F214" s="169" t="s">
        <v>416</v>
      </c>
      <c r="G214" s="170" t="s">
        <v>417</v>
      </c>
      <c r="H214" s="171" t="n">
        <v>31</v>
      </c>
      <c r="I214" s="172"/>
      <c r="J214" s="173" t="n">
        <f aca="false">ROUND(I214*H214,1)</f>
        <v>0</v>
      </c>
      <c r="K214" s="174"/>
      <c r="L214" s="23"/>
      <c r="M214" s="175"/>
      <c r="N214" s="176" t="s">
        <v>37</v>
      </c>
      <c r="O214" s="60"/>
      <c r="P214" s="177" t="n">
        <f aca="false">O214*H214</f>
        <v>0</v>
      </c>
      <c r="Q214" s="177" t="n">
        <v>0</v>
      </c>
      <c r="R214" s="177" t="n">
        <f aca="false">Q214*H214</f>
        <v>0</v>
      </c>
      <c r="S214" s="177" t="n">
        <v>0.0353</v>
      </c>
      <c r="T214" s="178" t="n">
        <f aca="false">S214*H214</f>
        <v>1.0943</v>
      </c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R214" s="179" t="s">
        <v>134</v>
      </c>
      <c r="AT214" s="179" t="s">
        <v>130</v>
      </c>
      <c r="AU214" s="179" t="s">
        <v>82</v>
      </c>
      <c r="AY214" s="3" t="s">
        <v>127</v>
      </c>
      <c r="BE214" s="180" t="n">
        <f aca="false">IF(N214="základní",J214,0)</f>
        <v>0</v>
      </c>
      <c r="BF214" s="180" t="n">
        <f aca="false">IF(N214="snížená",J214,0)</f>
        <v>0</v>
      </c>
      <c r="BG214" s="180" t="n">
        <f aca="false">IF(N214="zákl. přenesená",J214,0)</f>
        <v>0</v>
      </c>
      <c r="BH214" s="180" t="n">
        <f aca="false">IF(N214="sníž. přenesená",J214,0)</f>
        <v>0</v>
      </c>
      <c r="BI214" s="180" t="n">
        <f aca="false">IF(N214="nulová",J214,0)</f>
        <v>0</v>
      </c>
      <c r="BJ214" s="3" t="s">
        <v>80</v>
      </c>
      <c r="BK214" s="180" t="n">
        <f aca="false">ROUND(I214*H214,1)</f>
        <v>0</v>
      </c>
      <c r="BL214" s="3" t="s">
        <v>134</v>
      </c>
      <c r="BM214" s="179" t="s">
        <v>418</v>
      </c>
    </row>
    <row r="215" s="27" customFormat="true" ht="16.5" hidden="false" customHeight="true" outlineLevel="0" collapsed="false">
      <c r="A215" s="22"/>
      <c r="B215" s="166"/>
      <c r="C215" s="167" t="s">
        <v>367</v>
      </c>
      <c r="D215" s="167" t="s">
        <v>130</v>
      </c>
      <c r="E215" s="168" t="s">
        <v>419</v>
      </c>
      <c r="F215" s="169" t="s">
        <v>420</v>
      </c>
      <c r="G215" s="170" t="s">
        <v>417</v>
      </c>
      <c r="H215" s="171" t="n">
        <v>31</v>
      </c>
      <c r="I215" s="172"/>
      <c r="J215" s="173" t="n">
        <f aca="false">ROUND(I215*H215,1)</f>
        <v>0</v>
      </c>
      <c r="K215" s="174"/>
      <c r="L215" s="23"/>
      <c r="M215" s="175"/>
      <c r="N215" s="176" t="s">
        <v>37</v>
      </c>
      <c r="O215" s="60"/>
      <c r="P215" s="177" t="n">
        <f aca="false">O215*H215</f>
        <v>0</v>
      </c>
      <c r="Q215" s="177" t="n">
        <v>0.0204</v>
      </c>
      <c r="R215" s="177" t="n">
        <f aca="false">Q215*H215</f>
        <v>0.6324</v>
      </c>
      <c r="S215" s="177" t="n">
        <v>0</v>
      </c>
      <c r="T215" s="178" t="n">
        <f aca="false">S215*H215</f>
        <v>0</v>
      </c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R215" s="179" t="s">
        <v>164</v>
      </c>
      <c r="AT215" s="179" t="s">
        <v>130</v>
      </c>
      <c r="AU215" s="179" t="s">
        <v>82</v>
      </c>
      <c r="AY215" s="3" t="s">
        <v>127</v>
      </c>
      <c r="BE215" s="180" t="n">
        <f aca="false">IF(N215="základní",J215,0)</f>
        <v>0</v>
      </c>
      <c r="BF215" s="180" t="n">
        <f aca="false">IF(N215="snížená",J215,0)</f>
        <v>0</v>
      </c>
      <c r="BG215" s="180" t="n">
        <f aca="false">IF(N215="zákl. přenesená",J215,0)</f>
        <v>0</v>
      </c>
      <c r="BH215" s="180" t="n">
        <f aca="false">IF(N215="sníž. přenesená",J215,0)</f>
        <v>0</v>
      </c>
      <c r="BI215" s="180" t="n">
        <f aca="false">IF(N215="nulová",J215,0)</f>
        <v>0</v>
      </c>
      <c r="BJ215" s="3" t="s">
        <v>80</v>
      </c>
      <c r="BK215" s="180" t="n">
        <f aca="false">ROUND(I215*H215,1)</f>
        <v>0</v>
      </c>
      <c r="BL215" s="3" t="s">
        <v>164</v>
      </c>
      <c r="BM215" s="179" t="s">
        <v>421</v>
      </c>
    </row>
    <row r="216" s="27" customFormat="true" ht="24.15" hidden="false" customHeight="true" outlineLevel="0" collapsed="false">
      <c r="A216" s="22"/>
      <c r="B216" s="166"/>
      <c r="C216" s="167" t="s">
        <v>371</v>
      </c>
      <c r="D216" s="167" t="s">
        <v>130</v>
      </c>
      <c r="E216" s="168" t="s">
        <v>422</v>
      </c>
      <c r="F216" s="169" t="s">
        <v>423</v>
      </c>
      <c r="G216" s="170" t="s">
        <v>417</v>
      </c>
      <c r="H216" s="171" t="n">
        <v>31</v>
      </c>
      <c r="I216" s="172"/>
      <c r="J216" s="173" t="n">
        <f aca="false">ROUND(I216*H216,1)</f>
        <v>0</v>
      </c>
      <c r="K216" s="174"/>
      <c r="L216" s="23"/>
      <c r="M216" s="175"/>
      <c r="N216" s="176" t="s">
        <v>37</v>
      </c>
      <c r="O216" s="60"/>
      <c r="P216" s="177" t="n">
        <f aca="false">O216*H216</f>
        <v>0</v>
      </c>
      <c r="Q216" s="177" t="n">
        <v>0.00145</v>
      </c>
      <c r="R216" s="177" t="n">
        <f aca="false">Q216*H216</f>
        <v>0.04495</v>
      </c>
      <c r="S216" s="177" t="n">
        <v>0</v>
      </c>
      <c r="T216" s="178" t="n">
        <f aca="false">S216*H216</f>
        <v>0</v>
      </c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R216" s="179" t="s">
        <v>164</v>
      </c>
      <c r="AT216" s="179" t="s">
        <v>130</v>
      </c>
      <c r="AU216" s="179" t="s">
        <v>82</v>
      </c>
      <c r="AY216" s="3" t="s">
        <v>127</v>
      </c>
      <c r="BE216" s="180" t="n">
        <f aca="false">IF(N216="základní",J216,0)</f>
        <v>0</v>
      </c>
      <c r="BF216" s="180" t="n">
        <f aca="false">IF(N216="snížená",J216,0)</f>
        <v>0</v>
      </c>
      <c r="BG216" s="180" t="n">
        <f aca="false">IF(N216="zákl. přenesená",J216,0)</f>
        <v>0</v>
      </c>
      <c r="BH216" s="180" t="n">
        <f aca="false">IF(N216="sníž. přenesená",J216,0)</f>
        <v>0</v>
      </c>
      <c r="BI216" s="180" t="n">
        <f aca="false">IF(N216="nulová",J216,0)</f>
        <v>0</v>
      </c>
      <c r="BJ216" s="3" t="s">
        <v>80</v>
      </c>
      <c r="BK216" s="180" t="n">
        <f aca="false">ROUND(I216*H216,1)</f>
        <v>0</v>
      </c>
      <c r="BL216" s="3" t="s">
        <v>164</v>
      </c>
      <c r="BM216" s="179" t="s">
        <v>424</v>
      </c>
    </row>
    <row r="217" s="27" customFormat="true" ht="16.5" hidden="false" customHeight="true" outlineLevel="0" collapsed="false">
      <c r="A217" s="22"/>
      <c r="B217" s="166"/>
      <c r="C217" s="167" t="s">
        <v>377</v>
      </c>
      <c r="D217" s="167" t="s">
        <v>130</v>
      </c>
      <c r="E217" s="168" t="s">
        <v>425</v>
      </c>
      <c r="F217" s="169" t="s">
        <v>426</v>
      </c>
      <c r="G217" s="170" t="s">
        <v>417</v>
      </c>
      <c r="H217" s="171" t="n">
        <v>31</v>
      </c>
      <c r="I217" s="172"/>
      <c r="J217" s="173" t="n">
        <f aca="false">ROUND(I217*H217,1)</f>
        <v>0</v>
      </c>
      <c r="K217" s="174"/>
      <c r="L217" s="23"/>
      <c r="M217" s="175"/>
      <c r="N217" s="176" t="s">
        <v>37</v>
      </c>
      <c r="O217" s="60"/>
      <c r="P217" s="177" t="n">
        <f aca="false">O217*H217</f>
        <v>0</v>
      </c>
      <c r="Q217" s="177" t="n">
        <v>0</v>
      </c>
      <c r="R217" s="177" t="n">
        <f aca="false">Q217*H217</f>
        <v>0</v>
      </c>
      <c r="S217" s="177" t="n">
        <v>0</v>
      </c>
      <c r="T217" s="178" t="n">
        <f aca="false">S217*H217</f>
        <v>0</v>
      </c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R217" s="179" t="s">
        <v>134</v>
      </c>
      <c r="AT217" s="179" t="s">
        <v>130</v>
      </c>
      <c r="AU217" s="179" t="s">
        <v>82</v>
      </c>
      <c r="AY217" s="3" t="s">
        <v>127</v>
      </c>
      <c r="BE217" s="180" t="n">
        <f aca="false">IF(N217="základní",J217,0)</f>
        <v>0</v>
      </c>
      <c r="BF217" s="180" t="n">
        <f aca="false">IF(N217="snížená",J217,0)</f>
        <v>0</v>
      </c>
      <c r="BG217" s="180" t="n">
        <f aca="false">IF(N217="zákl. přenesená",J217,0)</f>
        <v>0</v>
      </c>
      <c r="BH217" s="180" t="n">
        <f aca="false">IF(N217="sníž. přenesená",J217,0)</f>
        <v>0</v>
      </c>
      <c r="BI217" s="180" t="n">
        <f aca="false">IF(N217="nulová",J217,0)</f>
        <v>0</v>
      </c>
      <c r="BJ217" s="3" t="s">
        <v>80</v>
      </c>
      <c r="BK217" s="180" t="n">
        <f aca="false">ROUND(I217*H217,1)</f>
        <v>0</v>
      </c>
      <c r="BL217" s="3" t="s">
        <v>134</v>
      </c>
      <c r="BM217" s="179" t="s">
        <v>427</v>
      </c>
    </row>
    <row r="218" s="27" customFormat="true" ht="24.15" hidden="false" customHeight="true" outlineLevel="0" collapsed="false">
      <c r="A218" s="22"/>
      <c r="B218" s="166"/>
      <c r="C218" s="167" t="s">
        <v>380</v>
      </c>
      <c r="D218" s="167" t="s">
        <v>130</v>
      </c>
      <c r="E218" s="168" t="s">
        <v>428</v>
      </c>
      <c r="F218" s="169" t="s">
        <v>429</v>
      </c>
      <c r="G218" s="170" t="s">
        <v>417</v>
      </c>
      <c r="H218" s="171" t="n">
        <v>31</v>
      </c>
      <c r="I218" s="172"/>
      <c r="J218" s="173" t="n">
        <f aca="false">ROUND(I218*H218,1)</f>
        <v>0</v>
      </c>
      <c r="K218" s="174"/>
      <c r="L218" s="23"/>
      <c r="M218" s="175"/>
      <c r="N218" s="176" t="s">
        <v>37</v>
      </c>
      <c r="O218" s="60"/>
      <c r="P218" s="177" t="n">
        <f aca="false">O218*H218</f>
        <v>0</v>
      </c>
      <c r="Q218" s="177" t="n">
        <v>0</v>
      </c>
      <c r="R218" s="177" t="n">
        <f aca="false">Q218*H218</f>
        <v>0</v>
      </c>
      <c r="S218" s="177" t="n">
        <v>0</v>
      </c>
      <c r="T218" s="178" t="n">
        <f aca="false">S218*H218</f>
        <v>0</v>
      </c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R218" s="179" t="s">
        <v>134</v>
      </c>
      <c r="AT218" s="179" t="s">
        <v>130</v>
      </c>
      <c r="AU218" s="179" t="s">
        <v>82</v>
      </c>
      <c r="AY218" s="3" t="s">
        <v>127</v>
      </c>
      <c r="BE218" s="180" t="n">
        <f aca="false">IF(N218="základní",J218,0)</f>
        <v>0</v>
      </c>
      <c r="BF218" s="180" t="n">
        <f aca="false">IF(N218="snížená",J218,0)</f>
        <v>0</v>
      </c>
      <c r="BG218" s="180" t="n">
        <f aca="false">IF(N218="zákl. přenesená",J218,0)</f>
        <v>0</v>
      </c>
      <c r="BH218" s="180" t="n">
        <f aca="false">IF(N218="sníž. přenesená",J218,0)</f>
        <v>0</v>
      </c>
      <c r="BI218" s="180" t="n">
        <f aca="false">IF(N218="nulová",J218,0)</f>
        <v>0</v>
      </c>
      <c r="BJ218" s="3" t="s">
        <v>80</v>
      </c>
      <c r="BK218" s="180" t="n">
        <f aca="false">ROUND(I218*H218,1)</f>
        <v>0</v>
      </c>
      <c r="BL218" s="3" t="s">
        <v>134</v>
      </c>
      <c r="BM218" s="179" t="s">
        <v>430</v>
      </c>
    </row>
    <row r="219" s="27" customFormat="true" ht="16.5" hidden="false" customHeight="true" outlineLevel="0" collapsed="false">
      <c r="A219" s="22"/>
      <c r="B219" s="166"/>
      <c r="C219" s="182" t="s">
        <v>384</v>
      </c>
      <c r="D219" s="182" t="s">
        <v>266</v>
      </c>
      <c r="E219" s="183" t="s">
        <v>431</v>
      </c>
      <c r="F219" s="184" t="s">
        <v>432</v>
      </c>
      <c r="G219" s="185" t="s">
        <v>383</v>
      </c>
      <c r="H219" s="186" t="n">
        <v>4</v>
      </c>
      <c r="I219" s="187"/>
      <c r="J219" s="188" t="n">
        <f aca="false">ROUND(I219*H219,1)</f>
        <v>0</v>
      </c>
      <c r="K219" s="189"/>
      <c r="L219" s="190"/>
      <c r="M219" s="191"/>
      <c r="N219" s="192" t="s">
        <v>37</v>
      </c>
      <c r="O219" s="60"/>
      <c r="P219" s="177" t="n">
        <f aca="false">O219*H219</f>
        <v>0</v>
      </c>
      <c r="Q219" s="177" t="n">
        <v>0</v>
      </c>
      <c r="R219" s="177" t="n">
        <f aca="false">Q219*H219</f>
        <v>0</v>
      </c>
      <c r="S219" s="177" t="n">
        <v>0</v>
      </c>
      <c r="T219" s="178" t="n">
        <f aca="false">S219*H219</f>
        <v>0</v>
      </c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R219" s="179" t="s">
        <v>152</v>
      </c>
      <c r="AT219" s="179" t="s">
        <v>266</v>
      </c>
      <c r="AU219" s="179" t="s">
        <v>82</v>
      </c>
      <c r="AY219" s="3" t="s">
        <v>127</v>
      </c>
      <c r="BE219" s="180" t="n">
        <f aca="false">IF(N219="základní",J219,0)</f>
        <v>0</v>
      </c>
      <c r="BF219" s="180" t="n">
        <f aca="false">IF(N219="snížená",J219,0)</f>
        <v>0</v>
      </c>
      <c r="BG219" s="180" t="n">
        <f aca="false">IF(N219="zákl. přenesená",J219,0)</f>
        <v>0</v>
      </c>
      <c r="BH219" s="180" t="n">
        <f aca="false">IF(N219="sníž. přenesená",J219,0)</f>
        <v>0</v>
      </c>
      <c r="BI219" s="180" t="n">
        <f aca="false">IF(N219="nulová",J219,0)</f>
        <v>0</v>
      </c>
      <c r="BJ219" s="3" t="s">
        <v>80</v>
      </c>
      <c r="BK219" s="180" t="n">
        <f aca="false">ROUND(I219*H219,1)</f>
        <v>0</v>
      </c>
      <c r="BL219" s="3" t="s">
        <v>134</v>
      </c>
      <c r="BM219" s="179" t="s">
        <v>433</v>
      </c>
    </row>
    <row r="220" s="27" customFormat="true" ht="16.5" hidden="false" customHeight="true" outlineLevel="0" collapsed="false">
      <c r="A220" s="22"/>
      <c r="B220" s="166"/>
      <c r="C220" s="182" t="s">
        <v>388</v>
      </c>
      <c r="D220" s="182" t="s">
        <v>266</v>
      </c>
      <c r="E220" s="183" t="s">
        <v>434</v>
      </c>
      <c r="F220" s="184" t="s">
        <v>435</v>
      </c>
      <c r="G220" s="185" t="s">
        <v>133</v>
      </c>
      <c r="H220" s="186" t="n">
        <v>38</v>
      </c>
      <c r="I220" s="187"/>
      <c r="J220" s="188" t="n">
        <f aca="false">ROUND(I220*H220,1)</f>
        <v>0</v>
      </c>
      <c r="K220" s="189"/>
      <c r="L220" s="190"/>
      <c r="M220" s="191"/>
      <c r="N220" s="192" t="s">
        <v>37</v>
      </c>
      <c r="O220" s="60"/>
      <c r="P220" s="177" t="n">
        <f aca="false">O220*H220</f>
        <v>0</v>
      </c>
      <c r="Q220" s="177" t="n">
        <v>0</v>
      </c>
      <c r="R220" s="177" t="n">
        <f aca="false">Q220*H220</f>
        <v>0</v>
      </c>
      <c r="S220" s="177" t="n">
        <v>0</v>
      </c>
      <c r="T220" s="178" t="n">
        <f aca="false">S220*H220</f>
        <v>0</v>
      </c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R220" s="179" t="s">
        <v>152</v>
      </c>
      <c r="AT220" s="179" t="s">
        <v>266</v>
      </c>
      <c r="AU220" s="179" t="s">
        <v>82</v>
      </c>
      <c r="AY220" s="3" t="s">
        <v>127</v>
      </c>
      <c r="BE220" s="180" t="n">
        <f aca="false">IF(N220="základní",J220,0)</f>
        <v>0</v>
      </c>
      <c r="BF220" s="180" t="n">
        <f aca="false">IF(N220="snížená",J220,0)</f>
        <v>0</v>
      </c>
      <c r="BG220" s="180" t="n">
        <f aca="false">IF(N220="zákl. přenesená",J220,0)</f>
        <v>0</v>
      </c>
      <c r="BH220" s="180" t="n">
        <f aca="false">IF(N220="sníž. přenesená",J220,0)</f>
        <v>0</v>
      </c>
      <c r="BI220" s="180" t="n">
        <f aca="false">IF(N220="nulová",J220,0)</f>
        <v>0</v>
      </c>
      <c r="BJ220" s="3" t="s">
        <v>80</v>
      </c>
      <c r="BK220" s="180" t="n">
        <f aca="false">ROUND(I220*H220,1)</f>
        <v>0</v>
      </c>
      <c r="BL220" s="3" t="s">
        <v>134</v>
      </c>
      <c r="BM220" s="179" t="s">
        <v>436</v>
      </c>
    </row>
    <row r="221" s="27" customFormat="true" ht="21.75" hidden="false" customHeight="true" outlineLevel="0" collapsed="false">
      <c r="A221" s="22"/>
      <c r="B221" s="166"/>
      <c r="C221" s="167" t="s">
        <v>391</v>
      </c>
      <c r="D221" s="167" t="s">
        <v>130</v>
      </c>
      <c r="E221" s="168" t="s">
        <v>437</v>
      </c>
      <c r="F221" s="169" t="s">
        <v>438</v>
      </c>
      <c r="G221" s="170" t="s">
        <v>417</v>
      </c>
      <c r="H221" s="171" t="n">
        <v>31</v>
      </c>
      <c r="I221" s="172"/>
      <c r="J221" s="173" t="n">
        <f aca="false">ROUND(I221*H221,1)</f>
        <v>0</v>
      </c>
      <c r="K221" s="174"/>
      <c r="L221" s="23"/>
      <c r="M221" s="175"/>
      <c r="N221" s="176" t="s">
        <v>37</v>
      </c>
      <c r="O221" s="60"/>
      <c r="P221" s="177" t="n">
        <f aca="false">O221*H221</f>
        <v>0</v>
      </c>
      <c r="Q221" s="177" t="n">
        <v>0.00635</v>
      </c>
      <c r="R221" s="177" t="n">
        <f aca="false">Q221*H221</f>
        <v>0.19685</v>
      </c>
      <c r="S221" s="177" t="n">
        <v>0</v>
      </c>
      <c r="T221" s="178" t="n">
        <f aca="false">S221*H221</f>
        <v>0</v>
      </c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R221" s="179" t="s">
        <v>134</v>
      </c>
      <c r="AT221" s="179" t="s">
        <v>130</v>
      </c>
      <c r="AU221" s="179" t="s">
        <v>82</v>
      </c>
      <c r="AY221" s="3" t="s">
        <v>127</v>
      </c>
      <c r="BE221" s="180" t="n">
        <f aca="false">IF(N221="základní",J221,0)</f>
        <v>0</v>
      </c>
      <c r="BF221" s="180" t="n">
        <f aca="false">IF(N221="snížená",J221,0)</f>
        <v>0</v>
      </c>
      <c r="BG221" s="180" t="n">
        <f aca="false">IF(N221="zákl. přenesená",J221,0)</f>
        <v>0</v>
      </c>
      <c r="BH221" s="180" t="n">
        <f aca="false">IF(N221="sníž. přenesená",J221,0)</f>
        <v>0</v>
      </c>
      <c r="BI221" s="180" t="n">
        <f aca="false">IF(N221="nulová",J221,0)</f>
        <v>0</v>
      </c>
      <c r="BJ221" s="3" t="s">
        <v>80</v>
      </c>
      <c r="BK221" s="180" t="n">
        <f aca="false">ROUND(I221*H221,1)</f>
        <v>0</v>
      </c>
      <c r="BL221" s="3" t="s">
        <v>134</v>
      </c>
      <c r="BM221" s="179" t="s">
        <v>439</v>
      </c>
    </row>
    <row r="222" s="27" customFormat="true" ht="21.75" hidden="false" customHeight="true" outlineLevel="0" collapsed="false">
      <c r="A222" s="22"/>
      <c r="B222" s="166"/>
      <c r="C222" s="182" t="s">
        <v>396</v>
      </c>
      <c r="D222" s="182" t="s">
        <v>266</v>
      </c>
      <c r="E222" s="183" t="s">
        <v>440</v>
      </c>
      <c r="F222" s="184" t="s">
        <v>441</v>
      </c>
      <c r="G222" s="185" t="s">
        <v>417</v>
      </c>
      <c r="H222" s="186" t="n">
        <v>34.56</v>
      </c>
      <c r="I222" s="187"/>
      <c r="J222" s="188" t="n">
        <f aca="false">ROUND(I222*H222,1)</f>
        <v>0</v>
      </c>
      <c r="K222" s="189"/>
      <c r="L222" s="190"/>
      <c r="M222" s="191"/>
      <c r="N222" s="192" t="s">
        <v>37</v>
      </c>
      <c r="O222" s="60"/>
      <c r="P222" s="177" t="n">
        <f aca="false">O222*H222</f>
        <v>0</v>
      </c>
      <c r="Q222" s="177" t="n">
        <v>0</v>
      </c>
      <c r="R222" s="177" t="n">
        <f aca="false">Q222*H222</f>
        <v>0</v>
      </c>
      <c r="S222" s="177" t="n">
        <v>0</v>
      </c>
      <c r="T222" s="178" t="n">
        <f aca="false">S222*H222</f>
        <v>0</v>
      </c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R222" s="179" t="s">
        <v>152</v>
      </c>
      <c r="AT222" s="179" t="s">
        <v>266</v>
      </c>
      <c r="AU222" s="179" t="s">
        <v>82</v>
      </c>
      <c r="AY222" s="3" t="s">
        <v>127</v>
      </c>
      <c r="BE222" s="180" t="n">
        <f aca="false">IF(N222="základní",J222,0)</f>
        <v>0</v>
      </c>
      <c r="BF222" s="180" t="n">
        <f aca="false">IF(N222="snížená",J222,0)</f>
        <v>0</v>
      </c>
      <c r="BG222" s="180" t="n">
        <f aca="false">IF(N222="zákl. přenesená",J222,0)</f>
        <v>0</v>
      </c>
      <c r="BH222" s="180" t="n">
        <f aca="false">IF(N222="sníž. přenesená",J222,0)</f>
        <v>0</v>
      </c>
      <c r="BI222" s="180" t="n">
        <f aca="false">IF(N222="nulová",J222,0)</f>
        <v>0</v>
      </c>
      <c r="BJ222" s="3" t="s">
        <v>80</v>
      </c>
      <c r="BK222" s="180" t="n">
        <f aca="false">ROUND(I222*H222,1)</f>
        <v>0</v>
      </c>
      <c r="BL222" s="3" t="s">
        <v>134</v>
      </c>
      <c r="BM222" s="179" t="s">
        <v>442</v>
      </c>
    </row>
    <row r="223" s="27" customFormat="true" ht="24.15" hidden="false" customHeight="true" outlineLevel="0" collapsed="false">
      <c r="A223" s="22"/>
      <c r="B223" s="166"/>
      <c r="C223" s="182" t="s">
        <v>399</v>
      </c>
      <c r="D223" s="182" t="s">
        <v>266</v>
      </c>
      <c r="E223" s="183" t="s">
        <v>443</v>
      </c>
      <c r="F223" s="184" t="s">
        <v>444</v>
      </c>
      <c r="G223" s="185" t="s">
        <v>261</v>
      </c>
      <c r="H223" s="186" t="n">
        <v>3</v>
      </c>
      <c r="I223" s="187"/>
      <c r="J223" s="188" t="n">
        <f aca="false">ROUND(I223*H223,1)</f>
        <v>0</v>
      </c>
      <c r="K223" s="189"/>
      <c r="L223" s="190"/>
      <c r="M223" s="191"/>
      <c r="N223" s="192" t="s">
        <v>37</v>
      </c>
      <c r="O223" s="60"/>
      <c r="P223" s="177" t="n">
        <f aca="false">O223*H223</f>
        <v>0</v>
      </c>
      <c r="Q223" s="177" t="n">
        <v>0</v>
      </c>
      <c r="R223" s="177" t="n">
        <f aca="false">Q223*H223</f>
        <v>0</v>
      </c>
      <c r="S223" s="177" t="n">
        <v>0</v>
      </c>
      <c r="T223" s="178" t="n">
        <f aca="false">S223*H223</f>
        <v>0</v>
      </c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R223" s="179" t="s">
        <v>152</v>
      </c>
      <c r="AT223" s="179" t="s">
        <v>266</v>
      </c>
      <c r="AU223" s="179" t="s">
        <v>82</v>
      </c>
      <c r="AY223" s="3" t="s">
        <v>127</v>
      </c>
      <c r="BE223" s="180" t="n">
        <f aca="false">IF(N223="základní",J223,0)</f>
        <v>0</v>
      </c>
      <c r="BF223" s="180" t="n">
        <f aca="false">IF(N223="snížená",J223,0)</f>
        <v>0</v>
      </c>
      <c r="BG223" s="180" t="n">
        <f aca="false">IF(N223="zákl. přenesená",J223,0)</f>
        <v>0</v>
      </c>
      <c r="BH223" s="180" t="n">
        <f aca="false">IF(N223="sníž. přenesená",J223,0)</f>
        <v>0</v>
      </c>
      <c r="BI223" s="180" t="n">
        <f aca="false">IF(N223="nulová",J223,0)</f>
        <v>0</v>
      </c>
      <c r="BJ223" s="3" t="s">
        <v>80</v>
      </c>
      <c r="BK223" s="180" t="n">
        <f aca="false">ROUND(I223*H223,1)</f>
        <v>0</v>
      </c>
      <c r="BL223" s="3" t="s">
        <v>134</v>
      </c>
      <c r="BM223" s="179" t="s">
        <v>445</v>
      </c>
    </row>
    <row r="224" s="27" customFormat="true" ht="21.75" hidden="false" customHeight="true" outlineLevel="0" collapsed="false">
      <c r="A224" s="22"/>
      <c r="B224" s="166"/>
      <c r="C224" s="167" t="s">
        <v>403</v>
      </c>
      <c r="D224" s="167" t="s">
        <v>130</v>
      </c>
      <c r="E224" s="168" t="s">
        <v>446</v>
      </c>
      <c r="F224" s="169" t="s">
        <v>447</v>
      </c>
      <c r="G224" s="170" t="s">
        <v>177</v>
      </c>
      <c r="H224" s="181"/>
      <c r="I224" s="172"/>
      <c r="J224" s="173" t="n">
        <f aca="false">ROUND(I224*H224,1)</f>
        <v>0</v>
      </c>
      <c r="K224" s="174"/>
      <c r="L224" s="23"/>
      <c r="M224" s="175"/>
      <c r="N224" s="176" t="s">
        <v>37</v>
      </c>
      <c r="O224" s="60"/>
      <c r="P224" s="177" t="n">
        <f aca="false">O224*H224</f>
        <v>0</v>
      </c>
      <c r="Q224" s="177" t="n">
        <v>0</v>
      </c>
      <c r="R224" s="177" t="n">
        <f aca="false">Q224*H224</f>
        <v>0</v>
      </c>
      <c r="S224" s="177" t="n">
        <v>0</v>
      </c>
      <c r="T224" s="178" t="n">
        <f aca="false">S224*H224</f>
        <v>0</v>
      </c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R224" s="179" t="s">
        <v>134</v>
      </c>
      <c r="AT224" s="179" t="s">
        <v>130</v>
      </c>
      <c r="AU224" s="179" t="s">
        <v>82</v>
      </c>
      <c r="AY224" s="3" t="s">
        <v>127</v>
      </c>
      <c r="BE224" s="180" t="n">
        <f aca="false">IF(N224="základní",J224,0)</f>
        <v>0</v>
      </c>
      <c r="BF224" s="180" t="n">
        <f aca="false">IF(N224="snížená",J224,0)</f>
        <v>0</v>
      </c>
      <c r="BG224" s="180" t="n">
        <f aca="false">IF(N224="zákl. přenesená",J224,0)</f>
        <v>0</v>
      </c>
      <c r="BH224" s="180" t="n">
        <f aca="false">IF(N224="sníž. přenesená",J224,0)</f>
        <v>0</v>
      </c>
      <c r="BI224" s="180" t="n">
        <f aca="false">IF(N224="nulová",J224,0)</f>
        <v>0</v>
      </c>
      <c r="BJ224" s="3" t="s">
        <v>80</v>
      </c>
      <c r="BK224" s="180" t="n">
        <f aca="false">ROUND(I224*H224,1)</f>
        <v>0</v>
      </c>
      <c r="BL224" s="3" t="s">
        <v>134</v>
      </c>
      <c r="BM224" s="179" t="s">
        <v>448</v>
      </c>
    </row>
    <row r="225" s="152" customFormat="true" ht="22.8" hidden="false" customHeight="true" outlineLevel="0" collapsed="false">
      <c r="B225" s="153"/>
      <c r="D225" s="154" t="s">
        <v>71</v>
      </c>
      <c r="E225" s="164" t="s">
        <v>449</v>
      </c>
      <c r="F225" s="164" t="s">
        <v>450</v>
      </c>
      <c r="I225" s="156"/>
      <c r="J225" s="165" t="n">
        <f aca="false">BK225</f>
        <v>0</v>
      </c>
      <c r="L225" s="153"/>
      <c r="M225" s="158"/>
      <c r="N225" s="159"/>
      <c r="O225" s="159"/>
      <c r="P225" s="160" t="n">
        <f aca="false">SUM(P226:P237)</f>
        <v>0</v>
      </c>
      <c r="Q225" s="159"/>
      <c r="R225" s="160" t="n">
        <f aca="false">SUM(R226:R237)</f>
        <v>0.676805</v>
      </c>
      <c r="S225" s="159"/>
      <c r="T225" s="161" t="n">
        <f aca="false">SUM(T226:T237)</f>
        <v>4.94705</v>
      </c>
      <c r="AR225" s="154" t="s">
        <v>82</v>
      </c>
      <c r="AT225" s="162" t="s">
        <v>71</v>
      </c>
      <c r="AU225" s="162" t="s">
        <v>80</v>
      </c>
      <c r="AY225" s="154" t="s">
        <v>127</v>
      </c>
      <c r="BK225" s="163" t="n">
        <f aca="false">SUM(BK226:BK237)</f>
        <v>0</v>
      </c>
    </row>
    <row r="226" s="27" customFormat="true" ht="16.5" hidden="false" customHeight="true" outlineLevel="0" collapsed="false">
      <c r="A226" s="22"/>
      <c r="B226" s="166"/>
      <c r="C226" s="167" t="s">
        <v>407</v>
      </c>
      <c r="D226" s="167" t="s">
        <v>130</v>
      </c>
      <c r="E226" s="168" t="s">
        <v>451</v>
      </c>
      <c r="F226" s="169" t="s">
        <v>452</v>
      </c>
      <c r="G226" s="170" t="s">
        <v>417</v>
      </c>
      <c r="H226" s="171" t="n">
        <v>60.7</v>
      </c>
      <c r="I226" s="172"/>
      <c r="J226" s="173" t="n">
        <f aca="false">ROUND(I226*H226,1)</f>
        <v>0</v>
      </c>
      <c r="K226" s="174"/>
      <c r="L226" s="23"/>
      <c r="M226" s="175"/>
      <c r="N226" s="176" t="s">
        <v>37</v>
      </c>
      <c r="O226" s="60"/>
      <c r="P226" s="177" t="n">
        <f aca="false">O226*H226</f>
        <v>0</v>
      </c>
      <c r="Q226" s="177" t="n">
        <v>0</v>
      </c>
      <c r="R226" s="177" t="n">
        <f aca="false">Q226*H226</f>
        <v>0</v>
      </c>
      <c r="S226" s="177" t="n">
        <v>0.0815</v>
      </c>
      <c r="T226" s="178" t="n">
        <f aca="false">S226*H226</f>
        <v>4.94705</v>
      </c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R226" s="179" t="s">
        <v>134</v>
      </c>
      <c r="AT226" s="179" t="s">
        <v>130</v>
      </c>
      <c r="AU226" s="179" t="s">
        <v>82</v>
      </c>
      <c r="AY226" s="3" t="s">
        <v>127</v>
      </c>
      <c r="BE226" s="180" t="n">
        <f aca="false">IF(N226="základní",J226,0)</f>
        <v>0</v>
      </c>
      <c r="BF226" s="180" t="n">
        <f aca="false">IF(N226="snížená",J226,0)</f>
        <v>0</v>
      </c>
      <c r="BG226" s="180" t="n">
        <f aca="false">IF(N226="zákl. přenesená",J226,0)</f>
        <v>0</v>
      </c>
      <c r="BH226" s="180" t="n">
        <f aca="false">IF(N226="sníž. přenesená",J226,0)</f>
        <v>0</v>
      </c>
      <c r="BI226" s="180" t="n">
        <f aca="false">IF(N226="nulová",J226,0)</f>
        <v>0</v>
      </c>
      <c r="BJ226" s="3" t="s">
        <v>80</v>
      </c>
      <c r="BK226" s="180" t="n">
        <f aca="false">ROUND(I226*H226,1)</f>
        <v>0</v>
      </c>
      <c r="BL226" s="3" t="s">
        <v>134</v>
      </c>
      <c r="BM226" s="179" t="s">
        <v>453</v>
      </c>
    </row>
    <row r="227" s="27" customFormat="true" ht="16.5" hidden="false" customHeight="true" outlineLevel="0" collapsed="false">
      <c r="A227" s="22"/>
      <c r="B227" s="166"/>
      <c r="C227" s="167" t="s">
        <v>411</v>
      </c>
      <c r="D227" s="167" t="s">
        <v>130</v>
      </c>
      <c r="E227" s="168" t="s">
        <v>454</v>
      </c>
      <c r="F227" s="169" t="s">
        <v>455</v>
      </c>
      <c r="G227" s="170" t="s">
        <v>417</v>
      </c>
      <c r="H227" s="171" t="n">
        <v>60.7</v>
      </c>
      <c r="I227" s="172"/>
      <c r="J227" s="173" t="n">
        <f aca="false">ROUND(I227*H227,1)</f>
        <v>0</v>
      </c>
      <c r="K227" s="174"/>
      <c r="L227" s="23"/>
      <c r="M227" s="175"/>
      <c r="N227" s="176" t="s">
        <v>37</v>
      </c>
      <c r="O227" s="60"/>
      <c r="P227" s="177" t="n">
        <f aca="false">O227*H227</f>
        <v>0</v>
      </c>
      <c r="Q227" s="177" t="n">
        <v>0.0045</v>
      </c>
      <c r="R227" s="177" t="n">
        <f aca="false">Q227*H227</f>
        <v>0.27315</v>
      </c>
      <c r="S227" s="177" t="n">
        <v>0</v>
      </c>
      <c r="T227" s="178" t="n">
        <f aca="false">S227*H227</f>
        <v>0</v>
      </c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R227" s="179" t="s">
        <v>134</v>
      </c>
      <c r="AT227" s="179" t="s">
        <v>130</v>
      </c>
      <c r="AU227" s="179" t="s">
        <v>82</v>
      </c>
      <c r="AY227" s="3" t="s">
        <v>127</v>
      </c>
      <c r="BE227" s="180" t="n">
        <f aca="false">IF(N227="základní",J227,0)</f>
        <v>0</v>
      </c>
      <c r="BF227" s="180" t="n">
        <f aca="false">IF(N227="snížená",J227,0)</f>
        <v>0</v>
      </c>
      <c r="BG227" s="180" t="n">
        <f aca="false">IF(N227="zákl. přenesená",J227,0)</f>
        <v>0</v>
      </c>
      <c r="BH227" s="180" t="n">
        <f aca="false">IF(N227="sníž. přenesená",J227,0)</f>
        <v>0</v>
      </c>
      <c r="BI227" s="180" t="n">
        <f aca="false">IF(N227="nulová",J227,0)</f>
        <v>0</v>
      </c>
      <c r="BJ227" s="3" t="s">
        <v>80</v>
      </c>
      <c r="BK227" s="180" t="n">
        <f aca="false">ROUND(I227*H227,1)</f>
        <v>0</v>
      </c>
      <c r="BL227" s="3" t="s">
        <v>134</v>
      </c>
      <c r="BM227" s="179" t="s">
        <v>456</v>
      </c>
    </row>
    <row r="228" s="27" customFormat="true" ht="24.15" hidden="false" customHeight="true" outlineLevel="0" collapsed="false">
      <c r="A228" s="22"/>
      <c r="B228" s="166"/>
      <c r="C228" s="167" t="s">
        <v>457</v>
      </c>
      <c r="D228" s="167" t="s">
        <v>130</v>
      </c>
      <c r="E228" s="168" t="s">
        <v>458</v>
      </c>
      <c r="F228" s="169" t="s">
        <v>423</v>
      </c>
      <c r="G228" s="170" t="s">
        <v>417</v>
      </c>
      <c r="H228" s="171" t="n">
        <v>60.7</v>
      </c>
      <c r="I228" s="172"/>
      <c r="J228" s="173" t="n">
        <f aca="false">ROUND(I228*H228,1)</f>
        <v>0</v>
      </c>
      <c r="K228" s="174"/>
      <c r="L228" s="23"/>
      <c r="M228" s="175"/>
      <c r="N228" s="176" t="s">
        <v>37</v>
      </c>
      <c r="O228" s="60"/>
      <c r="P228" s="177" t="n">
        <f aca="false">O228*H228</f>
        <v>0</v>
      </c>
      <c r="Q228" s="177" t="n">
        <v>0.00145</v>
      </c>
      <c r="R228" s="177" t="n">
        <f aca="false">Q228*H228</f>
        <v>0.088015</v>
      </c>
      <c r="S228" s="177" t="n">
        <v>0</v>
      </c>
      <c r="T228" s="178" t="n">
        <f aca="false">S228*H228</f>
        <v>0</v>
      </c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R228" s="179" t="s">
        <v>164</v>
      </c>
      <c r="AT228" s="179" t="s">
        <v>130</v>
      </c>
      <c r="AU228" s="179" t="s">
        <v>82</v>
      </c>
      <c r="AY228" s="3" t="s">
        <v>127</v>
      </c>
      <c r="BE228" s="180" t="n">
        <f aca="false">IF(N228="základní",J228,0)</f>
        <v>0</v>
      </c>
      <c r="BF228" s="180" t="n">
        <f aca="false">IF(N228="snížená",J228,0)</f>
        <v>0</v>
      </c>
      <c r="BG228" s="180" t="n">
        <f aca="false">IF(N228="zákl. přenesená",J228,0)</f>
        <v>0</v>
      </c>
      <c r="BH228" s="180" t="n">
        <f aca="false">IF(N228="sníž. přenesená",J228,0)</f>
        <v>0</v>
      </c>
      <c r="BI228" s="180" t="n">
        <f aca="false">IF(N228="nulová",J228,0)</f>
        <v>0</v>
      </c>
      <c r="BJ228" s="3" t="s">
        <v>80</v>
      </c>
      <c r="BK228" s="180" t="n">
        <f aca="false">ROUND(I228*H228,1)</f>
        <v>0</v>
      </c>
      <c r="BL228" s="3" t="s">
        <v>164</v>
      </c>
      <c r="BM228" s="179" t="s">
        <v>459</v>
      </c>
    </row>
    <row r="229" s="27" customFormat="true" ht="16.5" hidden="false" customHeight="true" outlineLevel="0" collapsed="false">
      <c r="A229" s="22"/>
      <c r="B229" s="166"/>
      <c r="C229" s="167" t="s">
        <v>460</v>
      </c>
      <c r="D229" s="167" t="s">
        <v>130</v>
      </c>
      <c r="E229" s="168" t="s">
        <v>461</v>
      </c>
      <c r="F229" s="169" t="s">
        <v>462</v>
      </c>
      <c r="G229" s="170" t="s">
        <v>417</v>
      </c>
      <c r="H229" s="171" t="n">
        <v>60.7</v>
      </c>
      <c r="I229" s="172"/>
      <c r="J229" s="173" t="n">
        <f aca="false">ROUND(I229*H229,1)</f>
        <v>0</v>
      </c>
      <c r="K229" s="174"/>
      <c r="L229" s="23"/>
      <c r="M229" s="175"/>
      <c r="N229" s="176" t="s">
        <v>37</v>
      </c>
      <c r="O229" s="60"/>
      <c r="P229" s="177" t="n">
        <f aca="false">O229*H229</f>
        <v>0</v>
      </c>
      <c r="Q229" s="177" t="n">
        <v>0</v>
      </c>
      <c r="R229" s="177" t="n">
        <f aca="false">Q229*H229</f>
        <v>0</v>
      </c>
      <c r="S229" s="177" t="n">
        <v>0</v>
      </c>
      <c r="T229" s="178" t="n">
        <f aca="false">S229*H229</f>
        <v>0</v>
      </c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R229" s="179" t="s">
        <v>134</v>
      </c>
      <c r="AT229" s="179" t="s">
        <v>130</v>
      </c>
      <c r="AU229" s="179" t="s">
        <v>82</v>
      </c>
      <c r="AY229" s="3" t="s">
        <v>127</v>
      </c>
      <c r="BE229" s="180" t="n">
        <f aca="false">IF(N229="základní",J229,0)</f>
        <v>0</v>
      </c>
      <c r="BF229" s="180" t="n">
        <f aca="false">IF(N229="snížená",J229,0)</f>
        <v>0</v>
      </c>
      <c r="BG229" s="180" t="n">
        <f aca="false">IF(N229="zákl. přenesená",J229,0)</f>
        <v>0</v>
      </c>
      <c r="BH229" s="180" t="n">
        <f aca="false">IF(N229="sníž. přenesená",J229,0)</f>
        <v>0</v>
      </c>
      <c r="BI229" s="180" t="n">
        <f aca="false">IF(N229="nulová",J229,0)</f>
        <v>0</v>
      </c>
      <c r="BJ229" s="3" t="s">
        <v>80</v>
      </c>
      <c r="BK229" s="180" t="n">
        <f aca="false">ROUND(I229*H229,1)</f>
        <v>0</v>
      </c>
      <c r="BL229" s="3" t="s">
        <v>134</v>
      </c>
      <c r="BM229" s="179" t="s">
        <v>463</v>
      </c>
    </row>
    <row r="230" s="27" customFormat="true" ht="16.5" hidden="false" customHeight="true" outlineLevel="0" collapsed="false">
      <c r="A230" s="22"/>
      <c r="B230" s="166"/>
      <c r="C230" s="182" t="s">
        <v>464</v>
      </c>
      <c r="D230" s="182" t="s">
        <v>266</v>
      </c>
      <c r="E230" s="183" t="s">
        <v>431</v>
      </c>
      <c r="F230" s="184" t="s">
        <v>432</v>
      </c>
      <c r="G230" s="185" t="s">
        <v>383</v>
      </c>
      <c r="H230" s="186" t="n">
        <v>4</v>
      </c>
      <c r="I230" s="187"/>
      <c r="J230" s="188" t="n">
        <f aca="false">ROUND(I230*H230,1)</f>
        <v>0</v>
      </c>
      <c r="K230" s="189"/>
      <c r="L230" s="190"/>
      <c r="M230" s="191"/>
      <c r="N230" s="192" t="s">
        <v>37</v>
      </c>
      <c r="O230" s="60"/>
      <c r="P230" s="177" t="n">
        <f aca="false">O230*H230</f>
        <v>0</v>
      </c>
      <c r="Q230" s="177" t="n">
        <v>0</v>
      </c>
      <c r="R230" s="177" t="n">
        <f aca="false">Q230*H230</f>
        <v>0</v>
      </c>
      <c r="S230" s="177" t="n">
        <v>0</v>
      </c>
      <c r="T230" s="178" t="n">
        <f aca="false">S230*H230</f>
        <v>0</v>
      </c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R230" s="179" t="s">
        <v>152</v>
      </c>
      <c r="AT230" s="179" t="s">
        <v>266</v>
      </c>
      <c r="AU230" s="179" t="s">
        <v>82</v>
      </c>
      <c r="AY230" s="3" t="s">
        <v>127</v>
      </c>
      <c r="BE230" s="180" t="n">
        <f aca="false">IF(N230="základní",J230,0)</f>
        <v>0</v>
      </c>
      <c r="BF230" s="180" t="n">
        <f aca="false">IF(N230="snížená",J230,0)</f>
        <v>0</v>
      </c>
      <c r="BG230" s="180" t="n">
        <f aca="false">IF(N230="zákl. přenesená",J230,0)</f>
        <v>0</v>
      </c>
      <c r="BH230" s="180" t="n">
        <f aca="false">IF(N230="sníž. přenesená",J230,0)</f>
        <v>0</v>
      </c>
      <c r="BI230" s="180" t="n">
        <f aca="false">IF(N230="nulová",J230,0)</f>
        <v>0</v>
      </c>
      <c r="BJ230" s="3" t="s">
        <v>80</v>
      </c>
      <c r="BK230" s="180" t="n">
        <f aca="false">ROUND(I230*H230,1)</f>
        <v>0</v>
      </c>
      <c r="BL230" s="3" t="s">
        <v>134</v>
      </c>
      <c r="BM230" s="179" t="s">
        <v>465</v>
      </c>
    </row>
    <row r="231" s="27" customFormat="true" ht="24.15" hidden="false" customHeight="true" outlineLevel="0" collapsed="false">
      <c r="A231" s="22"/>
      <c r="B231" s="166"/>
      <c r="C231" s="167" t="s">
        <v>466</v>
      </c>
      <c r="D231" s="167" t="s">
        <v>130</v>
      </c>
      <c r="E231" s="168" t="s">
        <v>467</v>
      </c>
      <c r="F231" s="169" t="s">
        <v>468</v>
      </c>
      <c r="G231" s="170" t="s">
        <v>417</v>
      </c>
      <c r="H231" s="171" t="n">
        <v>60.7</v>
      </c>
      <c r="I231" s="172"/>
      <c r="J231" s="173" t="n">
        <f aca="false">ROUND(I231*H231,1)</f>
        <v>0</v>
      </c>
      <c r="K231" s="174"/>
      <c r="L231" s="23"/>
      <c r="M231" s="175"/>
      <c r="N231" s="176" t="s">
        <v>37</v>
      </c>
      <c r="O231" s="60"/>
      <c r="P231" s="177" t="n">
        <f aca="false">O231*H231</f>
        <v>0</v>
      </c>
      <c r="Q231" s="177" t="n">
        <v>0.0052</v>
      </c>
      <c r="R231" s="177" t="n">
        <f aca="false">Q231*H231</f>
        <v>0.31564</v>
      </c>
      <c r="S231" s="177" t="n">
        <v>0</v>
      </c>
      <c r="T231" s="178" t="n">
        <f aca="false">S231*H231</f>
        <v>0</v>
      </c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R231" s="179" t="s">
        <v>134</v>
      </c>
      <c r="AT231" s="179" t="s">
        <v>130</v>
      </c>
      <c r="AU231" s="179" t="s">
        <v>82</v>
      </c>
      <c r="AY231" s="3" t="s">
        <v>127</v>
      </c>
      <c r="BE231" s="180" t="n">
        <f aca="false">IF(N231="základní",J231,0)</f>
        <v>0</v>
      </c>
      <c r="BF231" s="180" t="n">
        <f aca="false">IF(N231="snížená",J231,0)</f>
        <v>0</v>
      </c>
      <c r="BG231" s="180" t="n">
        <f aca="false">IF(N231="zákl. přenesená",J231,0)</f>
        <v>0</v>
      </c>
      <c r="BH231" s="180" t="n">
        <f aca="false">IF(N231="sníž. přenesená",J231,0)</f>
        <v>0</v>
      </c>
      <c r="BI231" s="180" t="n">
        <f aca="false">IF(N231="nulová",J231,0)</f>
        <v>0</v>
      </c>
      <c r="BJ231" s="3" t="s">
        <v>80</v>
      </c>
      <c r="BK231" s="180" t="n">
        <f aca="false">ROUND(I231*H231,1)</f>
        <v>0</v>
      </c>
      <c r="BL231" s="3" t="s">
        <v>134</v>
      </c>
      <c r="BM231" s="179" t="s">
        <v>469</v>
      </c>
    </row>
    <row r="232" s="27" customFormat="true" ht="16.5" hidden="false" customHeight="true" outlineLevel="0" collapsed="false">
      <c r="A232" s="22"/>
      <c r="B232" s="166"/>
      <c r="C232" s="182" t="s">
        <v>470</v>
      </c>
      <c r="D232" s="182" t="s">
        <v>266</v>
      </c>
      <c r="E232" s="183" t="s">
        <v>471</v>
      </c>
      <c r="F232" s="184" t="s">
        <v>472</v>
      </c>
      <c r="G232" s="185" t="s">
        <v>417</v>
      </c>
      <c r="H232" s="186" t="n">
        <v>49.68</v>
      </c>
      <c r="I232" s="187"/>
      <c r="J232" s="188" t="n">
        <f aca="false">ROUND(I232*H232,1)</f>
        <v>0</v>
      </c>
      <c r="K232" s="189"/>
      <c r="L232" s="190"/>
      <c r="M232" s="191"/>
      <c r="N232" s="192" t="s">
        <v>37</v>
      </c>
      <c r="O232" s="60"/>
      <c r="P232" s="177" t="n">
        <f aca="false">O232*H232</f>
        <v>0</v>
      </c>
      <c r="Q232" s="177" t="n">
        <v>0</v>
      </c>
      <c r="R232" s="177" t="n">
        <f aca="false">Q232*H232</f>
        <v>0</v>
      </c>
      <c r="S232" s="177" t="n">
        <v>0</v>
      </c>
      <c r="T232" s="178" t="n">
        <f aca="false">S232*H232</f>
        <v>0</v>
      </c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R232" s="179" t="s">
        <v>152</v>
      </c>
      <c r="AT232" s="179" t="s">
        <v>266</v>
      </c>
      <c r="AU232" s="179" t="s">
        <v>82</v>
      </c>
      <c r="AY232" s="3" t="s">
        <v>127</v>
      </c>
      <c r="BE232" s="180" t="n">
        <f aca="false">IF(N232="základní",J232,0)</f>
        <v>0</v>
      </c>
      <c r="BF232" s="180" t="n">
        <f aca="false">IF(N232="snížená",J232,0)</f>
        <v>0</v>
      </c>
      <c r="BG232" s="180" t="n">
        <f aca="false">IF(N232="zákl. přenesená",J232,0)</f>
        <v>0</v>
      </c>
      <c r="BH232" s="180" t="n">
        <f aca="false">IF(N232="sníž. přenesená",J232,0)</f>
        <v>0</v>
      </c>
      <c r="BI232" s="180" t="n">
        <f aca="false">IF(N232="nulová",J232,0)</f>
        <v>0</v>
      </c>
      <c r="BJ232" s="3" t="s">
        <v>80</v>
      </c>
      <c r="BK232" s="180" t="n">
        <f aca="false">ROUND(I232*H232,1)</f>
        <v>0</v>
      </c>
      <c r="BL232" s="3" t="s">
        <v>134</v>
      </c>
      <c r="BM232" s="179" t="s">
        <v>473</v>
      </c>
    </row>
    <row r="233" s="27" customFormat="true" ht="16.5" hidden="false" customHeight="true" outlineLevel="0" collapsed="false">
      <c r="A233" s="22"/>
      <c r="B233" s="166"/>
      <c r="C233" s="182" t="s">
        <v>474</v>
      </c>
      <c r="D233" s="182" t="s">
        <v>266</v>
      </c>
      <c r="E233" s="183" t="s">
        <v>475</v>
      </c>
      <c r="F233" s="184" t="s">
        <v>476</v>
      </c>
      <c r="G233" s="185" t="s">
        <v>417</v>
      </c>
      <c r="H233" s="186" t="n">
        <v>19</v>
      </c>
      <c r="I233" s="187"/>
      <c r="J233" s="188" t="n">
        <f aca="false">ROUND(I233*H233,1)</f>
        <v>0</v>
      </c>
      <c r="K233" s="189"/>
      <c r="L233" s="190"/>
      <c r="M233" s="191"/>
      <c r="N233" s="192" t="s">
        <v>37</v>
      </c>
      <c r="O233" s="60"/>
      <c r="P233" s="177" t="n">
        <f aca="false">O233*H233</f>
        <v>0</v>
      </c>
      <c r="Q233" s="177" t="n">
        <v>0</v>
      </c>
      <c r="R233" s="177" t="n">
        <f aca="false">Q233*H233</f>
        <v>0</v>
      </c>
      <c r="S233" s="177" t="n">
        <v>0</v>
      </c>
      <c r="T233" s="178" t="n">
        <f aca="false">S233*H233</f>
        <v>0</v>
      </c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R233" s="179" t="s">
        <v>152</v>
      </c>
      <c r="AT233" s="179" t="s">
        <v>266</v>
      </c>
      <c r="AU233" s="179" t="s">
        <v>82</v>
      </c>
      <c r="AY233" s="3" t="s">
        <v>127</v>
      </c>
      <c r="BE233" s="180" t="n">
        <f aca="false">IF(N233="základní",J233,0)</f>
        <v>0</v>
      </c>
      <c r="BF233" s="180" t="n">
        <f aca="false">IF(N233="snížená",J233,0)</f>
        <v>0</v>
      </c>
      <c r="BG233" s="180" t="n">
        <f aca="false">IF(N233="zákl. přenesená",J233,0)</f>
        <v>0</v>
      </c>
      <c r="BH233" s="180" t="n">
        <f aca="false">IF(N233="sníž. přenesená",J233,0)</f>
        <v>0</v>
      </c>
      <c r="BI233" s="180" t="n">
        <f aca="false">IF(N233="nulová",J233,0)</f>
        <v>0</v>
      </c>
      <c r="BJ233" s="3" t="s">
        <v>80</v>
      </c>
      <c r="BK233" s="180" t="n">
        <f aca="false">ROUND(I233*H233,1)</f>
        <v>0</v>
      </c>
      <c r="BL233" s="3" t="s">
        <v>134</v>
      </c>
      <c r="BM233" s="179" t="s">
        <v>477</v>
      </c>
    </row>
    <row r="234" s="27" customFormat="true" ht="24.15" hidden="false" customHeight="true" outlineLevel="0" collapsed="false">
      <c r="A234" s="22"/>
      <c r="B234" s="166"/>
      <c r="C234" s="182" t="s">
        <v>478</v>
      </c>
      <c r="D234" s="182" t="s">
        <v>266</v>
      </c>
      <c r="E234" s="183" t="s">
        <v>479</v>
      </c>
      <c r="F234" s="184" t="s">
        <v>480</v>
      </c>
      <c r="G234" s="185" t="s">
        <v>261</v>
      </c>
      <c r="H234" s="186" t="n">
        <v>7</v>
      </c>
      <c r="I234" s="187"/>
      <c r="J234" s="188" t="n">
        <f aca="false">ROUND(I234*H234,1)</f>
        <v>0</v>
      </c>
      <c r="K234" s="189"/>
      <c r="L234" s="190"/>
      <c r="M234" s="191"/>
      <c r="N234" s="192" t="s">
        <v>37</v>
      </c>
      <c r="O234" s="60"/>
      <c r="P234" s="177" t="n">
        <f aca="false">O234*H234</f>
        <v>0</v>
      </c>
      <c r="Q234" s="177" t="n">
        <v>0</v>
      </c>
      <c r="R234" s="177" t="n">
        <f aca="false">Q234*H234</f>
        <v>0</v>
      </c>
      <c r="S234" s="177" t="n">
        <v>0</v>
      </c>
      <c r="T234" s="178" t="n">
        <f aca="false">S234*H234</f>
        <v>0</v>
      </c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R234" s="179" t="s">
        <v>152</v>
      </c>
      <c r="AT234" s="179" t="s">
        <v>266</v>
      </c>
      <c r="AU234" s="179" t="s">
        <v>82</v>
      </c>
      <c r="AY234" s="3" t="s">
        <v>127</v>
      </c>
      <c r="BE234" s="180" t="n">
        <f aca="false">IF(N234="základní",J234,0)</f>
        <v>0</v>
      </c>
      <c r="BF234" s="180" t="n">
        <f aca="false">IF(N234="snížená",J234,0)</f>
        <v>0</v>
      </c>
      <c r="BG234" s="180" t="n">
        <f aca="false">IF(N234="zákl. přenesená",J234,0)</f>
        <v>0</v>
      </c>
      <c r="BH234" s="180" t="n">
        <f aca="false">IF(N234="sníž. přenesená",J234,0)</f>
        <v>0</v>
      </c>
      <c r="BI234" s="180" t="n">
        <f aca="false">IF(N234="nulová",J234,0)</f>
        <v>0</v>
      </c>
      <c r="BJ234" s="3" t="s">
        <v>80</v>
      </c>
      <c r="BK234" s="180" t="n">
        <f aca="false">ROUND(I234*H234,1)</f>
        <v>0</v>
      </c>
      <c r="BL234" s="3" t="s">
        <v>134</v>
      </c>
      <c r="BM234" s="179" t="s">
        <v>481</v>
      </c>
    </row>
    <row r="235" s="27" customFormat="true" ht="16.5" hidden="false" customHeight="true" outlineLevel="0" collapsed="false">
      <c r="A235" s="22"/>
      <c r="B235" s="166"/>
      <c r="C235" s="182" t="s">
        <v>482</v>
      </c>
      <c r="D235" s="182" t="s">
        <v>266</v>
      </c>
      <c r="E235" s="183" t="s">
        <v>483</v>
      </c>
      <c r="F235" s="184" t="s">
        <v>484</v>
      </c>
      <c r="G235" s="185" t="s">
        <v>261</v>
      </c>
      <c r="H235" s="186" t="n">
        <v>10</v>
      </c>
      <c r="I235" s="187"/>
      <c r="J235" s="188" t="n">
        <f aca="false">ROUND(I235*H235,1)</f>
        <v>0</v>
      </c>
      <c r="K235" s="189"/>
      <c r="L235" s="190"/>
      <c r="M235" s="191"/>
      <c r="N235" s="192" t="s">
        <v>37</v>
      </c>
      <c r="O235" s="60"/>
      <c r="P235" s="177" t="n">
        <f aca="false">O235*H235</f>
        <v>0</v>
      </c>
      <c r="Q235" s="177" t="n">
        <v>0</v>
      </c>
      <c r="R235" s="177" t="n">
        <f aca="false">Q235*H235</f>
        <v>0</v>
      </c>
      <c r="S235" s="177" t="n">
        <v>0</v>
      </c>
      <c r="T235" s="178" t="n">
        <f aca="false">S235*H235</f>
        <v>0</v>
      </c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R235" s="179" t="s">
        <v>152</v>
      </c>
      <c r="AT235" s="179" t="s">
        <v>266</v>
      </c>
      <c r="AU235" s="179" t="s">
        <v>82</v>
      </c>
      <c r="AY235" s="3" t="s">
        <v>127</v>
      </c>
      <c r="BE235" s="180" t="n">
        <f aca="false">IF(N235="základní",J235,0)</f>
        <v>0</v>
      </c>
      <c r="BF235" s="180" t="n">
        <f aca="false">IF(N235="snížená",J235,0)</f>
        <v>0</v>
      </c>
      <c r="BG235" s="180" t="n">
        <f aca="false">IF(N235="zákl. přenesená",J235,0)</f>
        <v>0</v>
      </c>
      <c r="BH235" s="180" t="n">
        <f aca="false">IF(N235="sníž. přenesená",J235,0)</f>
        <v>0</v>
      </c>
      <c r="BI235" s="180" t="n">
        <f aca="false">IF(N235="nulová",J235,0)</f>
        <v>0</v>
      </c>
      <c r="BJ235" s="3" t="s">
        <v>80</v>
      </c>
      <c r="BK235" s="180" t="n">
        <f aca="false">ROUND(I235*H235,1)</f>
        <v>0</v>
      </c>
      <c r="BL235" s="3" t="s">
        <v>134</v>
      </c>
      <c r="BM235" s="179" t="s">
        <v>485</v>
      </c>
    </row>
    <row r="236" s="27" customFormat="true" ht="21.75" hidden="false" customHeight="true" outlineLevel="0" collapsed="false">
      <c r="A236" s="22"/>
      <c r="B236" s="166"/>
      <c r="C236" s="182" t="s">
        <v>486</v>
      </c>
      <c r="D236" s="182" t="s">
        <v>266</v>
      </c>
      <c r="E236" s="183" t="s">
        <v>487</v>
      </c>
      <c r="F236" s="184" t="s">
        <v>488</v>
      </c>
      <c r="G236" s="185" t="s">
        <v>261</v>
      </c>
      <c r="H236" s="186" t="n">
        <v>15</v>
      </c>
      <c r="I236" s="187"/>
      <c r="J236" s="188" t="n">
        <f aca="false">ROUND(I236*H236,1)</f>
        <v>0</v>
      </c>
      <c r="K236" s="189"/>
      <c r="L236" s="190"/>
      <c r="M236" s="191"/>
      <c r="N236" s="192" t="s">
        <v>37</v>
      </c>
      <c r="O236" s="60"/>
      <c r="P236" s="177" t="n">
        <f aca="false">O236*H236</f>
        <v>0</v>
      </c>
      <c r="Q236" s="177" t="n">
        <v>0</v>
      </c>
      <c r="R236" s="177" t="n">
        <f aca="false">Q236*H236</f>
        <v>0</v>
      </c>
      <c r="S236" s="177" t="n">
        <v>0</v>
      </c>
      <c r="T236" s="178" t="n">
        <f aca="false">S236*H236</f>
        <v>0</v>
      </c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R236" s="179" t="s">
        <v>152</v>
      </c>
      <c r="AT236" s="179" t="s">
        <v>266</v>
      </c>
      <c r="AU236" s="179" t="s">
        <v>82</v>
      </c>
      <c r="AY236" s="3" t="s">
        <v>127</v>
      </c>
      <c r="BE236" s="180" t="n">
        <f aca="false">IF(N236="základní",J236,0)</f>
        <v>0</v>
      </c>
      <c r="BF236" s="180" t="n">
        <f aca="false">IF(N236="snížená",J236,0)</f>
        <v>0</v>
      </c>
      <c r="BG236" s="180" t="n">
        <f aca="false">IF(N236="zákl. přenesená",J236,0)</f>
        <v>0</v>
      </c>
      <c r="BH236" s="180" t="n">
        <f aca="false">IF(N236="sníž. přenesená",J236,0)</f>
        <v>0</v>
      </c>
      <c r="BI236" s="180" t="n">
        <f aca="false">IF(N236="nulová",J236,0)</f>
        <v>0</v>
      </c>
      <c r="BJ236" s="3" t="s">
        <v>80</v>
      </c>
      <c r="BK236" s="180" t="n">
        <f aca="false">ROUND(I236*H236,1)</f>
        <v>0</v>
      </c>
      <c r="BL236" s="3" t="s">
        <v>134</v>
      </c>
      <c r="BM236" s="179" t="s">
        <v>489</v>
      </c>
    </row>
    <row r="237" s="27" customFormat="true" ht="24.15" hidden="false" customHeight="true" outlineLevel="0" collapsed="false">
      <c r="A237" s="22"/>
      <c r="B237" s="166"/>
      <c r="C237" s="167" t="s">
        <v>490</v>
      </c>
      <c r="D237" s="167" t="s">
        <v>130</v>
      </c>
      <c r="E237" s="168" t="s">
        <v>491</v>
      </c>
      <c r="F237" s="169" t="s">
        <v>492</v>
      </c>
      <c r="G237" s="170" t="s">
        <v>177</v>
      </c>
      <c r="H237" s="181"/>
      <c r="I237" s="172"/>
      <c r="J237" s="173" t="n">
        <f aca="false">ROUND(I237*H237,1)</f>
        <v>0</v>
      </c>
      <c r="K237" s="174"/>
      <c r="L237" s="23"/>
      <c r="M237" s="175"/>
      <c r="N237" s="176" t="s">
        <v>37</v>
      </c>
      <c r="O237" s="60"/>
      <c r="P237" s="177" t="n">
        <f aca="false">O237*H237</f>
        <v>0</v>
      </c>
      <c r="Q237" s="177" t="n">
        <v>0</v>
      </c>
      <c r="R237" s="177" t="n">
        <f aca="false">Q237*H237</f>
        <v>0</v>
      </c>
      <c r="S237" s="177" t="n">
        <v>0</v>
      </c>
      <c r="T237" s="178" t="n">
        <f aca="false">S237*H237</f>
        <v>0</v>
      </c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R237" s="179" t="s">
        <v>134</v>
      </c>
      <c r="AT237" s="179" t="s">
        <v>130</v>
      </c>
      <c r="AU237" s="179" t="s">
        <v>82</v>
      </c>
      <c r="AY237" s="3" t="s">
        <v>127</v>
      </c>
      <c r="BE237" s="180" t="n">
        <f aca="false">IF(N237="základní",J237,0)</f>
        <v>0</v>
      </c>
      <c r="BF237" s="180" t="n">
        <f aca="false">IF(N237="snížená",J237,0)</f>
        <v>0</v>
      </c>
      <c r="BG237" s="180" t="n">
        <f aca="false">IF(N237="zákl. přenesená",J237,0)</f>
        <v>0</v>
      </c>
      <c r="BH237" s="180" t="n">
        <f aca="false">IF(N237="sníž. přenesená",J237,0)</f>
        <v>0</v>
      </c>
      <c r="BI237" s="180" t="n">
        <f aca="false">IF(N237="nulová",J237,0)</f>
        <v>0</v>
      </c>
      <c r="BJ237" s="3" t="s">
        <v>80</v>
      </c>
      <c r="BK237" s="180" t="n">
        <f aca="false">ROUND(I237*H237,1)</f>
        <v>0</v>
      </c>
      <c r="BL237" s="3" t="s">
        <v>134</v>
      </c>
      <c r="BM237" s="179" t="s">
        <v>493</v>
      </c>
    </row>
    <row r="238" s="152" customFormat="true" ht="22.8" hidden="false" customHeight="true" outlineLevel="0" collapsed="false">
      <c r="B238" s="153"/>
      <c r="D238" s="154" t="s">
        <v>71</v>
      </c>
      <c r="E238" s="164" t="s">
        <v>494</v>
      </c>
      <c r="F238" s="164" t="s">
        <v>495</v>
      </c>
      <c r="I238" s="156"/>
      <c r="J238" s="165" t="n">
        <f aca="false">BK238</f>
        <v>0</v>
      </c>
      <c r="L238" s="153"/>
      <c r="M238" s="158"/>
      <c r="N238" s="159"/>
      <c r="O238" s="159"/>
      <c r="P238" s="160" t="n">
        <f aca="false">SUM(P239:P240)</f>
        <v>0</v>
      </c>
      <c r="Q238" s="159"/>
      <c r="R238" s="160" t="n">
        <f aca="false">SUM(R239:R240)</f>
        <v>0.00238</v>
      </c>
      <c r="S238" s="159"/>
      <c r="T238" s="161" t="n">
        <f aca="false">SUM(T239:T240)</f>
        <v>0</v>
      </c>
      <c r="AR238" s="154" t="s">
        <v>82</v>
      </c>
      <c r="AT238" s="162" t="s">
        <v>71</v>
      </c>
      <c r="AU238" s="162" t="s">
        <v>80</v>
      </c>
      <c r="AY238" s="154" t="s">
        <v>127</v>
      </c>
      <c r="BK238" s="163" t="n">
        <f aca="false">SUM(BK239:BK240)</f>
        <v>0</v>
      </c>
    </row>
    <row r="239" s="27" customFormat="true" ht="16.5" hidden="false" customHeight="true" outlineLevel="0" collapsed="false">
      <c r="A239" s="22"/>
      <c r="B239" s="166"/>
      <c r="C239" s="167" t="s">
        <v>496</v>
      </c>
      <c r="D239" s="167" t="s">
        <v>130</v>
      </c>
      <c r="E239" s="168" t="s">
        <v>497</v>
      </c>
      <c r="F239" s="169" t="s">
        <v>498</v>
      </c>
      <c r="G239" s="170" t="s">
        <v>133</v>
      </c>
      <c r="H239" s="171" t="n">
        <v>15</v>
      </c>
      <c r="I239" s="172"/>
      <c r="J239" s="173" t="n">
        <f aca="false">ROUND(I239*H239,1)</f>
        <v>0</v>
      </c>
      <c r="K239" s="174"/>
      <c r="L239" s="23"/>
      <c r="M239" s="175"/>
      <c r="N239" s="176" t="s">
        <v>37</v>
      </c>
      <c r="O239" s="60"/>
      <c r="P239" s="177" t="n">
        <f aca="false">O239*H239</f>
        <v>0</v>
      </c>
      <c r="Q239" s="177" t="n">
        <v>0.00014</v>
      </c>
      <c r="R239" s="177" t="n">
        <f aca="false">Q239*H239</f>
        <v>0.0021</v>
      </c>
      <c r="S239" s="177" t="n">
        <v>0</v>
      </c>
      <c r="T239" s="178" t="n">
        <f aca="false">S239*H239</f>
        <v>0</v>
      </c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R239" s="179" t="s">
        <v>164</v>
      </c>
      <c r="AT239" s="179" t="s">
        <v>130</v>
      </c>
      <c r="AU239" s="179" t="s">
        <v>82</v>
      </c>
      <c r="AY239" s="3" t="s">
        <v>127</v>
      </c>
      <c r="BE239" s="180" t="n">
        <f aca="false">IF(N239="základní",J239,0)</f>
        <v>0</v>
      </c>
      <c r="BF239" s="180" t="n">
        <f aca="false">IF(N239="snížená",J239,0)</f>
        <v>0</v>
      </c>
      <c r="BG239" s="180" t="n">
        <f aca="false">IF(N239="zákl. přenesená",J239,0)</f>
        <v>0</v>
      </c>
      <c r="BH239" s="180" t="n">
        <f aca="false">IF(N239="sníž. přenesená",J239,0)</f>
        <v>0</v>
      </c>
      <c r="BI239" s="180" t="n">
        <f aca="false">IF(N239="nulová",J239,0)</f>
        <v>0</v>
      </c>
      <c r="BJ239" s="3" t="s">
        <v>80</v>
      </c>
      <c r="BK239" s="180" t="n">
        <f aca="false">ROUND(I239*H239,1)</f>
        <v>0</v>
      </c>
      <c r="BL239" s="3" t="s">
        <v>164</v>
      </c>
      <c r="BM239" s="179" t="s">
        <v>499</v>
      </c>
    </row>
    <row r="240" s="27" customFormat="true" ht="16.5" hidden="false" customHeight="true" outlineLevel="0" collapsed="false">
      <c r="A240" s="22"/>
      <c r="B240" s="166"/>
      <c r="C240" s="167" t="s">
        <v>500</v>
      </c>
      <c r="D240" s="167" t="s">
        <v>130</v>
      </c>
      <c r="E240" s="168" t="s">
        <v>501</v>
      </c>
      <c r="F240" s="169" t="s">
        <v>502</v>
      </c>
      <c r="G240" s="170" t="s">
        <v>261</v>
      </c>
      <c r="H240" s="171" t="n">
        <v>2</v>
      </c>
      <c r="I240" s="172"/>
      <c r="J240" s="173" t="n">
        <f aca="false">ROUND(I240*H240,1)</f>
        <v>0</v>
      </c>
      <c r="K240" s="174"/>
      <c r="L240" s="23"/>
      <c r="M240" s="175"/>
      <c r="N240" s="176" t="s">
        <v>37</v>
      </c>
      <c r="O240" s="60"/>
      <c r="P240" s="177" t="n">
        <f aca="false">O240*H240</f>
        <v>0</v>
      </c>
      <c r="Q240" s="177" t="n">
        <v>0.00014</v>
      </c>
      <c r="R240" s="177" t="n">
        <f aca="false">Q240*H240</f>
        <v>0.00028</v>
      </c>
      <c r="S240" s="177" t="n">
        <v>0</v>
      </c>
      <c r="T240" s="178" t="n">
        <f aca="false">S240*H240</f>
        <v>0</v>
      </c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R240" s="179" t="s">
        <v>164</v>
      </c>
      <c r="AT240" s="179" t="s">
        <v>130</v>
      </c>
      <c r="AU240" s="179" t="s">
        <v>82</v>
      </c>
      <c r="AY240" s="3" t="s">
        <v>127</v>
      </c>
      <c r="BE240" s="180" t="n">
        <f aca="false">IF(N240="základní",J240,0)</f>
        <v>0</v>
      </c>
      <c r="BF240" s="180" t="n">
        <f aca="false">IF(N240="snížená",J240,0)</f>
        <v>0</v>
      </c>
      <c r="BG240" s="180" t="n">
        <f aca="false">IF(N240="zákl. přenesená",J240,0)</f>
        <v>0</v>
      </c>
      <c r="BH240" s="180" t="n">
        <f aca="false">IF(N240="sníž. přenesená",J240,0)</f>
        <v>0</v>
      </c>
      <c r="BI240" s="180" t="n">
        <f aca="false">IF(N240="nulová",J240,0)</f>
        <v>0</v>
      </c>
      <c r="BJ240" s="3" t="s">
        <v>80</v>
      </c>
      <c r="BK240" s="180" t="n">
        <f aca="false">ROUND(I240*H240,1)</f>
        <v>0</v>
      </c>
      <c r="BL240" s="3" t="s">
        <v>164</v>
      </c>
      <c r="BM240" s="179" t="s">
        <v>503</v>
      </c>
    </row>
    <row r="241" s="152" customFormat="true" ht="22.8" hidden="false" customHeight="true" outlineLevel="0" collapsed="false">
      <c r="B241" s="153"/>
      <c r="D241" s="154" t="s">
        <v>71</v>
      </c>
      <c r="E241" s="164" t="s">
        <v>504</v>
      </c>
      <c r="F241" s="164" t="s">
        <v>505</v>
      </c>
      <c r="I241" s="156"/>
      <c r="J241" s="165" t="n">
        <f aca="false">BK241</f>
        <v>0</v>
      </c>
      <c r="L241" s="153"/>
      <c r="M241" s="158"/>
      <c r="N241" s="159"/>
      <c r="O241" s="159"/>
      <c r="P241" s="160" t="n">
        <f aca="false">P242</f>
        <v>0</v>
      </c>
      <c r="Q241" s="159"/>
      <c r="R241" s="160" t="n">
        <f aca="false">R242</f>
        <v>0</v>
      </c>
      <c r="S241" s="159"/>
      <c r="T241" s="161" t="n">
        <f aca="false">T242</f>
        <v>0</v>
      </c>
      <c r="AR241" s="154" t="s">
        <v>82</v>
      </c>
      <c r="AT241" s="162" t="s">
        <v>71</v>
      </c>
      <c r="AU241" s="162" t="s">
        <v>80</v>
      </c>
      <c r="AY241" s="154" t="s">
        <v>127</v>
      </c>
      <c r="BK241" s="163" t="n">
        <f aca="false">BK242</f>
        <v>0</v>
      </c>
    </row>
    <row r="242" s="27" customFormat="true" ht="16.5" hidden="false" customHeight="true" outlineLevel="0" collapsed="false">
      <c r="A242" s="22"/>
      <c r="B242" s="166"/>
      <c r="C242" s="167" t="s">
        <v>506</v>
      </c>
      <c r="D242" s="167" t="s">
        <v>130</v>
      </c>
      <c r="E242" s="168" t="s">
        <v>507</v>
      </c>
      <c r="F242" s="169" t="s">
        <v>508</v>
      </c>
      <c r="G242" s="170" t="s">
        <v>417</v>
      </c>
      <c r="H242" s="171" t="n">
        <v>49.962</v>
      </c>
      <c r="I242" s="172"/>
      <c r="J242" s="173" t="n">
        <f aca="false">ROUND(I242*H242,1)</f>
        <v>0</v>
      </c>
      <c r="K242" s="174"/>
      <c r="L242" s="23"/>
      <c r="M242" s="175"/>
      <c r="N242" s="176" t="s">
        <v>37</v>
      </c>
      <c r="O242" s="60"/>
      <c r="P242" s="177" t="n">
        <f aca="false">O242*H242</f>
        <v>0</v>
      </c>
      <c r="Q242" s="177" t="n">
        <v>0</v>
      </c>
      <c r="R242" s="177" t="n">
        <f aca="false">Q242*H242</f>
        <v>0</v>
      </c>
      <c r="S242" s="177" t="n">
        <v>0</v>
      </c>
      <c r="T242" s="178" t="n">
        <f aca="false">S242*H242</f>
        <v>0</v>
      </c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R242" s="179" t="s">
        <v>134</v>
      </c>
      <c r="AT242" s="179" t="s">
        <v>130</v>
      </c>
      <c r="AU242" s="179" t="s">
        <v>82</v>
      </c>
      <c r="AY242" s="3" t="s">
        <v>127</v>
      </c>
      <c r="BE242" s="180" t="n">
        <f aca="false">IF(N242="základní",J242,0)</f>
        <v>0</v>
      </c>
      <c r="BF242" s="180" t="n">
        <f aca="false">IF(N242="snížená",J242,0)</f>
        <v>0</v>
      </c>
      <c r="BG242" s="180" t="n">
        <f aca="false">IF(N242="zákl. přenesená",J242,0)</f>
        <v>0</v>
      </c>
      <c r="BH242" s="180" t="n">
        <f aca="false">IF(N242="sníž. přenesená",J242,0)</f>
        <v>0</v>
      </c>
      <c r="BI242" s="180" t="n">
        <f aca="false">IF(N242="nulová",J242,0)</f>
        <v>0</v>
      </c>
      <c r="BJ242" s="3" t="s">
        <v>80</v>
      </c>
      <c r="BK242" s="180" t="n">
        <f aca="false">ROUND(I242*H242,1)</f>
        <v>0</v>
      </c>
      <c r="BL242" s="3" t="s">
        <v>134</v>
      </c>
      <c r="BM242" s="179" t="s">
        <v>509</v>
      </c>
    </row>
    <row r="243" s="152" customFormat="true" ht="22.8" hidden="false" customHeight="true" outlineLevel="0" collapsed="false">
      <c r="B243" s="153"/>
      <c r="D243" s="154" t="s">
        <v>71</v>
      </c>
      <c r="E243" s="164" t="s">
        <v>510</v>
      </c>
      <c r="F243" s="164" t="s">
        <v>511</v>
      </c>
      <c r="I243" s="156"/>
      <c r="J243" s="165" t="n">
        <f aca="false">BK243</f>
        <v>0</v>
      </c>
      <c r="L243" s="153"/>
      <c r="M243" s="158"/>
      <c r="N243" s="159"/>
      <c r="O243" s="159"/>
      <c r="P243" s="160" t="n">
        <f aca="false">SUM(P244:P258)</f>
        <v>0</v>
      </c>
      <c r="Q243" s="159"/>
      <c r="R243" s="160" t="n">
        <f aca="false">SUM(R244:R258)</f>
        <v>0</v>
      </c>
      <c r="S243" s="159"/>
      <c r="T243" s="161" t="n">
        <f aca="false">SUM(T244:T258)</f>
        <v>0</v>
      </c>
      <c r="AR243" s="154" t="s">
        <v>82</v>
      </c>
      <c r="AT243" s="162" t="s">
        <v>71</v>
      </c>
      <c r="AU243" s="162" t="s">
        <v>80</v>
      </c>
      <c r="AY243" s="154" t="s">
        <v>127</v>
      </c>
      <c r="BK243" s="163" t="n">
        <f aca="false">SUM(BK244:BK258)</f>
        <v>0</v>
      </c>
    </row>
    <row r="244" s="27" customFormat="true" ht="16.5" hidden="false" customHeight="true" outlineLevel="0" collapsed="false">
      <c r="A244" s="22"/>
      <c r="B244" s="166"/>
      <c r="C244" s="167" t="s">
        <v>512</v>
      </c>
      <c r="D244" s="167" t="s">
        <v>130</v>
      </c>
      <c r="E244" s="168" t="s">
        <v>513</v>
      </c>
      <c r="F244" s="169" t="s">
        <v>514</v>
      </c>
      <c r="G244" s="170" t="s">
        <v>261</v>
      </c>
      <c r="H244" s="171" t="n">
        <v>4</v>
      </c>
      <c r="I244" s="172"/>
      <c r="J244" s="173" t="n">
        <f aca="false">ROUND(I244*H244,1)</f>
        <v>0</v>
      </c>
      <c r="K244" s="174"/>
      <c r="L244" s="23"/>
      <c r="M244" s="175"/>
      <c r="N244" s="176" t="s">
        <v>37</v>
      </c>
      <c r="O244" s="60"/>
      <c r="P244" s="177" t="n">
        <f aca="false">O244*H244</f>
        <v>0</v>
      </c>
      <c r="Q244" s="177" t="n">
        <v>0</v>
      </c>
      <c r="R244" s="177" t="n">
        <f aca="false">Q244*H244</f>
        <v>0</v>
      </c>
      <c r="S244" s="177" t="n">
        <v>0</v>
      </c>
      <c r="T244" s="178" t="n">
        <f aca="false">S244*H244</f>
        <v>0</v>
      </c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R244" s="179" t="s">
        <v>134</v>
      </c>
      <c r="AT244" s="179" t="s">
        <v>130</v>
      </c>
      <c r="AU244" s="179" t="s">
        <v>82</v>
      </c>
      <c r="AY244" s="3" t="s">
        <v>127</v>
      </c>
      <c r="BE244" s="180" t="n">
        <f aca="false">IF(N244="základní",J244,0)</f>
        <v>0</v>
      </c>
      <c r="BF244" s="180" t="n">
        <f aca="false">IF(N244="snížená",J244,0)</f>
        <v>0</v>
      </c>
      <c r="BG244" s="180" t="n">
        <f aca="false">IF(N244="zákl. přenesená",J244,0)</f>
        <v>0</v>
      </c>
      <c r="BH244" s="180" t="n">
        <f aca="false">IF(N244="sníž. přenesená",J244,0)</f>
        <v>0</v>
      </c>
      <c r="BI244" s="180" t="n">
        <f aca="false">IF(N244="nulová",J244,0)</f>
        <v>0</v>
      </c>
      <c r="BJ244" s="3" t="s">
        <v>80</v>
      </c>
      <c r="BK244" s="180" t="n">
        <f aca="false">ROUND(I244*H244,1)</f>
        <v>0</v>
      </c>
      <c r="BL244" s="3" t="s">
        <v>134</v>
      </c>
      <c r="BM244" s="179" t="s">
        <v>515</v>
      </c>
    </row>
    <row r="245" s="27" customFormat="true" ht="16.5" hidden="false" customHeight="true" outlineLevel="0" collapsed="false">
      <c r="A245" s="22"/>
      <c r="B245" s="166"/>
      <c r="C245" s="167" t="s">
        <v>516</v>
      </c>
      <c r="D245" s="167" t="s">
        <v>130</v>
      </c>
      <c r="E245" s="168" t="s">
        <v>517</v>
      </c>
      <c r="F245" s="169" t="s">
        <v>518</v>
      </c>
      <c r="G245" s="170" t="s">
        <v>519</v>
      </c>
      <c r="H245" s="171" t="n">
        <v>36</v>
      </c>
      <c r="I245" s="172"/>
      <c r="J245" s="173" t="n">
        <f aca="false">ROUND(I245*H245,1)</f>
        <v>0</v>
      </c>
      <c r="K245" s="174"/>
      <c r="L245" s="23"/>
      <c r="M245" s="175"/>
      <c r="N245" s="176" t="s">
        <v>37</v>
      </c>
      <c r="O245" s="60"/>
      <c r="P245" s="177" t="n">
        <f aca="false">O245*H245</f>
        <v>0</v>
      </c>
      <c r="Q245" s="177" t="n">
        <v>0</v>
      </c>
      <c r="R245" s="177" t="n">
        <f aca="false">Q245*H245</f>
        <v>0</v>
      </c>
      <c r="S245" s="177" t="n">
        <v>0</v>
      </c>
      <c r="T245" s="178" t="n">
        <f aca="false">S245*H245</f>
        <v>0</v>
      </c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R245" s="179" t="s">
        <v>134</v>
      </c>
      <c r="AT245" s="179" t="s">
        <v>130</v>
      </c>
      <c r="AU245" s="179" t="s">
        <v>82</v>
      </c>
      <c r="AY245" s="3" t="s">
        <v>127</v>
      </c>
      <c r="BE245" s="180" t="n">
        <f aca="false">IF(N245="základní",J245,0)</f>
        <v>0</v>
      </c>
      <c r="BF245" s="180" t="n">
        <f aca="false">IF(N245="snížená",J245,0)</f>
        <v>0</v>
      </c>
      <c r="BG245" s="180" t="n">
        <f aca="false">IF(N245="zákl. přenesená",J245,0)</f>
        <v>0</v>
      </c>
      <c r="BH245" s="180" t="n">
        <f aca="false">IF(N245="sníž. přenesená",J245,0)</f>
        <v>0</v>
      </c>
      <c r="BI245" s="180" t="n">
        <f aca="false">IF(N245="nulová",J245,0)</f>
        <v>0</v>
      </c>
      <c r="BJ245" s="3" t="s">
        <v>80</v>
      </c>
      <c r="BK245" s="180" t="n">
        <f aca="false">ROUND(I245*H245,1)</f>
        <v>0</v>
      </c>
      <c r="BL245" s="3" t="s">
        <v>134</v>
      </c>
      <c r="BM245" s="179" t="s">
        <v>520</v>
      </c>
    </row>
    <row r="246" s="27" customFormat="true" ht="16.5" hidden="false" customHeight="true" outlineLevel="0" collapsed="false">
      <c r="A246" s="22"/>
      <c r="B246" s="166"/>
      <c r="C246" s="167" t="s">
        <v>521</v>
      </c>
      <c r="D246" s="167" t="s">
        <v>130</v>
      </c>
      <c r="E246" s="168" t="s">
        <v>522</v>
      </c>
      <c r="F246" s="169" t="s">
        <v>523</v>
      </c>
      <c r="G246" s="170" t="s">
        <v>519</v>
      </c>
      <c r="H246" s="171" t="n">
        <v>48</v>
      </c>
      <c r="I246" s="172"/>
      <c r="J246" s="173" t="n">
        <f aca="false">ROUND(I246*H246,1)</f>
        <v>0</v>
      </c>
      <c r="K246" s="174"/>
      <c r="L246" s="23"/>
      <c r="M246" s="175"/>
      <c r="N246" s="176" t="s">
        <v>37</v>
      </c>
      <c r="O246" s="60"/>
      <c r="P246" s="177" t="n">
        <f aca="false">O246*H246</f>
        <v>0</v>
      </c>
      <c r="Q246" s="177" t="n">
        <v>0</v>
      </c>
      <c r="R246" s="177" t="n">
        <f aca="false">Q246*H246</f>
        <v>0</v>
      </c>
      <c r="S246" s="177" t="n">
        <v>0</v>
      </c>
      <c r="T246" s="178" t="n">
        <f aca="false">S246*H246</f>
        <v>0</v>
      </c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R246" s="179" t="s">
        <v>134</v>
      </c>
      <c r="AT246" s="179" t="s">
        <v>130</v>
      </c>
      <c r="AU246" s="179" t="s">
        <v>82</v>
      </c>
      <c r="AY246" s="3" t="s">
        <v>127</v>
      </c>
      <c r="BE246" s="180" t="n">
        <f aca="false">IF(N246="základní",J246,0)</f>
        <v>0</v>
      </c>
      <c r="BF246" s="180" t="n">
        <f aca="false">IF(N246="snížená",J246,0)</f>
        <v>0</v>
      </c>
      <c r="BG246" s="180" t="n">
        <f aca="false">IF(N246="zákl. přenesená",J246,0)</f>
        <v>0</v>
      </c>
      <c r="BH246" s="180" t="n">
        <f aca="false">IF(N246="sníž. přenesená",J246,0)</f>
        <v>0</v>
      </c>
      <c r="BI246" s="180" t="n">
        <f aca="false">IF(N246="nulová",J246,0)</f>
        <v>0</v>
      </c>
      <c r="BJ246" s="3" t="s">
        <v>80</v>
      </c>
      <c r="BK246" s="180" t="n">
        <f aca="false">ROUND(I246*H246,1)</f>
        <v>0</v>
      </c>
      <c r="BL246" s="3" t="s">
        <v>134</v>
      </c>
      <c r="BM246" s="179" t="s">
        <v>524</v>
      </c>
    </row>
    <row r="247" s="27" customFormat="true" ht="16.5" hidden="false" customHeight="true" outlineLevel="0" collapsed="false">
      <c r="A247" s="22"/>
      <c r="B247" s="166"/>
      <c r="C247" s="182" t="s">
        <v>525</v>
      </c>
      <c r="D247" s="182" t="s">
        <v>266</v>
      </c>
      <c r="E247" s="183" t="s">
        <v>526</v>
      </c>
      <c r="F247" s="184" t="s">
        <v>527</v>
      </c>
      <c r="G247" s="185" t="s">
        <v>336</v>
      </c>
      <c r="H247" s="186" t="n">
        <v>1</v>
      </c>
      <c r="I247" s="187"/>
      <c r="J247" s="188" t="n">
        <f aca="false">ROUND(I247*H247,1)</f>
        <v>0</v>
      </c>
      <c r="K247" s="189"/>
      <c r="L247" s="190"/>
      <c r="M247" s="191"/>
      <c r="N247" s="192" t="s">
        <v>37</v>
      </c>
      <c r="O247" s="60"/>
      <c r="P247" s="177" t="n">
        <f aca="false">O247*H247</f>
        <v>0</v>
      </c>
      <c r="Q247" s="177" t="n">
        <v>0</v>
      </c>
      <c r="R247" s="177" t="n">
        <f aca="false">Q247*H247</f>
        <v>0</v>
      </c>
      <c r="S247" s="177" t="n">
        <v>0</v>
      </c>
      <c r="T247" s="178" t="n">
        <f aca="false">S247*H247</f>
        <v>0</v>
      </c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R247" s="179" t="s">
        <v>152</v>
      </c>
      <c r="AT247" s="179" t="s">
        <v>266</v>
      </c>
      <c r="AU247" s="179" t="s">
        <v>82</v>
      </c>
      <c r="AY247" s="3" t="s">
        <v>127</v>
      </c>
      <c r="BE247" s="180" t="n">
        <f aca="false">IF(N247="základní",J247,0)</f>
        <v>0</v>
      </c>
      <c r="BF247" s="180" t="n">
        <f aca="false">IF(N247="snížená",J247,0)</f>
        <v>0</v>
      </c>
      <c r="BG247" s="180" t="n">
        <f aca="false">IF(N247="zákl. přenesená",J247,0)</f>
        <v>0</v>
      </c>
      <c r="BH247" s="180" t="n">
        <f aca="false">IF(N247="sníž. přenesená",J247,0)</f>
        <v>0</v>
      </c>
      <c r="BI247" s="180" t="n">
        <f aca="false">IF(N247="nulová",J247,0)</f>
        <v>0</v>
      </c>
      <c r="BJ247" s="3" t="s">
        <v>80</v>
      </c>
      <c r="BK247" s="180" t="n">
        <f aca="false">ROUND(I247*H247,1)</f>
        <v>0</v>
      </c>
      <c r="BL247" s="3" t="s">
        <v>134</v>
      </c>
      <c r="BM247" s="179" t="s">
        <v>528</v>
      </c>
    </row>
    <row r="248" s="27" customFormat="true" ht="16.5" hidden="false" customHeight="true" outlineLevel="0" collapsed="false">
      <c r="A248" s="22"/>
      <c r="B248" s="166"/>
      <c r="C248" s="167" t="s">
        <v>529</v>
      </c>
      <c r="D248" s="167" t="s">
        <v>130</v>
      </c>
      <c r="E248" s="168" t="s">
        <v>530</v>
      </c>
      <c r="F248" s="169" t="s">
        <v>531</v>
      </c>
      <c r="G248" s="170" t="s">
        <v>336</v>
      </c>
      <c r="H248" s="171" t="n">
        <v>1</v>
      </c>
      <c r="I248" s="172"/>
      <c r="J248" s="173" t="n">
        <f aca="false">ROUND(I248*H248,1)</f>
        <v>0</v>
      </c>
      <c r="K248" s="174"/>
      <c r="L248" s="23"/>
      <c r="M248" s="175"/>
      <c r="N248" s="176" t="s">
        <v>37</v>
      </c>
      <c r="O248" s="60"/>
      <c r="P248" s="177" t="n">
        <f aca="false">O248*H248</f>
        <v>0</v>
      </c>
      <c r="Q248" s="177" t="n">
        <v>0</v>
      </c>
      <c r="R248" s="177" t="n">
        <f aca="false">Q248*H248</f>
        <v>0</v>
      </c>
      <c r="S248" s="177" t="n">
        <v>0</v>
      </c>
      <c r="T248" s="178" t="n">
        <f aca="false">S248*H248</f>
        <v>0</v>
      </c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R248" s="179" t="s">
        <v>134</v>
      </c>
      <c r="AT248" s="179" t="s">
        <v>130</v>
      </c>
      <c r="AU248" s="179" t="s">
        <v>82</v>
      </c>
      <c r="AY248" s="3" t="s">
        <v>127</v>
      </c>
      <c r="BE248" s="180" t="n">
        <f aca="false">IF(N248="základní",J248,0)</f>
        <v>0</v>
      </c>
      <c r="BF248" s="180" t="n">
        <f aca="false">IF(N248="snížená",J248,0)</f>
        <v>0</v>
      </c>
      <c r="BG248" s="180" t="n">
        <f aca="false">IF(N248="zákl. přenesená",J248,0)</f>
        <v>0</v>
      </c>
      <c r="BH248" s="180" t="n">
        <f aca="false">IF(N248="sníž. přenesená",J248,0)</f>
        <v>0</v>
      </c>
      <c r="BI248" s="180" t="n">
        <f aca="false">IF(N248="nulová",J248,0)</f>
        <v>0</v>
      </c>
      <c r="BJ248" s="3" t="s">
        <v>80</v>
      </c>
      <c r="BK248" s="180" t="n">
        <f aca="false">ROUND(I248*H248,1)</f>
        <v>0</v>
      </c>
      <c r="BL248" s="3" t="s">
        <v>134</v>
      </c>
      <c r="BM248" s="179" t="s">
        <v>532</v>
      </c>
    </row>
    <row r="249" s="27" customFormat="true" ht="16.5" hidden="false" customHeight="true" outlineLevel="0" collapsed="false">
      <c r="A249" s="22"/>
      <c r="B249" s="166"/>
      <c r="C249" s="167" t="s">
        <v>533</v>
      </c>
      <c r="D249" s="167" t="s">
        <v>130</v>
      </c>
      <c r="E249" s="168" t="s">
        <v>534</v>
      </c>
      <c r="F249" s="169" t="s">
        <v>535</v>
      </c>
      <c r="G249" s="170" t="s">
        <v>536</v>
      </c>
      <c r="H249" s="171" t="n">
        <v>1</v>
      </c>
      <c r="I249" s="172"/>
      <c r="J249" s="173" t="n">
        <f aca="false">ROUND(I249*H249,1)</f>
        <v>0</v>
      </c>
      <c r="K249" s="174"/>
      <c r="L249" s="23"/>
      <c r="M249" s="175"/>
      <c r="N249" s="176" t="s">
        <v>37</v>
      </c>
      <c r="O249" s="60"/>
      <c r="P249" s="177" t="n">
        <f aca="false">O249*H249</f>
        <v>0</v>
      </c>
      <c r="Q249" s="177" t="n">
        <v>0</v>
      </c>
      <c r="R249" s="177" t="n">
        <f aca="false">Q249*H249</f>
        <v>0</v>
      </c>
      <c r="S249" s="177" t="n">
        <v>0</v>
      </c>
      <c r="T249" s="178" t="n">
        <f aca="false">S249*H249</f>
        <v>0</v>
      </c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R249" s="179" t="s">
        <v>134</v>
      </c>
      <c r="AT249" s="179" t="s">
        <v>130</v>
      </c>
      <c r="AU249" s="179" t="s">
        <v>82</v>
      </c>
      <c r="AY249" s="3" t="s">
        <v>127</v>
      </c>
      <c r="BE249" s="180" t="n">
        <f aca="false">IF(N249="základní",J249,0)</f>
        <v>0</v>
      </c>
      <c r="BF249" s="180" t="n">
        <f aca="false">IF(N249="snížená",J249,0)</f>
        <v>0</v>
      </c>
      <c r="BG249" s="180" t="n">
        <f aca="false">IF(N249="zákl. přenesená",J249,0)</f>
        <v>0</v>
      </c>
      <c r="BH249" s="180" t="n">
        <f aca="false">IF(N249="sníž. přenesená",J249,0)</f>
        <v>0</v>
      </c>
      <c r="BI249" s="180" t="n">
        <f aca="false">IF(N249="nulová",J249,0)</f>
        <v>0</v>
      </c>
      <c r="BJ249" s="3" t="s">
        <v>80</v>
      </c>
      <c r="BK249" s="180" t="n">
        <f aca="false">ROUND(I249*H249,1)</f>
        <v>0</v>
      </c>
      <c r="BL249" s="3" t="s">
        <v>134</v>
      </c>
      <c r="BM249" s="179" t="s">
        <v>537</v>
      </c>
    </row>
    <row r="250" s="27" customFormat="true" ht="16.5" hidden="false" customHeight="true" outlineLevel="0" collapsed="false">
      <c r="A250" s="22"/>
      <c r="B250" s="166"/>
      <c r="C250" s="167" t="s">
        <v>418</v>
      </c>
      <c r="D250" s="167" t="s">
        <v>130</v>
      </c>
      <c r="E250" s="168" t="s">
        <v>538</v>
      </c>
      <c r="F250" s="169" t="s">
        <v>539</v>
      </c>
      <c r="G250" s="170" t="s">
        <v>519</v>
      </c>
      <c r="H250" s="171" t="n">
        <v>24</v>
      </c>
      <c r="I250" s="172"/>
      <c r="J250" s="173" t="n">
        <f aca="false">ROUND(I250*H250,1)</f>
        <v>0</v>
      </c>
      <c r="K250" s="174"/>
      <c r="L250" s="23"/>
      <c r="M250" s="175"/>
      <c r="N250" s="176" t="s">
        <v>37</v>
      </c>
      <c r="O250" s="60"/>
      <c r="P250" s="177" t="n">
        <f aca="false">O250*H250</f>
        <v>0</v>
      </c>
      <c r="Q250" s="177" t="n">
        <v>0</v>
      </c>
      <c r="R250" s="177" t="n">
        <f aca="false">Q250*H250</f>
        <v>0</v>
      </c>
      <c r="S250" s="177" t="n">
        <v>0</v>
      </c>
      <c r="T250" s="178" t="n">
        <f aca="false">S250*H250</f>
        <v>0</v>
      </c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R250" s="179" t="s">
        <v>134</v>
      </c>
      <c r="AT250" s="179" t="s">
        <v>130</v>
      </c>
      <c r="AU250" s="179" t="s">
        <v>82</v>
      </c>
      <c r="AY250" s="3" t="s">
        <v>127</v>
      </c>
      <c r="BE250" s="180" t="n">
        <f aca="false">IF(N250="základní",J250,0)</f>
        <v>0</v>
      </c>
      <c r="BF250" s="180" t="n">
        <f aca="false">IF(N250="snížená",J250,0)</f>
        <v>0</v>
      </c>
      <c r="BG250" s="180" t="n">
        <f aca="false">IF(N250="zákl. přenesená",J250,0)</f>
        <v>0</v>
      </c>
      <c r="BH250" s="180" t="n">
        <f aca="false">IF(N250="sníž. přenesená",J250,0)</f>
        <v>0</v>
      </c>
      <c r="BI250" s="180" t="n">
        <f aca="false">IF(N250="nulová",J250,0)</f>
        <v>0</v>
      </c>
      <c r="BJ250" s="3" t="s">
        <v>80</v>
      </c>
      <c r="BK250" s="180" t="n">
        <f aca="false">ROUND(I250*H250,1)</f>
        <v>0</v>
      </c>
      <c r="BL250" s="3" t="s">
        <v>134</v>
      </c>
      <c r="BM250" s="179" t="s">
        <v>540</v>
      </c>
    </row>
    <row r="251" s="27" customFormat="true" ht="16.5" hidden="false" customHeight="true" outlineLevel="0" collapsed="false">
      <c r="A251" s="22"/>
      <c r="B251" s="166"/>
      <c r="C251" s="182" t="s">
        <v>541</v>
      </c>
      <c r="D251" s="182" t="s">
        <v>266</v>
      </c>
      <c r="E251" s="183" t="s">
        <v>542</v>
      </c>
      <c r="F251" s="184" t="s">
        <v>543</v>
      </c>
      <c r="G251" s="185" t="s">
        <v>336</v>
      </c>
      <c r="H251" s="186" t="n">
        <v>1</v>
      </c>
      <c r="I251" s="187"/>
      <c r="J251" s="188" t="n">
        <f aca="false">ROUND(I251*H251,1)</f>
        <v>0</v>
      </c>
      <c r="K251" s="189"/>
      <c r="L251" s="190"/>
      <c r="M251" s="191"/>
      <c r="N251" s="192" t="s">
        <v>37</v>
      </c>
      <c r="O251" s="60"/>
      <c r="P251" s="177" t="n">
        <f aca="false">O251*H251</f>
        <v>0</v>
      </c>
      <c r="Q251" s="177" t="n">
        <v>0</v>
      </c>
      <c r="R251" s="177" t="n">
        <f aca="false">Q251*H251</f>
        <v>0</v>
      </c>
      <c r="S251" s="177" t="n">
        <v>0</v>
      </c>
      <c r="T251" s="178" t="n">
        <f aca="false">S251*H251</f>
        <v>0</v>
      </c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R251" s="179" t="s">
        <v>152</v>
      </c>
      <c r="AT251" s="179" t="s">
        <v>266</v>
      </c>
      <c r="AU251" s="179" t="s">
        <v>82</v>
      </c>
      <c r="AY251" s="3" t="s">
        <v>127</v>
      </c>
      <c r="BE251" s="180" t="n">
        <f aca="false">IF(N251="základní",J251,0)</f>
        <v>0</v>
      </c>
      <c r="BF251" s="180" t="n">
        <f aca="false">IF(N251="snížená",J251,0)</f>
        <v>0</v>
      </c>
      <c r="BG251" s="180" t="n">
        <f aca="false">IF(N251="zákl. přenesená",J251,0)</f>
        <v>0</v>
      </c>
      <c r="BH251" s="180" t="n">
        <f aca="false">IF(N251="sníž. přenesená",J251,0)</f>
        <v>0</v>
      </c>
      <c r="BI251" s="180" t="n">
        <f aca="false">IF(N251="nulová",J251,0)</f>
        <v>0</v>
      </c>
      <c r="BJ251" s="3" t="s">
        <v>80</v>
      </c>
      <c r="BK251" s="180" t="n">
        <f aca="false">ROUND(I251*H251,1)</f>
        <v>0</v>
      </c>
      <c r="BL251" s="3" t="s">
        <v>134</v>
      </c>
      <c r="BM251" s="179" t="s">
        <v>544</v>
      </c>
    </row>
    <row r="252" s="27" customFormat="true" ht="16.5" hidden="false" customHeight="true" outlineLevel="0" collapsed="false">
      <c r="A252" s="22"/>
      <c r="B252" s="166"/>
      <c r="C252" s="167" t="s">
        <v>427</v>
      </c>
      <c r="D252" s="167" t="s">
        <v>130</v>
      </c>
      <c r="E252" s="168" t="s">
        <v>545</v>
      </c>
      <c r="F252" s="169" t="s">
        <v>546</v>
      </c>
      <c r="G252" s="170" t="s">
        <v>261</v>
      </c>
      <c r="H252" s="171" t="n">
        <v>8</v>
      </c>
      <c r="I252" s="172"/>
      <c r="J252" s="173" t="n">
        <f aca="false">ROUND(I252*H252,1)</f>
        <v>0</v>
      </c>
      <c r="K252" s="174"/>
      <c r="L252" s="23"/>
      <c r="M252" s="175"/>
      <c r="N252" s="176" t="s">
        <v>37</v>
      </c>
      <c r="O252" s="60"/>
      <c r="P252" s="177" t="n">
        <f aca="false">O252*H252</f>
        <v>0</v>
      </c>
      <c r="Q252" s="177" t="n">
        <v>0</v>
      </c>
      <c r="R252" s="177" t="n">
        <f aca="false">Q252*H252</f>
        <v>0</v>
      </c>
      <c r="S252" s="177" t="n">
        <v>0</v>
      </c>
      <c r="T252" s="178" t="n">
        <f aca="false">S252*H252</f>
        <v>0</v>
      </c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R252" s="179" t="s">
        <v>134</v>
      </c>
      <c r="AT252" s="179" t="s">
        <v>130</v>
      </c>
      <c r="AU252" s="179" t="s">
        <v>82</v>
      </c>
      <c r="AY252" s="3" t="s">
        <v>127</v>
      </c>
      <c r="BE252" s="180" t="n">
        <f aca="false">IF(N252="základní",J252,0)</f>
        <v>0</v>
      </c>
      <c r="BF252" s="180" t="n">
        <f aca="false">IF(N252="snížená",J252,0)</f>
        <v>0</v>
      </c>
      <c r="BG252" s="180" t="n">
        <f aca="false">IF(N252="zákl. přenesená",J252,0)</f>
        <v>0</v>
      </c>
      <c r="BH252" s="180" t="n">
        <f aca="false">IF(N252="sníž. přenesená",J252,0)</f>
        <v>0</v>
      </c>
      <c r="BI252" s="180" t="n">
        <f aca="false">IF(N252="nulová",J252,0)</f>
        <v>0</v>
      </c>
      <c r="BJ252" s="3" t="s">
        <v>80</v>
      </c>
      <c r="BK252" s="180" t="n">
        <f aca="false">ROUND(I252*H252,1)</f>
        <v>0</v>
      </c>
      <c r="BL252" s="3" t="s">
        <v>134</v>
      </c>
      <c r="BM252" s="179" t="s">
        <v>547</v>
      </c>
    </row>
    <row r="253" s="27" customFormat="true" ht="21.75" hidden="false" customHeight="true" outlineLevel="0" collapsed="false">
      <c r="A253" s="22"/>
      <c r="B253" s="166"/>
      <c r="C253" s="182" t="s">
        <v>430</v>
      </c>
      <c r="D253" s="182" t="s">
        <v>266</v>
      </c>
      <c r="E253" s="183" t="s">
        <v>548</v>
      </c>
      <c r="F253" s="184" t="s">
        <v>549</v>
      </c>
      <c r="G253" s="185" t="s">
        <v>261</v>
      </c>
      <c r="H253" s="186" t="n">
        <v>3</v>
      </c>
      <c r="I253" s="187"/>
      <c r="J253" s="188" t="n">
        <f aca="false">ROUND(I253*H253,1)</f>
        <v>0</v>
      </c>
      <c r="K253" s="189"/>
      <c r="L253" s="190"/>
      <c r="M253" s="191"/>
      <c r="N253" s="192" t="s">
        <v>37</v>
      </c>
      <c r="O253" s="60"/>
      <c r="P253" s="177" t="n">
        <f aca="false">O253*H253</f>
        <v>0</v>
      </c>
      <c r="Q253" s="177" t="n">
        <v>0</v>
      </c>
      <c r="R253" s="177" t="n">
        <f aca="false">Q253*H253</f>
        <v>0</v>
      </c>
      <c r="S253" s="177" t="n">
        <v>0</v>
      </c>
      <c r="T253" s="178" t="n">
        <f aca="false">S253*H253</f>
        <v>0</v>
      </c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R253" s="179" t="s">
        <v>152</v>
      </c>
      <c r="AT253" s="179" t="s">
        <v>266</v>
      </c>
      <c r="AU253" s="179" t="s">
        <v>82</v>
      </c>
      <c r="AY253" s="3" t="s">
        <v>127</v>
      </c>
      <c r="BE253" s="180" t="n">
        <f aca="false">IF(N253="základní",J253,0)</f>
        <v>0</v>
      </c>
      <c r="BF253" s="180" t="n">
        <f aca="false">IF(N253="snížená",J253,0)</f>
        <v>0</v>
      </c>
      <c r="BG253" s="180" t="n">
        <f aca="false">IF(N253="zákl. přenesená",J253,0)</f>
        <v>0</v>
      </c>
      <c r="BH253" s="180" t="n">
        <f aca="false">IF(N253="sníž. přenesená",J253,0)</f>
        <v>0</v>
      </c>
      <c r="BI253" s="180" t="n">
        <f aca="false">IF(N253="nulová",J253,0)</f>
        <v>0</v>
      </c>
      <c r="BJ253" s="3" t="s">
        <v>80</v>
      </c>
      <c r="BK253" s="180" t="n">
        <f aca="false">ROUND(I253*H253,1)</f>
        <v>0</v>
      </c>
      <c r="BL253" s="3" t="s">
        <v>134</v>
      </c>
      <c r="BM253" s="179" t="s">
        <v>550</v>
      </c>
    </row>
    <row r="254" s="27" customFormat="true" ht="24.15" hidden="false" customHeight="true" outlineLevel="0" collapsed="false">
      <c r="A254" s="22"/>
      <c r="B254" s="166"/>
      <c r="C254" s="182" t="s">
        <v>433</v>
      </c>
      <c r="D254" s="182" t="s">
        <v>266</v>
      </c>
      <c r="E254" s="183" t="s">
        <v>551</v>
      </c>
      <c r="F254" s="184" t="s">
        <v>552</v>
      </c>
      <c r="G254" s="185" t="s">
        <v>261</v>
      </c>
      <c r="H254" s="186" t="n">
        <v>1</v>
      </c>
      <c r="I254" s="187"/>
      <c r="J254" s="188" t="n">
        <f aca="false">ROUND(I254*H254,1)</f>
        <v>0</v>
      </c>
      <c r="K254" s="189"/>
      <c r="L254" s="190"/>
      <c r="M254" s="191"/>
      <c r="N254" s="192" t="s">
        <v>37</v>
      </c>
      <c r="O254" s="60"/>
      <c r="P254" s="177" t="n">
        <f aca="false">O254*H254</f>
        <v>0</v>
      </c>
      <c r="Q254" s="177" t="n">
        <v>0</v>
      </c>
      <c r="R254" s="177" t="n">
        <f aca="false">Q254*H254</f>
        <v>0</v>
      </c>
      <c r="S254" s="177" t="n">
        <v>0</v>
      </c>
      <c r="T254" s="178" t="n">
        <f aca="false">S254*H254</f>
        <v>0</v>
      </c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R254" s="179" t="s">
        <v>152</v>
      </c>
      <c r="AT254" s="179" t="s">
        <v>266</v>
      </c>
      <c r="AU254" s="179" t="s">
        <v>82</v>
      </c>
      <c r="AY254" s="3" t="s">
        <v>127</v>
      </c>
      <c r="BE254" s="180" t="n">
        <f aca="false">IF(N254="základní",J254,0)</f>
        <v>0</v>
      </c>
      <c r="BF254" s="180" t="n">
        <f aca="false">IF(N254="snížená",J254,0)</f>
        <v>0</v>
      </c>
      <c r="BG254" s="180" t="n">
        <f aca="false">IF(N254="zákl. přenesená",J254,0)</f>
        <v>0</v>
      </c>
      <c r="BH254" s="180" t="n">
        <f aca="false">IF(N254="sníž. přenesená",J254,0)</f>
        <v>0</v>
      </c>
      <c r="BI254" s="180" t="n">
        <f aca="false">IF(N254="nulová",J254,0)</f>
        <v>0</v>
      </c>
      <c r="BJ254" s="3" t="s">
        <v>80</v>
      </c>
      <c r="BK254" s="180" t="n">
        <f aca="false">ROUND(I254*H254,1)</f>
        <v>0</v>
      </c>
      <c r="BL254" s="3" t="s">
        <v>134</v>
      </c>
      <c r="BM254" s="179" t="s">
        <v>553</v>
      </c>
    </row>
    <row r="255" s="27" customFormat="true" ht="24.15" hidden="false" customHeight="true" outlineLevel="0" collapsed="false">
      <c r="A255" s="22"/>
      <c r="B255" s="166"/>
      <c r="C255" s="182" t="s">
        <v>436</v>
      </c>
      <c r="D255" s="182" t="s">
        <v>266</v>
      </c>
      <c r="E255" s="183" t="s">
        <v>554</v>
      </c>
      <c r="F255" s="184" t="s">
        <v>555</v>
      </c>
      <c r="G255" s="185" t="s">
        <v>261</v>
      </c>
      <c r="H255" s="186" t="n">
        <v>1</v>
      </c>
      <c r="I255" s="187"/>
      <c r="J255" s="188" t="n">
        <f aca="false">ROUND(I255*H255,1)</f>
        <v>0</v>
      </c>
      <c r="K255" s="189"/>
      <c r="L255" s="190"/>
      <c r="M255" s="191"/>
      <c r="N255" s="192" t="s">
        <v>37</v>
      </c>
      <c r="O255" s="60"/>
      <c r="P255" s="177" t="n">
        <f aca="false">O255*H255</f>
        <v>0</v>
      </c>
      <c r="Q255" s="177" t="n">
        <v>0</v>
      </c>
      <c r="R255" s="177" t="n">
        <f aca="false">Q255*H255</f>
        <v>0</v>
      </c>
      <c r="S255" s="177" t="n">
        <v>0</v>
      </c>
      <c r="T255" s="178" t="n">
        <f aca="false">S255*H255</f>
        <v>0</v>
      </c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R255" s="179" t="s">
        <v>152</v>
      </c>
      <c r="AT255" s="179" t="s">
        <v>266</v>
      </c>
      <c r="AU255" s="179" t="s">
        <v>82</v>
      </c>
      <c r="AY255" s="3" t="s">
        <v>127</v>
      </c>
      <c r="BE255" s="180" t="n">
        <f aca="false">IF(N255="základní",J255,0)</f>
        <v>0</v>
      </c>
      <c r="BF255" s="180" t="n">
        <f aca="false">IF(N255="snížená",J255,0)</f>
        <v>0</v>
      </c>
      <c r="BG255" s="180" t="n">
        <f aca="false">IF(N255="zákl. přenesená",J255,0)</f>
        <v>0</v>
      </c>
      <c r="BH255" s="180" t="n">
        <f aca="false">IF(N255="sníž. přenesená",J255,0)</f>
        <v>0</v>
      </c>
      <c r="BI255" s="180" t="n">
        <f aca="false">IF(N255="nulová",J255,0)</f>
        <v>0</v>
      </c>
      <c r="BJ255" s="3" t="s">
        <v>80</v>
      </c>
      <c r="BK255" s="180" t="n">
        <f aca="false">ROUND(I255*H255,1)</f>
        <v>0</v>
      </c>
      <c r="BL255" s="3" t="s">
        <v>134</v>
      </c>
      <c r="BM255" s="179" t="s">
        <v>556</v>
      </c>
    </row>
    <row r="256" s="27" customFormat="true" ht="24.15" hidden="false" customHeight="true" outlineLevel="0" collapsed="false">
      <c r="A256" s="22"/>
      <c r="B256" s="166"/>
      <c r="C256" s="182" t="s">
        <v>557</v>
      </c>
      <c r="D256" s="182" t="s">
        <v>266</v>
      </c>
      <c r="E256" s="183" t="s">
        <v>558</v>
      </c>
      <c r="F256" s="184" t="s">
        <v>559</v>
      </c>
      <c r="G256" s="185" t="s">
        <v>261</v>
      </c>
      <c r="H256" s="186" t="n">
        <v>2</v>
      </c>
      <c r="I256" s="187"/>
      <c r="J256" s="188" t="n">
        <f aca="false">ROUND(I256*H256,1)</f>
        <v>0</v>
      </c>
      <c r="K256" s="189"/>
      <c r="L256" s="190"/>
      <c r="M256" s="191"/>
      <c r="N256" s="192" t="s">
        <v>37</v>
      </c>
      <c r="O256" s="60"/>
      <c r="P256" s="177" t="n">
        <f aca="false">O256*H256</f>
        <v>0</v>
      </c>
      <c r="Q256" s="177" t="n">
        <v>0</v>
      </c>
      <c r="R256" s="177" t="n">
        <f aca="false">Q256*H256</f>
        <v>0</v>
      </c>
      <c r="S256" s="177" t="n">
        <v>0</v>
      </c>
      <c r="T256" s="178" t="n">
        <f aca="false">S256*H256</f>
        <v>0</v>
      </c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R256" s="179" t="s">
        <v>152</v>
      </c>
      <c r="AT256" s="179" t="s">
        <v>266</v>
      </c>
      <c r="AU256" s="179" t="s">
        <v>82</v>
      </c>
      <c r="AY256" s="3" t="s">
        <v>127</v>
      </c>
      <c r="BE256" s="180" t="n">
        <f aca="false">IF(N256="základní",J256,0)</f>
        <v>0</v>
      </c>
      <c r="BF256" s="180" t="n">
        <f aca="false">IF(N256="snížená",J256,0)</f>
        <v>0</v>
      </c>
      <c r="BG256" s="180" t="n">
        <f aca="false">IF(N256="zákl. přenesená",J256,0)</f>
        <v>0</v>
      </c>
      <c r="BH256" s="180" t="n">
        <f aca="false">IF(N256="sníž. přenesená",J256,0)</f>
        <v>0</v>
      </c>
      <c r="BI256" s="180" t="n">
        <f aca="false">IF(N256="nulová",J256,0)</f>
        <v>0</v>
      </c>
      <c r="BJ256" s="3" t="s">
        <v>80</v>
      </c>
      <c r="BK256" s="180" t="n">
        <f aca="false">ROUND(I256*H256,1)</f>
        <v>0</v>
      </c>
      <c r="BL256" s="3" t="s">
        <v>134</v>
      </c>
      <c r="BM256" s="179" t="s">
        <v>560</v>
      </c>
    </row>
    <row r="257" s="27" customFormat="true" ht="21.75" hidden="false" customHeight="true" outlineLevel="0" collapsed="false">
      <c r="A257" s="22"/>
      <c r="B257" s="166"/>
      <c r="C257" s="182" t="s">
        <v>439</v>
      </c>
      <c r="D257" s="182" t="s">
        <v>266</v>
      </c>
      <c r="E257" s="183" t="s">
        <v>561</v>
      </c>
      <c r="F257" s="184" t="s">
        <v>562</v>
      </c>
      <c r="G257" s="185" t="s">
        <v>261</v>
      </c>
      <c r="H257" s="186" t="n">
        <v>1</v>
      </c>
      <c r="I257" s="187"/>
      <c r="J257" s="188" t="n">
        <f aca="false">ROUND(I257*H257,1)</f>
        <v>0</v>
      </c>
      <c r="K257" s="189"/>
      <c r="L257" s="190"/>
      <c r="M257" s="191"/>
      <c r="N257" s="192" t="s">
        <v>37</v>
      </c>
      <c r="O257" s="60"/>
      <c r="P257" s="177" t="n">
        <f aca="false">O257*H257</f>
        <v>0</v>
      </c>
      <c r="Q257" s="177" t="n">
        <v>0</v>
      </c>
      <c r="R257" s="177" t="n">
        <f aca="false">Q257*H257</f>
        <v>0</v>
      </c>
      <c r="S257" s="177" t="n">
        <v>0</v>
      </c>
      <c r="T257" s="178" t="n">
        <f aca="false">S257*H257</f>
        <v>0</v>
      </c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R257" s="179" t="s">
        <v>152</v>
      </c>
      <c r="AT257" s="179" t="s">
        <v>266</v>
      </c>
      <c r="AU257" s="179" t="s">
        <v>82</v>
      </c>
      <c r="AY257" s="3" t="s">
        <v>127</v>
      </c>
      <c r="BE257" s="180" t="n">
        <f aca="false">IF(N257="základní",J257,0)</f>
        <v>0</v>
      </c>
      <c r="BF257" s="180" t="n">
        <f aca="false">IF(N257="snížená",J257,0)</f>
        <v>0</v>
      </c>
      <c r="BG257" s="180" t="n">
        <f aca="false">IF(N257="zákl. přenesená",J257,0)</f>
        <v>0</v>
      </c>
      <c r="BH257" s="180" t="n">
        <f aca="false">IF(N257="sníž. přenesená",J257,0)</f>
        <v>0</v>
      </c>
      <c r="BI257" s="180" t="n">
        <f aca="false">IF(N257="nulová",J257,0)</f>
        <v>0</v>
      </c>
      <c r="BJ257" s="3" t="s">
        <v>80</v>
      </c>
      <c r="BK257" s="180" t="n">
        <f aca="false">ROUND(I257*H257,1)</f>
        <v>0</v>
      </c>
      <c r="BL257" s="3" t="s">
        <v>134</v>
      </c>
      <c r="BM257" s="179" t="s">
        <v>563</v>
      </c>
    </row>
    <row r="258" s="27" customFormat="true" ht="16.5" hidden="false" customHeight="true" outlineLevel="0" collapsed="false">
      <c r="A258" s="22"/>
      <c r="B258" s="166"/>
      <c r="C258" s="182" t="s">
        <v>564</v>
      </c>
      <c r="D258" s="182" t="s">
        <v>266</v>
      </c>
      <c r="E258" s="183" t="s">
        <v>565</v>
      </c>
      <c r="F258" s="184" t="s">
        <v>566</v>
      </c>
      <c r="G258" s="185" t="s">
        <v>336</v>
      </c>
      <c r="H258" s="186" t="n">
        <v>1</v>
      </c>
      <c r="I258" s="187"/>
      <c r="J258" s="188" t="n">
        <f aca="false">ROUND(I258*H258,1)</f>
        <v>0</v>
      </c>
      <c r="K258" s="189"/>
      <c r="L258" s="190"/>
      <c r="M258" s="193"/>
      <c r="N258" s="194" t="s">
        <v>37</v>
      </c>
      <c r="O258" s="195"/>
      <c r="P258" s="196" t="n">
        <f aca="false">O258*H258</f>
        <v>0</v>
      </c>
      <c r="Q258" s="196" t="n">
        <v>0</v>
      </c>
      <c r="R258" s="196" t="n">
        <f aca="false">Q258*H258</f>
        <v>0</v>
      </c>
      <c r="S258" s="196" t="n">
        <v>0</v>
      </c>
      <c r="T258" s="197" t="n">
        <f aca="false">S258*H258</f>
        <v>0</v>
      </c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R258" s="179" t="s">
        <v>152</v>
      </c>
      <c r="AT258" s="179" t="s">
        <v>266</v>
      </c>
      <c r="AU258" s="179" t="s">
        <v>82</v>
      </c>
      <c r="AY258" s="3" t="s">
        <v>127</v>
      </c>
      <c r="BE258" s="180" t="n">
        <f aca="false">IF(N258="základní",J258,0)</f>
        <v>0</v>
      </c>
      <c r="BF258" s="180" t="n">
        <f aca="false">IF(N258="snížená",J258,0)</f>
        <v>0</v>
      </c>
      <c r="BG258" s="180" t="n">
        <f aca="false">IF(N258="zákl. přenesená",J258,0)</f>
        <v>0</v>
      </c>
      <c r="BH258" s="180" t="n">
        <f aca="false">IF(N258="sníž. přenesená",J258,0)</f>
        <v>0</v>
      </c>
      <c r="BI258" s="180" t="n">
        <f aca="false">IF(N258="nulová",J258,0)</f>
        <v>0</v>
      </c>
      <c r="BJ258" s="3" t="s">
        <v>80</v>
      </c>
      <c r="BK258" s="180" t="n">
        <f aca="false">ROUND(I258*H258,1)</f>
        <v>0</v>
      </c>
      <c r="BL258" s="3" t="s">
        <v>134</v>
      </c>
      <c r="BM258" s="179" t="s">
        <v>567</v>
      </c>
    </row>
    <row r="259" s="27" customFormat="true" ht="6.95" hidden="false" customHeight="true" outlineLevel="0" collapsed="false">
      <c r="A259" s="22"/>
      <c r="B259" s="44"/>
      <c r="C259" s="45"/>
      <c r="D259" s="45"/>
      <c r="E259" s="45"/>
      <c r="F259" s="45"/>
      <c r="G259" s="45"/>
      <c r="H259" s="45"/>
      <c r="I259" s="45"/>
      <c r="J259" s="45"/>
      <c r="K259" s="45"/>
      <c r="L259" s="23"/>
      <c r="M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</row>
  </sheetData>
  <autoFilter ref="C127:K258"/>
  <mergeCells count="9">
    <mergeCell ref="L2:V2"/>
    <mergeCell ref="E7:H7"/>
    <mergeCell ref="E9:H9"/>
    <mergeCell ref="E18:H18"/>
    <mergeCell ref="E27:H27"/>
    <mergeCell ref="E85:H85"/>
    <mergeCell ref="E87:H87"/>
    <mergeCell ref="E118:H118"/>
    <mergeCell ref="E120:H120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5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85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82</v>
      </c>
    </row>
    <row r="4" customFormat="false" ht="24.95" hidden="false" customHeight="true" outlineLevel="0" collapsed="false">
      <c r="B4" s="6"/>
      <c r="D4" s="7" t="s">
        <v>92</v>
      </c>
      <c r="L4" s="6"/>
      <c r="M4" s="104" t="s">
        <v>9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14</v>
      </c>
      <c r="L6" s="6"/>
    </row>
    <row r="7" customFormat="false" ht="16.5" hidden="false" customHeight="true" outlineLevel="0" collapsed="false">
      <c r="B7" s="6"/>
      <c r="E7" s="105" t="str">
        <f aca="false">'Rekapitulace stavby'!K6</f>
        <v>zimní stadion Pardubice-Veřejnost</v>
      </c>
      <c r="F7" s="105"/>
      <c r="G7" s="105"/>
      <c r="H7" s="105"/>
      <c r="L7" s="6"/>
    </row>
    <row r="8" s="27" customFormat="true" ht="12" hidden="false" customHeight="true" outlineLevel="0" collapsed="false">
      <c r="A8" s="22"/>
      <c r="B8" s="23"/>
      <c r="C8" s="22"/>
      <c r="D8" s="15" t="s">
        <v>93</v>
      </c>
      <c r="E8" s="22"/>
      <c r="F8" s="22"/>
      <c r="G8" s="22"/>
      <c r="H8" s="22"/>
      <c r="I8" s="22"/>
      <c r="J8" s="22"/>
      <c r="K8" s="22"/>
      <c r="L8" s="3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="27" customFormat="true" ht="16.5" hidden="false" customHeight="true" outlineLevel="0" collapsed="false">
      <c r="A9" s="22"/>
      <c r="B9" s="23"/>
      <c r="C9" s="22"/>
      <c r="D9" s="22"/>
      <c r="E9" s="53" t="s">
        <v>568</v>
      </c>
      <c r="F9" s="53"/>
      <c r="G9" s="53"/>
      <c r="H9" s="53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.8" hidden="false" customHeight="false" outlineLevel="0" collapsed="false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2" hidden="false" customHeight="true" outlineLevel="0" collapsed="false">
      <c r="A11" s="22"/>
      <c r="B11" s="23"/>
      <c r="C11" s="22"/>
      <c r="D11" s="15" t="s">
        <v>16</v>
      </c>
      <c r="E11" s="22"/>
      <c r="F11" s="16" t="s">
        <v>19</v>
      </c>
      <c r="G11" s="22"/>
      <c r="H11" s="22"/>
      <c r="I11" s="15" t="s">
        <v>17</v>
      </c>
      <c r="J11" s="16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2" hidden="false" customHeight="true" outlineLevel="0" collapsed="false">
      <c r="A12" s="22"/>
      <c r="B12" s="23"/>
      <c r="C12" s="22"/>
      <c r="D12" s="15" t="s">
        <v>18</v>
      </c>
      <c r="E12" s="22"/>
      <c r="F12" s="16" t="s">
        <v>19</v>
      </c>
      <c r="G12" s="22"/>
      <c r="H12" s="22"/>
      <c r="I12" s="15" t="s">
        <v>20</v>
      </c>
      <c r="J12" s="106" t="str">
        <f aca="false">'Rekapitulace stavby'!AN8</f>
        <v>6. 6. 2023</v>
      </c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0.8" hidden="false" customHeight="true" outlineLevel="0" collapsed="false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22</v>
      </c>
      <c r="E14" s="22"/>
      <c r="F14" s="22"/>
      <c r="G14" s="22"/>
      <c r="H14" s="22"/>
      <c r="I14" s="15" t="s">
        <v>23</v>
      </c>
      <c r="J14" s="16"/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8" hidden="false" customHeight="true" outlineLevel="0" collapsed="false">
      <c r="A15" s="22"/>
      <c r="B15" s="23"/>
      <c r="C15" s="22"/>
      <c r="D15" s="22"/>
      <c r="E15" s="16" t="s">
        <v>19</v>
      </c>
      <c r="F15" s="22"/>
      <c r="G15" s="22"/>
      <c r="H15" s="22"/>
      <c r="I15" s="15" t="s">
        <v>24</v>
      </c>
      <c r="J15" s="16"/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6.95" hidden="false" customHeight="true" outlineLevel="0" collapsed="false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2" hidden="false" customHeight="true" outlineLevel="0" collapsed="false">
      <c r="A17" s="22"/>
      <c r="B17" s="23"/>
      <c r="C17" s="22"/>
      <c r="D17" s="15" t="s">
        <v>25</v>
      </c>
      <c r="E17" s="22"/>
      <c r="F17" s="22"/>
      <c r="G17" s="22"/>
      <c r="H17" s="22"/>
      <c r="I17" s="15" t="s">
        <v>23</v>
      </c>
      <c r="J17" s="17" t="str">
        <f aca="false">'Rekapitulace stavby'!AN13</f>
        <v>Vyplň údaj</v>
      </c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18" hidden="false" customHeight="true" outlineLevel="0" collapsed="false">
      <c r="A18" s="22"/>
      <c r="B18" s="23"/>
      <c r="C18" s="22"/>
      <c r="D18" s="22"/>
      <c r="E18" s="107" t="str">
        <f aca="false">'Rekapitulace stavby'!E14</f>
        <v>Vyplň údaj</v>
      </c>
      <c r="F18" s="107"/>
      <c r="G18" s="107"/>
      <c r="H18" s="107"/>
      <c r="I18" s="15" t="s">
        <v>24</v>
      </c>
      <c r="J18" s="17" t="str">
        <f aca="false">'Rekapitulace stavby'!AN14</f>
        <v>Vyplň údaj</v>
      </c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6.95" hidden="false" customHeight="true" outlineLevel="0" collapsed="false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2" hidden="false" customHeight="true" outlineLevel="0" collapsed="false">
      <c r="A20" s="22"/>
      <c r="B20" s="23"/>
      <c r="C20" s="22"/>
      <c r="D20" s="15" t="s">
        <v>28</v>
      </c>
      <c r="E20" s="22"/>
      <c r="F20" s="22"/>
      <c r="G20" s="22"/>
      <c r="H20" s="22"/>
      <c r="I20" s="15" t="s">
        <v>23</v>
      </c>
      <c r="J20" s="16" t="str">
        <f aca="false">IF('Rekapitulace stavby'!AN16="","",'Rekapitulace stavby'!AN16)</f>
        <v/>
      </c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18" hidden="false" customHeight="true" outlineLevel="0" collapsed="false">
      <c r="A21" s="22"/>
      <c r="B21" s="23"/>
      <c r="C21" s="22"/>
      <c r="D21" s="22"/>
      <c r="E21" s="16" t="str">
        <f aca="false">IF('Rekapitulace stavby'!E17="","",'Rekapitulace stavby'!E17)</f>
        <v> </v>
      </c>
      <c r="F21" s="22"/>
      <c r="G21" s="22"/>
      <c r="H21" s="22"/>
      <c r="I21" s="15" t="s">
        <v>24</v>
      </c>
      <c r="J21" s="16" t="str">
        <f aca="false">IF('Rekapitulace stavby'!AN17="","",'Rekapitulace stavby'!AN17)</f>
        <v/>
      </c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6.95" hidden="false" customHeight="true" outlineLevel="0" collapsed="false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2" hidden="false" customHeight="true" outlineLevel="0" collapsed="false">
      <c r="A23" s="22"/>
      <c r="B23" s="23"/>
      <c r="C23" s="22"/>
      <c r="D23" s="15" t="s">
        <v>30</v>
      </c>
      <c r="E23" s="22"/>
      <c r="F23" s="22"/>
      <c r="G23" s="22"/>
      <c r="H23" s="22"/>
      <c r="I23" s="15" t="s">
        <v>23</v>
      </c>
      <c r="J23" s="16" t="str">
        <f aca="false">IF('Rekapitulace stavby'!AN19="","",'Rekapitulace stavby'!AN19)</f>
        <v/>
      </c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18" hidden="false" customHeight="true" outlineLevel="0" collapsed="false">
      <c r="A24" s="22"/>
      <c r="B24" s="23"/>
      <c r="C24" s="22"/>
      <c r="D24" s="22"/>
      <c r="E24" s="16" t="str">
        <f aca="false">IF('Rekapitulace stavby'!E20="","",'Rekapitulace stavby'!E20)</f>
        <v> </v>
      </c>
      <c r="F24" s="22"/>
      <c r="G24" s="22"/>
      <c r="H24" s="22"/>
      <c r="I24" s="15" t="s">
        <v>24</v>
      </c>
      <c r="J24" s="16" t="str">
        <f aca="false">IF('Rekapitulace stavby'!AN20="","",'Rekapitulace stavby'!AN20)</f>
        <v/>
      </c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6.95" hidden="false" customHeight="true" outlineLevel="0" collapsed="false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2" hidden="false" customHeight="true" outlineLevel="0" collapsed="false">
      <c r="A26" s="22"/>
      <c r="B26" s="23"/>
      <c r="C26" s="22"/>
      <c r="D26" s="15" t="s">
        <v>31</v>
      </c>
      <c r="E26" s="22"/>
      <c r="F26" s="22"/>
      <c r="G26" s="22"/>
      <c r="H26" s="22"/>
      <c r="I26" s="22"/>
      <c r="J26" s="22"/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111" customFormat="true" ht="16.5" hidden="false" customHeight="true" outlineLevel="0" collapsed="false">
      <c r="A27" s="108"/>
      <c r="B27" s="109"/>
      <c r="C27" s="108"/>
      <c r="D27" s="108"/>
      <c r="E27" s="20"/>
      <c r="F27" s="20"/>
      <c r="G27" s="20"/>
      <c r="H27" s="20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="27" customFormat="true" ht="6.95" hidden="false" customHeight="tru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27" customFormat="true" ht="6.95" hidden="false" customHeight="true" outlineLevel="0" collapsed="false">
      <c r="A29" s="22"/>
      <c r="B29" s="23"/>
      <c r="C29" s="22"/>
      <c r="D29" s="72"/>
      <c r="E29" s="72"/>
      <c r="F29" s="72"/>
      <c r="G29" s="72"/>
      <c r="H29" s="72"/>
      <c r="I29" s="72"/>
      <c r="J29" s="72"/>
      <c r="K29" s="72"/>
      <c r="L29" s="3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="27" customFormat="true" ht="25.45" hidden="false" customHeight="true" outlineLevel="0" collapsed="false">
      <c r="A30" s="22"/>
      <c r="B30" s="23"/>
      <c r="C30" s="22"/>
      <c r="D30" s="112" t="s">
        <v>32</v>
      </c>
      <c r="E30" s="22"/>
      <c r="F30" s="22"/>
      <c r="G30" s="22"/>
      <c r="H30" s="22"/>
      <c r="I30" s="22"/>
      <c r="J30" s="113" t="n">
        <f aca="false">ROUND(J130, 2)</f>
        <v>0</v>
      </c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14.4" hidden="false" customHeight="true" outlineLevel="0" collapsed="false">
      <c r="A32" s="22"/>
      <c r="B32" s="23"/>
      <c r="C32" s="22"/>
      <c r="D32" s="22"/>
      <c r="E32" s="22"/>
      <c r="F32" s="114" t="s">
        <v>34</v>
      </c>
      <c r="G32" s="22"/>
      <c r="H32" s="22"/>
      <c r="I32" s="114" t="s">
        <v>33</v>
      </c>
      <c r="J32" s="114" t="s">
        <v>35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14.4" hidden="false" customHeight="true" outlineLevel="0" collapsed="false">
      <c r="A33" s="22"/>
      <c r="B33" s="23"/>
      <c r="C33" s="22"/>
      <c r="D33" s="115" t="s">
        <v>36</v>
      </c>
      <c r="E33" s="15" t="s">
        <v>37</v>
      </c>
      <c r="F33" s="116" t="n">
        <f aca="false">ROUND((SUM(BE130:BE252)),  2)</f>
        <v>0</v>
      </c>
      <c r="G33" s="22"/>
      <c r="H33" s="22"/>
      <c r="I33" s="117" t="n">
        <v>0.21</v>
      </c>
      <c r="J33" s="116" t="n">
        <f aca="false">ROUND(((SUM(BE130:BE252))*I33),  2)</f>
        <v>0</v>
      </c>
      <c r="K33" s="2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" hidden="false" customHeight="true" outlineLevel="0" collapsed="false">
      <c r="A34" s="22"/>
      <c r="B34" s="23"/>
      <c r="C34" s="22"/>
      <c r="D34" s="22"/>
      <c r="E34" s="15" t="s">
        <v>38</v>
      </c>
      <c r="F34" s="116" t="n">
        <f aca="false">ROUND((SUM(BF130:BF252)),  2)</f>
        <v>0</v>
      </c>
      <c r="G34" s="22"/>
      <c r="H34" s="22"/>
      <c r="I34" s="117" t="n">
        <v>0.15</v>
      </c>
      <c r="J34" s="116" t="n">
        <f aca="false">ROUND(((SUM(BF130:BF252))*I34),  2)</f>
        <v>0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" hidden="true" customHeight="true" outlineLevel="0" collapsed="false">
      <c r="A35" s="22"/>
      <c r="B35" s="23"/>
      <c r="C35" s="22"/>
      <c r="D35" s="22"/>
      <c r="E35" s="15" t="s">
        <v>39</v>
      </c>
      <c r="F35" s="116" t="n">
        <f aca="false">ROUND((SUM(BG130:BG252)),  2)</f>
        <v>0</v>
      </c>
      <c r="G35" s="22"/>
      <c r="H35" s="22"/>
      <c r="I35" s="117" t="n">
        <v>0.21</v>
      </c>
      <c r="J35" s="116" t="n">
        <f aca="false">0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" hidden="true" customHeight="true" outlineLevel="0" collapsed="false">
      <c r="A36" s="22"/>
      <c r="B36" s="23"/>
      <c r="C36" s="22"/>
      <c r="D36" s="22"/>
      <c r="E36" s="15" t="s">
        <v>40</v>
      </c>
      <c r="F36" s="116" t="n">
        <f aca="false">ROUND((SUM(BH130:BH252)),  2)</f>
        <v>0</v>
      </c>
      <c r="G36" s="22"/>
      <c r="H36" s="22"/>
      <c r="I36" s="117" t="n">
        <v>0.15</v>
      </c>
      <c r="J36" s="116" t="n">
        <f aca="false">0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" hidden="true" customHeight="true" outlineLevel="0" collapsed="false">
      <c r="A37" s="22"/>
      <c r="B37" s="23"/>
      <c r="C37" s="22"/>
      <c r="D37" s="22"/>
      <c r="E37" s="15" t="s">
        <v>41</v>
      </c>
      <c r="F37" s="116" t="n">
        <f aca="false">ROUND((SUM(BI130:BI252)),  2)</f>
        <v>0</v>
      </c>
      <c r="G37" s="22"/>
      <c r="H37" s="22"/>
      <c r="I37" s="117" t="n">
        <v>0</v>
      </c>
      <c r="J37" s="11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6.95" hidden="false" customHeight="true" outlineLevel="0" collapsed="false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25.45" hidden="false" customHeight="true" outlineLevel="0" collapsed="false">
      <c r="A39" s="22"/>
      <c r="B39" s="23"/>
      <c r="C39" s="118"/>
      <c r="D39" s="119" t="s">
        <v>42</v>
      </c>
      <c r="E39" s="63"/>
      <c r="F39" s="63"/>
      <c r="G39" s="120" t="s">
        <v>43</v>
      </c>
      <c r="H39" s="121" t="s">
        <v>44</v>
      </c>
      <c r="I39" s="63"/>
      <c r="J39" s="122" t="n">
        <f aca="false">SUM(J30:J37)</f>
        <v>0</v>
      </c>
      <c r="K39" s="123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14.4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7" customFormat="true" ht="14.4" hidden="false" customHeight="true" outlineLevel="0" collapsed="false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7" customFormat="true" ht="12.8" hidden="false" customHeight="false" outlineLevel="0" collapsed="false">
      <c r="A61" s="22"/>
      <c r="B61" s="23"/>
      <c r="C61" s="22"/>
      <c r="D61" s="42" t="s">
        <v>47</v>
      </c>
      <c r="E61" s="25"/>
      <c r="F61" s="124" t="s">
        <v>48</v>
      </c>
      <c r="G61" s="42" t="s">
        <v>47</v>
      </c>
      <c r="H61" s="25"/>
      <c r="I61" s="25"/>
      <c r="J61" s="125" t="s">
        <v>48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7" customFormat="true" ht="12.8" hidden="false" customHeight="false" outlineLevel="0" collapsed="false">
      <c r="A65" s="22"/>
      <c r="B65" s="23"/>
      <c r="C65" s="22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7" customFormat="true" ht="12.8" hidden="false" customHeight="false" outlineLevel="0" collapsed="false">
      <c r="A76" s="22"/>
      <c r="B76" s="23"/>
      <c r="C76" s="22"/>
      <c r="D76" s="42" t="s">
        <v>47</v>
      </c>
      <c r="E76" s="25"/>
      <c r="F76" s="124" t="s">
        <v>48</v>
      </c>
      <c r="G76" s="42" t="s">
        <v>47</v>
      </c>
      <c r="H76" s="25"/>
      <c r="I76" s="25"/>
      <c r="J76" s="125" t="s">
        <v>48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tru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true" customHeight="true" outlineLevel="0" collapsed="false">
      <c r="A82" s="22"/>
      <c r="B82" s="23"/>
      <c r="C82" s="7" t="s">
        <v>95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tru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true" customHeight="true" outlineLevel="0" collapsed="false">
      <c r="A84" s="22"/>
      <c r="B84" s="23"/>
      <c r="C84" s="15" t="s">
        <v>14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16.5" hidden="true" customHeight="true" outlineLevel="0" collapsed="false">
      <c r="A85" s="22"/>
      <c r="B85" s="23"/>
      <c r="C85" s="22"/>
      <c r="D85" s="22"/>
      <c r="E85" s="105" t="str">
        <f aca="false">E7</f>
        <v>zimní stadion Pardubice-Veřejnost</v>
      </c>
      <c r="F85" s="105"/>
      <c r="G85" s="105"/>
      <c r="H85" s="105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="27" customFormat="true" ht="12" hidden="true" customHeight="true" outlineLevel="0" collapsed="false">
      <c r="A86" s="22"/>
      <c r="B86" s="23"/>
      <c r="C86" s="15" t="s">
        <v>93</v>
      </c>
      <c r="D86" s="22"/>
      <c r="E86" s="22"/>
      <c r="F86" s="22"/>
      <c r="G86" s="22"/>
      <c r="H86" s="22"/>
      <c r="I86" s="22"/>
      <c r="J86" s="22"/>
      <c r="K86" s="22"/>
      <c r="L86" s="39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="27" customFormat="true" ht="16.5" hidden="true" customHeight="true" outlineLevel="0" collapsed="false">
      <c r="A87" s="22"/>
      <c r="B87" s="23"/>
      <c r="C87" s="22"/>
      <c r="D87" s="22"/>
      <c r="E87" s="53" t="str">
        <f aca="false">E9</f>
        <v>1-ženy - sociální zařízení ženy B114(1.08)</v>
      </c>
      <c r="F87" s="53"/>
      <c r="G87" s="53"/>
      <c r="H87" s="53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6.95" hidden="tru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2" hidden="true" customHeight="true" outlineLevel="0" collapsed="false">
      <c r="A89" s="22"/>
      <c r="B89" s="23"/>
      <c r="C89" s="15" t="s">
        <v>18</v>
      </c>
      <c r="D89" s="22"/>
      <c r="E89" s="22"/>
      <c r="F89" s="16" t="str">
        <f aca="false">F12</f>
        <v> </v>
      </c>
      <c r="G89" s="22"/>
      <c r="H89" s="22"/>
      <c r="I89" s="15" t="s">
        <v>20</v>
      </c>
      <c r="J89" s="106" t="str">
        <f aca="false">IF(J12="","",J12)</f>
        <v>6. 6. 2023</v>
      </c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tru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15.15" hidden="true" customHeight="true" outlineLevel="0" collapsed="false">
      <c r="A91" s="22"/>
      <c r="B91" s="23"/>
      <c r="C91" s="15" t="s">
        <v>22</v>
      </c>
      <c r="D91" s="22"/>
      <c r="E91" s="22"/>
      <c r="F91" s="16" t="str">
        <f aca="false">E15</f>
        <v> </v>
      </c>
      <c r="G91" s="22"/>
      <c r="H91" s="22"/>
      <c r="I91" s="15" t="s">
        <v>28</v>
      </c>
      <c r="J91" s="126" t="str">
        <f aca="false">E21</f>
        <v> 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15.15" hidden="true" customHeight="true" outlineLevel="0" collapsed="false">
      <c r="A92" s="22"/>
      <c r="B92" s="23"/>
      <c r="C92" s="15" t="s">
        <v>25</v>
      </c>
      <c r="D92" s="22"/>
      <c r="E92" s="22"/>
      <c r="F92" s="16" t="str">
        <f aca="false">IF(E18="","",E18)</f>
        <v>Vyplň údaj</v>
      </c>
      <c r="G92" s="22"/>
      <c r="H92" s="22"/>
      <c r="I92" s="15" t="s">
        <v>30</v>
      </c>
      <c r="J92" s="126" t="str">
        <f aca="false">E24</f>
        <v> </v>
      </c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10.3" hidden="tru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29.3" hidden="true" customHeight="true" outlineLevel="0" collapsed="false">
      <c r="A94" s="22"/>
      <c r="B94" s="23"/>
      <c r="C94" s="127" t="s">
        <v>96</v>
      </c>
      <c r="D94" s="118"/>
      <c r="E94" s="118"/>
      <c r="F94" s="118"/>
      <c r="G94" s="118"/>
      <c r="H94" s="118"/>
      <c r="I94" s="118"/>
      <c r="J94" s="128" t="s">
        <v>97</v>
      </c>
      <c r="K94" s="118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" hidden="tru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2.8" hidden="true" customHeight="true" outlineLevel="0" collapsed="false">
      <c r="A96" s="22"/>
      <c r="B96" s="23"/>
      <c r="C96" s="129" t="s">
        <v>98</v>
      </c>
      <c r="D96" s="22"/>
      <c r="E96" s="22"/>
      <c r="F96" s="22"/>
      <c r="G96" s="22"/>
      <c r="H96" s="22"/>
      <c r="I96" s="22"/>
      <c r="J96" s="113" t="n">
        <f aca="false">J130</f>
        <v>0</v>
      </c>
      <c r="K96" s="22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U96" s="3" t="s">
        <v>99</v>
      </c>
    </row>
    <row r="97" s="130" customFormat="true" ht="24.95" hidden="true" customHeight="true" outlineLevel="0" collapsed="false">
      <c r="B97" s="131"/>
      <c r="D97" s="132" t="s">
        <v>100</v>
      </c>
      <c r="E97" s="133"/>
      <c r="F97" s="133"/>
      <c r="G97" s="133"/>
      <c r="H97" s="133"/>
      <c r="I97" s="133"/>
      <c r="J97" s="134" t="n">
        <f aca="false">J131</f>
        <v>0</v>
      </c>
      <c r="L97" s="131"/>
    </row>
    <row r="98" s="135" customFormat="true" ht="19.9" hidden="true" customHeight="true" outlineLevel="0" collapsed="false">
      <c r="B98" s="136"/>
      <c r="D98" s="137" t="s">
        <v>110</v>
      </c>
      <c r="E98" s="138"/>
      <c r="F98" s="138"/>
      <c r="G98" s="138"/>
      <c r="H98" s="138"/>
      <c r="I98" s="138"/>
      <c r="J98" s="139" t="n">
        <f aca="false">J132</f>
        <v>0</v>
      </c>
      <c r="L98" s="136"/>
    </row>
    <row r="99" s="130" customFormat="true" ht="24.95" hidden="true" customHeight="true" outlineLevel="0" collapsed="false">
      <c r="B99" s="131"/>
      <c r="D99" s="132" t="s">
        <v>100</v>
      </c>
      <c r="E99" s="133"/>
      <c r="F99" s="133"/>
      <c r="G99" s="133"/>
      <c r="H99" s="133"/>
      <c r="I99" s="133"/>
      <c r="J99" s="134" t="n">
        <f aca="false">J134</f>
        <v>0</v>
      </c>
      <c r="L99" s="131"/>
    </row>
    <row r="100" s="135" customFormat="true" ht="19.9" hidden="true" customHeight="true" outlineLevel="0" collapsed="false">
      <c r="B100" s="136"/>
      <c r="D100" s="137" t="s">
        <v>101</v>
      </c>
      <c r="E100" s="138"/>
      <c r="F100" s="138"/>
      <c r="G100" s="138"/>
      <c r="H100" s="138"/>
      <c r="I100" s="138"/>
      <c r="J100" s="139" t="n">
        <f aca="false">J135</f>
        <v>0</v>
      </c>
      <c r="L100" s="136"/>
    </row>
    <row r="101" s="135" customFormat="true" ht="19.9" hidden="true" customHeight="true" outlineLevel="0" collapsed="false">
      <c r="B101" s="136"/>
      <c r="D101" s="137" t="s">
        <v>102</v>
      </c>
      <c r="E101" s="138"/>
      <c r="F101" s="138"/>
      <c r="G101" s="138"/>
      <c r="H101" s="138"/>
      <c r="I101" s="138"/>
      <c r="J101" s="139" t="n">
        <f aca="false">J150</f>
        <v>0</v>
      </c>
      <c r="L101" s="136"/>
    </row>
    <row r="102" s="135" customFormat="true" ht="19.9" hidden="true" customHeight="true" outlineLevel="0" collapsed="false">
      <c r="B102" s="136"/>
      <c r="D102" s="137" t="s">
        <v>103</v>
      </c>
      <c r="E102" s="138"/>
      <c r="F102" s="138"/>
      <c r="G102" s="138"/>
      <c r="H102" s="138"/>
      <c r="I102" s="138"/>
      <c r="J102" s="139" t="n">
        <f aca="false">J166</f>
        <v>0</v>
      </c>
      <c r="L102" s="136"/>
    </row>
    <row r="103" s="135" customFormat="true" ht="19.9" hidden="true" customHeight="true" outlineLevel="0" collapsed="false">
      <c r="B103" s="136"/>
      <c r="D103" s="137" t="s">
        <v>104</v>
      </c>
      <c r="E103" s="138"/>
      <c r="F103" s="138"/>
      <c r="G103" s="138"/>
      <c r="H103" s="138"/>
      <c r="I103" s="138"/>
      <c r="J103" s="139" t="n">
        <f aca="false">J194</f>
        <v>0</v>
      </c>
      <c r="L103" s="136"/>
    </row>
    <row r="104" s="135" customFormat="true" ht="19.9" hidden="true" customHeight="true" outlineLevel="0" collapsed="false">
      <c r="B104" s="136"/>
      <c r="D104" s="137" t="s">
        <v>105</v>
      </c>
      <c r="E104" s="138"/>
      <c r="F104" s="138"/>
      <c r="G104" s="138"/>
      <c r="H104" s="138"/>
      <c r="I104" s="138"/>
      <c r="J104" s="139" t="n">
        <f aca="false">J201</f>
        <v>0</v>
      </c>
      <c r="L104" s="136"/>
    </row>
    <row r="105" s="135" customFormat="true" ht="19.9" hidden="true" customHeight="true" outlineLevel="0" collapsed="false">
      <c r="B105" s="136"/>
      <c r="D105" s="137" t="s">
        <v>106</v>
      </c>
      <c r="E105" s="138"/>
      <c r="F105" s="138"/>
      <c r="G105" s="138"/>
      <c r="H105" s="138"/>
      <c r="I105" s="138"/>
      <c r="J105" s="139" t="n">
        <f aca="false">J207</f>
        <v>0</v>
      </c>
      <c r="L105" s="136"/>
    </row>
    <row r="106" s="135" customFormat="true" ht="19.9" hidden="true" customHeight="true" outlineLevel="0" collapsed="false">
      <c r="B106" s="136"/>
      <c r="D106" s="137" t="s">
        <v>107</v>
      </c>
      <c r="E106" s="138"/>
      <c r="F106" s="138"/>
      <c r="G106" s="138"/>
      <c r="H106" s="138"/>
      <c r="I106" s="138"/>
      <c r="J106" s="139" t="n">
        <f aca="false">J213</f>
        <v>0</v>
      </c>
      <c r="L106" s="136"/>
    </row>
    <row r="107" s="135" customFormat="true" ht="19.9" hidden="true" customHeight="true" outlineLevel="0" collapsed="false">
      <c r="B107" s="136"/>
      <c r="D107" s="137" t="s">
        <v>108</v>
      </c>
      <c r="E107" s="138"/>
      <c r="F107" s="138"/>
      <c r="G107" s="138"/>
      <c r="H107" s="138"/>
      <c r="I107" s="138"/>
      <c r="J107" s="139" t="n">
        <f aca="false">J220</f>
        <v>0</v>
      </c>
      <c r="L107" s="136"/>
    </row>
    <row r="108" s="135" customFormat="true" ht="19.9" hidden="true" customHeight="true" outlineLevel="0" collapsed="false">
      <c r="B108" s="136"/>
      <c r="D108" s="137" t="s">
        <v>109</v>
      </c>
      <c r="E108" s="138"/>
      <c r="F108" s="138"/>
      <c r="G108" s="138"/>
      <c r="H108" s="138"/>
      <c r="I108" s="138"/>
      <c r="J108" s="139" t="n">
        <f aca="false">J233</f>
        <v>0</v>
      </c>
      <c r="L108" s="136"/>
    </row>
    <row r="109" s="135" customFormat="true" ht="19.9" hidden="true" customHeight="true" outlineLevel="0" collapsed="false">
      <c r="B109" s="136"/>
      <c r="D109" s="137" t="s">
        <v>110</v>
      </c>
      <c r="E109" s="138"/>
      <c r="F109" s="138"/>
      <c r="G109" s="138"/>
      <c r="H109" s="138"/>
      <c r="I109" s="138"/>
      <c r="J109" s="139" t="n">
        <f aca="false">J236</f>
        <v>0</v>
      </c>
      <c r="L109" s="136"/>
    </row>
    <row r="110" s="135" customFormat="true" ht="19.9" hidden="true" customHeight="true" outlineLevel="0" collapsed="false">
      <c r="B110" s="136"/>
      <c r="D110" s="137" t="s">
        <v>111</v>
      </c>
      <c r="E110" s="138"/>
      <c r="F110" s="138"/>
      <c r="G110" s="138"/>
      <c r="H110" s="138"/>
      <c r="I110" s="138"/>
      <c r="J110" s="139" t="n">
        <f aca="false">J237</f>
        <v>0</v>
      </c>
      <c r="L110" s="136"/>
    </row>
    <row r="111" s="27" customFormat="true" ht="21.85" hidden="true" customHeight="true" outlineLevel="0" collapsed="false">
      <c r="A111" s="22"/>
      <c r="B111" s="23"/>
      <c r="C111" s="22"/>
      <c r="D111" s="22"/>
      <c r="E111" s="22"/>
      <c r="F111" s="22"/>
      <c r="G111" s="22"/>
      <c r="H111" s="22"/>
      <c r="I111" s="22"/>
      <c r="J111" s="22"/>
      <c r="K111" s="22"/>
      <c r="L111" s="39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</row>
    <row r="112" s="27" customFormat="true" ht="6.95" hidden="true" customHeight="true" outlineLevel="0" collapsed="false">
      <c r="A112" s="22"/>
      <c r="B112" s="44"/>
      <c r="C112" s="45"/>
      <c r="D112" s="45"/>
      <c r="E112" s="45"/>
      <c r="F112" s="45"/>
      <c r="G112" s="45"/>
      <c r="H112" s="45"/>
      <c r="I112" s="45"/>
      <c r="J112" s="45"/>
      <c r="K112" s="45"/>
      <c r="L112" s="39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customFormat="false" ht="12.8" hidden="true" customHeight="false" outlineLevel="0" collapsed="false"/>
    <row r="114" customFormat="false" ht="12.8" hidden="true" customHeight="false" outlineLevel="0" collapsed="false"/>
    <row r="115" customFormat="false" ht="12.8" hidden="true" customHeight="false" outlineLevel="0" collapsed="false"/>
    <row r="116" s="27" customFormat="true" ht="6.95" hidden="false" customHeight="true" outlineLevel="0" collapsed="false">
      <c r="A116" s="22"/>
      <c r="B116" s="46"/>
      <c r="C116" s="47"/>
      <c r="D116" s="47"/>
      <c r="E116" s="47"/>
      <c r="F116" s="47"/>
      <c r="G116" s="47"/>
      <c r="H116" s="47"/>
      <c r="I116" s="47"/>
      <c r="J116" s="47"/>
      <c r="K116" s="47"/>
      <c r="L116" s="39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="27" customFormat="true" ht="24.95" hidden="false" customHeight="true" outlineLevel="0" collapsed="false">
      <c r="A117" s="22"/>
      <c r="B117" s="23"/>
      <c r="C117" s="7" t="s">
        <v>112</v>
      </c>
      <c r="D117" s="22"/>
      <c r="E117" s="22"/>
      <c r="F117" s="22"/>
      <c r="G117" s="22"/>
      <c r="H117" s="22"/>
      <c r="I117" s="22"/>
      <c r="J117" s="22"/>
      <c r="K117" s="22"/>
      <c r="L117" s="39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="27" customFormat="true" ht="6.95" hidden="false" customHeight="true" outlineLevel="0" collapsed="false">
      <c r="A118" s="22"/>
      <c r="B118" s="23"/>
      <c r="C118" s="22"/>
      <c r="D118" s="22"/>
      <c r="E118" s="22"/>
      <c r="F118" s="22"/>
      <c r="G118" s="22"/>
      <c r="H118" s="22"/>
      <c r="I118" s="22"/>
      <c r="J118" s="22"/>
      <c r="K118" s="22"/>
      <c r="L118" s="39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="27" customFormat="true" ht="12" hidden="false" customHeight="true" outlineLevel="0" collapsed="false">
      <c r="A119" s="22"/>
      <c r="B119" s="23"/>
      <c r="C119" s="15" t="s">
        <v>14</v>
      </c>
      <c r="D119" s="22"/>
      <c r="E119" s="22"/>
      <c r="F119" s="22"/>
      <c r="G119" s="22"/>
      <c r="H119" s="22"/>
      <c r="I119" s="22"/>
      <c r="J119" s="22"/>
      <c r="K119" s="22"/>
      <c r="L119" s="39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="27" customFormat="true" ht="16.5" hidden="false" customHeight="true" outlineLevel="0" collapsed="false">
      <c r="A120" s="22"/>
      <c r="B120" s="23"/>
      <c r="C120" s="22"/>
      <c r="D120" s="22"/>
      <c r="E120" s="105" t="str">
        <f aca="false">E7</f>
        <v>zimní stadion Pardubice-Veřejnost</v>
      </c>
      <c r="F120" s="105"/>
      <c r="G120" s="105"/>
      <c r="H120" s="105"/>
      <c r="I120" s="22"/>
      <c r="J120" s="22"/>
      <c r="K120" s="22"/>
      <c r="L120" s="3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="27" customFormat="true" ht="12" hidden="false" customHeight="true" outlineLevel="0" collapsed="false">
      <c r="A121" s="22"/>
      <c r="B121" s="23"/>
      <c r="C121" s="15" t="s">
        <v>93</v>
      </c>
      <c r="D121" s="22"/>
      <c r="E121" s="22"/>
      <c r="F121" s="22"/>
      <c r="G121" s="22"/>
      <c r="H121" s="22"/>
      <c r="I121" s="22"/>
      <c r="J121" s="22"/>
      <c r="K121" s="22"/>
      <c r="L121" s="39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="27" customFormat="true" ht="16.5" hidden="false" customHeight="true" outlineLevel="0" collapsed="false">
      <c r="A122" s="22"/>
      <c r="B122" s="23"/>
      <c r="C122" s="22"/>
      <c r="D122" s="22"/>
      <c r="E122" s="53" t="str">
        <f aca="false">E9</f>
        <v>1-ženy - sociální zařízení ženy B114(1.08)</v>
      </c>
      <c r="F122" s="53"/>
      <c r="G122" s="53"/>
      <c r="H122" s="53"/>
      <c r="I122" s="22"/>
      <c r="J122" s="22"/>
      <c r="K122" s="22"/>
      <c r="L122" s="39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="27" customFormat="true" ht="6.95" hidden="false" customHeight="true" outlineLevel="0" collapsed="false">
      <c r="A123" s="22"/>
      <c r="B123" s="23"/>
      <c r="C123" s="22"/>
      <c r="D123" s="22"/>
      <c r="E123" s="22"/>
      <c r="F123" s="22"/>
      <c r="G123" s="22"/>
      <c r="H123" s="22"/>
      <c r="I123" s="22"/>
      <c r="J123" s="22"/>
      <c r="K123" s="22"/>
      <c r="L123" s="39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="27" customFormat="true" ht="12" hidden="false" customHeight="true" outlineLevel="0" collapsed="false">
      <c r="A124" s="22"/>
      <c r="B124" s="23"/>
      <c r="C124" s="15" t="s">
        <v>18</v>
      </c>
      <c r="D124" s="22"/>
      <c r="E124" s="22"/>
      <c r="F124" s="16" t="str">
        <f aca="false">F12</f>
        <v> </v>
      </c>
      <c r="G124" s="22"/>
      <c r="H124" s="22"/>
      <c r="I124" s="15" t="s">
        <v>20</v>
      </c>
      <c r="J124" s="106" t="str">
        <f aca="false">IF(J12="","",J12)</f>
        <v>6. 6. 2023</v>
      </c>
      <c r="K124" s="22"/>
      <c r="L124" s="39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="27" customFormat="true" ht="6.95" hidden="false" customHeight="true" outlineLevel="0" collapsed="false">
      <c r="A125" s="22"/>
      <c r="B125" s="23"/>
      <c r="C125" s="22"/>
      <c r="D125" s="22"/>
      <c r="E125" s="22"/>
      <c r="F125" s="22"/>
      <c r="G125" s="22"/>
      <c r="H125" s="22"/>
      <c r="I125" s="22"/>
      <c r="J125" s="22"/>
      <c r="K125" s="22"/>
      <c r="L125" s="39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="27" customFormat="true" ht="15.15" hidden="false" customHeight="true" outlineLevel="0" collapsed="false">
      <c r="A126" s="22"/>
      <c r="B126" s="23"/>
      <c r="C126" s="15" t="s">
        <v>22</v>
      </c>
      <c r="D126" s="22"/>
      <c r="E126" s="22"/>
      <c r="F126" s="16" t="str">
        <f aca="false">E15</f>
        <v> </v>
      </c>
      <c r="G126" s="22"/>
      <c r="H126" s="22"/>
      <c r="I126" s="15" t="s">
        <v>28</v>
      </c>
      <c r="J126" s="126" t="str">
        <f aca="false">E21</f>
        <v> </v>
      </c>
      <c r="K126" s="22"/>
      <c r="L126" s="39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="27" customFormat="true" ht="15.15" hidden="false" customHeight="true" outlineLevel="0" collapsed="false">
      <c r="A127" s="22"/>
      <c r="B127" s="23"/>
      <c r="C127" s="15" t="s">
        <v>25</v>
      </c>
      <c r="D127" s="22"/>
      <c r="E127" s="22"/>
      <c r="F127" s="16" t="str">
        <f aca="false">IF(E18="","",E18)</f>
        <v>Vyplň údaj</v>
      </c>
      <c r="G127" s="22"/>
      <c r="H127" s="22"/>
      <c r="I127" s="15" t="s">
        <v>30</v>
      </c>
      <c r="J127" s="126" t="str">
        <f aca="false">E24</f>
        <v> </v>
      </c>
      <c r="K127" s="22"/>
      <c r="L127" s="39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="27" customFormat="true" ht="10.3" hidden="false" customHeight="true" outlineLevel="0" collapsed="false">
      <c r="A128" s="22"/>
      <c r="B128" s="23"/>
      <c r="C128" s="22"/>
      <c r="D128" s="22"/>
      <c r="E128" s="22"/>
      <c r="F128" s="22"/>
      <c r="G128" s="22"/>
      <c r="H128" s="22"/>
      <c r="I128" s="22"/>
      <c r="J128" s="22"/>
      <c r="K128" s="22"/>
      <c r="L128" s="39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="147" customFormat="true" ht="29.3" hidden="false" customHeight="true" outlineLevel="0" collapsed="false">
      <c r="A129" s="140"/>
      <c r="B129" s="141"/>
      <c r="C129" s="142" t="s">
        <v>113</v>
      </c>
      <c r="D129" s="143" t="s">
        <v>57</v>
      </c>
      <c r="E129" s="143" t="s">
        <v>53</v>
      </c>
      <c r="F129" s="143" t="s">
        <v>54</v>
      </c>
      <c r="G129" s="143" t="s">
        <v>114</v>
      </c>
      <c r="H129" s="143" t="s">
        <v>115</v>
      </c>
      <c r="I129" s="143" t="s">
        <v>116</v>
      </c>
      <c r="J129" s="144" t="s">
        <v>97</v>
      </c>
      <c r="K129" s="145" t="s">
        <v>117</v>
      </c>
      <c r="L129" s="146"/>
      <c r="M129" s="68"/>
      <c r="N129" s="69" t="s">
        <v>36</v>
      </c>
      <c r="O129" s="69" t="s">
        <v>118</v>
      </c>
      <c r="P129" s="69" t="s">
        <v>119</v>
      </c>
      <c r="Q129" s="69" t="s">
        <v>120</v>
      </c>
      <c r="R129" s="69" t="s">
        <v>121</v>
      </c>
      <c r="S129" s="69" t="s">
        <v>122</v>
      </c>
      <c r="T129" s="70" t="s">
        <v>123</v>
      </c>
      <c r="U129" s="140"/>
      <c r="V129" s="140"/>
      <c r="W129" s="140"/>
      <c r="X129" s="140"/>
      <c r="Y129" s="140"/>
      <c r="Z129" s="140"/>
      <c r="AA129" s="140"/>
      <c r="AB129" s="140"/>
      <c r="AC129" s="140"/>
      <c r="AD129" s="140"/>
      <c r="AE129" s="140"/>
    </row>
    <row r="130" s="27" customFormat="true" ht="22.8" hidden="false" customHeight="true" outlineLevel="0" collapsed="false">
      <c r="A130" s="22"/>
      <c r="B130" s="23"/>
      <c r="C130" s="76" t="s">
        <v>124</v>
      </c>
      <c r="D130" s="22"/>
      <c r="E130" s="22"/>
      <c r="F130" s="22"/>
      <c r="G130" s="22"/>
      <c r="H130" s="22"/>
      <c r="I130" s="22"/>
      <c r="J130" s="148" t="n">
        <f aca="false">BK130</f>
        <v>0</v>
      </c>
      <c r="K130" s="22"/>
      <c r="L130" s="23"/>
      <c r="M130" s="71"/>
      <c r="N130" s="58"/>
      <c r="O130" s="72"/>
      <c r="P130" s="149" t="n">
        <f aca="false">P131+P134</f>
        <v>0</v>
      </c>
      <c r="Q130" s="72"/>
      <c r="R130" s="149" t="n">
        <f aca="false">R131+R134</f>
        <v>1.0828653111</v>
      </c>
      <c r="S130" s="72"/>
      <c r="T130" s="150" t="n">
        <f aca="false">T131+T134</f>
        <v>4.60955</v>
      </c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T130" s="3" t="s">
        <v>71</v>
      </c>
      <c r="AU130" s="3" t="s">
        <v>99</v>
      </c>
      <c r="BK130" s="151" t="n">
        <f aca="false">BK131+BK134</f>
        <v>0</v>
      </c>
    </row>
    <row r="131" s="152" customFormat="true" ht="25.9" hidden="false" customHeight="true" outlineLevel="0" collapsed="false">
      <c r="B131" s="153"/>
      <c r="D131" s="154" t="s">
        <v>71</v>
      </c>
      <c r="E131" s="155" t="s">
        <v>125</v>
      </c>
      <c r="F131" s="155" t="s">
        <v>126</v>
      </c>
      <c r="I131" s="156"/>
      <c r="J131" s="157" t="n">
        <f aca="false">BK131</f>
        <v>0</v>
      </c>
      <c r="L131" s="153"/>
      <c r="M131" s="158"/>
      <c r="N131" s="159"/>
      <c r="O131" s="159"/>
      <c r="P131" s="160" t="n">
        <f aca="false">P132</f>
        <v>0</v>
      </c>
      <c r="Q131" s="159"/>
      <c r="R131" s="160" t="n">
        <f aca="false">R132</f>
        <v>0</v>
      </c>
      <c r="S131" s="159"/>
      <c r="T131" s="161" t="n">
        <f aca="false">T132</f>
        <v>0</v>
      </c>
      <c r="AR131" s="154" t="s">
        <v>82</v>
      </c>
      <c r="AT131" s="162" t="s">
        <v>71</v>
      </c>
      <c r="AU131" s="162" t="s">
        <v>72</v>
      </c>
      <c r="AY131" s="154" t="s">
        <v>127</v>
      </c>
      <c r="BK131" s="163" t="n">
        <f aca="false">BK132</f>
        <v>0</v>
      </c>
    </row>
    <row r="132" s="152" customFormat="true" ht="22.8" hidden="false" customHeight="true" outlineLevel="0" collapsed="false">
      <c r="B132" s="153"/>
      <c r="D132" s="154" t="s">
        <v>71</v>
      </c>
      <c r="E132" s="164" t="s">
        <v>504</v>
      </c>
      <c r="F132" s="164" t="s">
        <v>505</v>
      </c>
      <c r="I132" s="156"/>
      <c r="J132" s="165" t="n">
        <f aca="false">BK132</f>
        <v>0</v>
      </c>
      <c r="L132" s="153"/>
      <c r="M132" s="158"/>
      <c r="N132" s="159"/>
      <c r="O132" s="159"/>
      <c r="P132" s="160" t="n">
        <f aca="false">P133</f>
        <v>0</v>
      </c>
      <c r="Q132" s="159"/>
      <c r="R132" s="160" t="n">
        <f aca="false">R133</f>
        <v>0</v>
      </c>
      <c r="S132" s="159"/>
      <c r="T132" s="161" t="n">
        <f aca="false">T133</f>
        <v>0</v>
      </c>
      <c r="AR132" s="154" t="s">
        <v>82</v>
      </c>
      <c r="AT132" s="162" t="s">
        <v>71</v>
      </c>
      <c r="AU132" s="162" t="s">
        <v>80</v>
      </c>
      <c r="AY132" s="154" t="s">
        <v>127</v>
      </c>
      <c r="BK132" s="163" t="n">
        <f aca="false">BK133</f>
        <v>0</v>
      </c>
    </row>
    <row r="133" s="27" customFormat="true" ht="16.5" hidden="false" customHeight="true" outlineLevel="0" collapsed="false">
      <c r="A133" s="22"/>
      <c r="B133" s="166"/>
      <c r="C133" s="167" t="s">
        <v>547</v>
      </c>
      <c r="D133" s="167" t="s">
        <v>130</v>
      </c>
      <c r="E133" s="168" t="s">
        <v>507</v>
      </c>
      <c r="F133" s="169" t="s">
        <v>508</v>
      </c>
      <c r="G133" s="170" t="s">
        <v>417</v>
      </c>
      <c r="H133" s="171" t="n">
        <v>43.46</v>
      </c>
      <c r="I133" s="172"/>
      <c r="J133" s="173" t="n">
        <f aca="false">ROUND(I133*H133,1)</f>
        <v>0</v>
      </c>
      <c r="K133" s="174"/>
      <c r="L133" s="23"/>
      <c r="M133" s="175"/>
      <c r="N133" s="176" t="s">
        <v>37</v>
      </c>
      <c r="O133" s="60"/>
      <c r="P133" s="177" t="n">
        <f aca="false">O133*H133</f>
        <v>0</v>
      </c>
      <c r="Q133" s="177" t="n">
        <v>0</v>
      </c>
      <c r="R133" s="177" t="n">
        <f aca="false">Q133*H133</f>
        <v>0</v>
      </c>
      <c r="S133" s="177" t="n">
        <v>0</v>
      </c>
      <c r="T133" s="178" t="n">
        <f aca="false">S133*H133</f>
        <v>0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R133" s="179" t="s">
        <v>134</v>
      </c>
      <c r="AT133" s="179" t="s">
        <v>130</v>
      </c>
      <c r="AU133" s="179" t="s">
        <v>82</v>
      </c>
      <c r="AY133" s="3" t="s">
        <v>127</v>
      </c>
      <c r="BE133" s="180" t="n">
        <f aca="false">IF(N133="základní",J133,0)</f>
        <v>0</v>
      </c>
      <c r="BF133" s="180" t="n">
        <f aca="false">IF(N133="snížená",J133,0)</f>
        <v>0</v>
      </c>
      <c r="BG133" s="180" t="n">
        <f aca="false">IF(N133="zákl. přenesená",J133,0)</f>
        <v>0</v>
      </c>
      <c r="BH133" s="180" t="n">
        <f aca="false">IF(N133="sníž. přenesená",J133,0)</f>
        <v>0</v>
      </c>
      <c r="BI133" s="180" t="n">
        <f aca="false">IF(N133="nulová",J133,0)</f>
        <v>0</v>
      </c>
      <c r="BJ133" s="3" t="s">
        <v>80</v>
      </c>
      <c r="BK133" s="180" t="n">
        <f aca="false">ROUND(I133*H133,1)</f>
        <v>0</v>
      </c>
      <c r="BL133" s="3" t="s">
        <v>134</v>
      </c>
      <c r="BM133" s="179" t="s">
        <v>569</v>
      </c>
    </row>
    <row r="134" s="152" customFormat="true" ht="25.9" hidden="false" customHeight="true" outlineLevel="0" collapsed="false">
      <c r="B134" s="153"/>
      <c r="D134" s="154" t="s">
        <v>71</v>
      </c>
      <c r="E134" s="155" t="s">
        <v>125</v>
      </c>
      <c r="F134" s="155" t="s">
        <v>126</v>
      </c>
      <c r="I134" s="156"/>
      <c r="J134" s="157" t="n">
        <f aca="false">BK134</f>
        <v>0</v>
      </c>
      <c r="L134" s="153"/>
      <c r="M134" s="158"/>
      <c r="N134" s="159"/>
      <c r="O134" s="159"/>
      <c r="P134" s="160" t="n">
        <f aca="false">P135+P150+P166+P194+P201+P207+P213+P220+P233+P236+P237</f>
        <v>0</v>
      </c>
      <c r="Q134" s="159"/>
      <c r="R134" s="160" t="n">
        <f aca="false">R135+R150+R166+R194+R201+R207+R213+R220+R233+R236+R237</f>
        <v>1.0828653111</v>
      </c>
      <c r="S134" s="159"/>
      <c r="T134" s="161" t="n">
        <f aca="false">T135+T150+T166+T194+T201+T207+T213+T220+T233+T236+T237</f>
        <v>4.60955</v>
      </c>
      <c r="AR134" s="154" t="s">
        <v>82</v>
      </c>
      <c r="AT134" s="162" t="s">
        <v>71</v>
      </c>
      <c r="AU134" s="162" t="s">
        <v>72</v>
      </c>
      <c r="AY134" s="154" t="s">
        <v>127</v>
      </c>
      <c r="BK134" s="163" t="n">
        <f aca="false">BK135+BK150+BK166+BK194+BK201+BK207+BK213+BK220+BK233+BK236+BK237</f>
        <v>0</v>
      </c>
    </row>
    <row r="135" s="152" customFormat="true" ht="22.8" hidden="false" customHeight="true" outlineLevel="0" collapsed="false">
      <c r="B135" s="153"/>
      <c r="D135" s="154" t="s">
        <v>71</v>
      </c>
      <c r="E135" s="164" t="s">
        <v>128</v>
      </c>
      <c r="F135" s="164" t="s">
        <v>129</v>
      </c>
      <c r="I135" s="156"/>
      <c r="J135" s="165" t="n">
        <f aca="false">BK135</f>
        <v>0</v>
      </c>
      <c r="L135" s="153"/>
      <c r="M135" s="158"/>
      <c r="N135" s="159"/>
      <c r="O135" s="159"/>
      <c r="P135" s="160" t="n">
        <f aca="false">SUM(P136:P149)</f>
        <v>0</v>
      </c>
      <c r="Q135" s="159"/>
      <c r="R135" s="160" t="n">
        <f aca="false">SUM(R136:R149)</f>
        <v>0.0292734</v>
      </c>
      <c r="S135" s="159"/>
      <c r="T135" s="161" t="n">
        <f aca="false">SUM(T136:T149)</f>
        <v>0.15948</v>
      </c>
      <c r="AR135" s="154" t="s">
        <v>82</v>
      </c>
      <c r="AT135" s="162" t="s">
        <v>71</v>
      </c>
      <c r="AU135" s="162" t="s">
        <v>80</v>
      </c>
      <c r="AY135" s="154" t="s">
        <v>127</v>
      </c>
      <c r="BK135" s="163" t="n">
        <f aca="false">SUM(BK136:BK149)</f>
        <v>0</v>
      </c>
    </row>
    <row r="136" s="27" customFormat="true" ht="16.5" hidden="false" customHeight="true" outlineLevel="0" collapsed="false">
      <c r="A136" s="22"/>
      <c r="B136" s="166"/>
      <c r="C136" s="167" t="s">
        <v>80</v>
      </c>
      <c r="D136" s="167" t="s">
        <v>130</v>
      </c>
      <c r="E136" s="168" t="s">
        <v>131</v>
      </c>
      <c r="F136" s="169" t="s">
        <v>132</v>
      </c>
      <c r="G136" s="170" t="s">
        <v>133</v>
      </c>
      <c r="H136" s="171" t="n">
        <v>9</v>
      </c>
      <c r="I136" s="172"/>
      <c r="J136" s="173" t="n">
        <f aca="false">ROUND(I136*H136,1)</f>
        <v>0</v>
      </c>
      <c r="K136" s="174"/>
      <c r="L136" s="23"/>
      <c r="M136" s="175"/>
      <c r="N136" s="176" t="s">
        <v>37</v>
      </c>
      <c r="O136" s="60"/>
      <c r="P136" s="177" t="n">
        <f aca="false">O136*H136</f>
        <v>0</v>
      </c>
      <c r="Q136" s="177" t="n">
        <v>0</v>
      </c>
      <c r="R136" s="177" t="n">
        <f aca="false">Q136*H136</f>
        <v>0</v>
      </c>
      <c r="S136" s="177" t="n">
        <v>0.01492</v>
      </c>
      <c r="T136" s="178" t="n">
        <f aca="false">S136*H136</f>
        <v>0.13428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R136" s="179" t="s">
        <v>134</v>
      </c>
      <c r="AT136" s="179" t="s">
        <v>130</v>
      </c>
      <c r="AU136" s="179" t="s">
        <v>82</v>
      </c>
      <c r="AY136" s="3" t="s">
        <v>127</v>
      </c>
      <c r="BE136" s="180" t="n">
        <f aca="false">IF(N136="základní",J136,0)</f>
        <v>0</v>
      </c>
      <c r="BF136" s="180" t="n">
        <f aca="false">IF(N136="snížená",J136,0)</f>
        <v>0</v>
      </c>
      <c r="BG136" s="180" t="n">
        <f aca="false">IF(N136="zákl. přenesená",J136,0)</f>
        <v>0</v>
      </c>
      <c r="BH136" s="180" t="n">
        <f aca="false">IF(N136="sníž. přenesená",J136,0)</f>
        <v>0</v>
      </c>
      <c r="BI136" s="180" t="n">
        <f aca="false">IF(N136="nulová",J136,0)</f>
        <v>0</v>
      </c>
      <c r="BJ136" s="3" t="s">
        <v>80</v>
      </c>
      <c r="BK136" s="180" t="n">
        <f aca="false">ROUND(I136*H136,1)</f>
        <v>0</v>
      </c>
      <c r="BL136" s="3" t="s">
        <v>134</v>
      </c>
      <c r="BM136" s="179" t="s">
        <v>80</v>
      </c>
    </row>
    <row r="137" s="27" customFormat="true" ht="16.5" hidden="false" customHeight="true" outlineLevel="0" collapsed="false">
      <c r="A137" s="22"/>
      <c r="B137" s="166"/>
      <c r="C137" s="167" t="s">
        <v>82</v>
      </c>
      <c r="D137" s="167" t="s">
        <v>130</v>
      </c>
      <c r="E137" s="168" t="s">
        <v>135</v>
      </c>
      <c r="F137" s="169" t="s">
        <v>136</v>
      </c>
      <c r="G137" s="170" t="s">
        <v>133</v>
      </c>
      <c r="H137" s="171" t="n">
        <v>12</v>
      </c>
      <c r="I137" s="172"/>
      <c r="J137" s="173" t="n">
        <f aca="false">ROUND(I137*H137,1)</f>
        <v>0</v>
      </c>
      <c r="K137" s="174"/>
      <c r="L137" s="23"/>
      <c r="M137" s="175"/>
      <c r="N137" s="176" t="s">
        <v>37</v>
      </c>
      <c r="O137" s="60"/>
      <c r="P137" s="177" t="n">
        <f aca="false">O137*H137</f>
        <v>0</v>
      </c>
      <c r="Q137" s="177" t="n">
        <v>0</v>
      </c>
      <c r="R137" s="177" t="n">
        <f aca="false">Q137*H137</f>
        <v>0</v>
      </c>
      <c r="S137" s="177" t="n">
        <v>0.0021</v>
      </c>
      <c r="T137" s="178" t="n">
        <f aca="false">S137*H137</f>
        <v>0.0252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R137" s="179" t="s">
        <v>134</v>
      </c>
      <c r="AT137" s="179" t="s">
        <v>130</v>
      </c>
      <c r="AU137" s="179" t="s">
        <v>82</v>
      </c>
      <c r="AY137" s="3" t="s">
        <v>127</v>
      </c>
      <c r="BE137" s="180" t="n">
        <f aca="false">IF(N137="základní",J137,0)</f>
        <v>0</v>
      </c>
      <c r="BF137" s="180" t="n">
        <f aca="false">IF(N137="snížená",J137,0)</f>
        <v>0</v>
      </c>
      <c r="BG137" s="180" t="n">
        <f aca="false">IF(N137="zákl. přenesená",J137,0)</f>
        <v>0</v>
      </c>
      <c r="BH137" s="180" t="n">
        <f aca="false">IF(N137="sníž. přenesená",J137,0)</f>
        <v>0</v>
      </c>
      <c r="BI137" s="180" t="n">
        <f aca="false">IF(N137="nulová",J137,0)</f>
        <v>0</v>
      </c>
      <c r="BJ137" s="3" t="s">
        <v>80</v>
      </c>
      <c r="BK137" s="180" t="n">
        <f aca="false">ROUND(I137*H137,1)</f>
        <v>0</v>
      </c>
      <c r="BL137" s="3" t="s">
        <v>134</v>
      </c>
      <c r="BM137" s="179" t="s">
        <v>82</v>
      </c>
    </row>
    <row r="138" s="27" customFormat="true" ht="16.5" hidden="false" customHeight="true" outlineLevel="0" collapsed="false">
      <c r="A138" s="22"/>
      <c r="B138" s="166"/>
      <c r="C138" s="167" t="s">
        <v>137</v>
      </c>
      <c r="D138" s="167" t="s">
        <v>130</v>
      </c>
      <c r="E138" s="168" t="s">
        <v>138</v>
      </c>
      <c r="F138" s="169" t="s">
        <v>139</v>
      </c>
      <c r="G138" s="170" t="s">
        <v>140</v>
      </c>
      <c r="H138" s="171" t="n">
        <v>2</v>
      </c>
      <c r="I138" s="172"/>
      <c r="J138" s="173" t="n">
        <f aca="false">ROUND(I138*H138,1)</f>
        <v>0</v>
      </c>
      <c r="K138" s="174"/>
      <c r="L138" s="23"/>
      <c r="M138" s="175"/>
      <c r="N138" s="176" t="s">
        <v>37</v>
      </c>
      <c r="O138" s="60"/>
      <c r="P138" s="177" t="n">
        <f aca="false">O138*H138</f>
        <v>0</v>
      </c>
      <c r="Q138" s="177" t="n">
        <v>0.0005006</v>
      </c>
      <c r="R138" s="177" t="n">
        <f aca="false">Q138*H138</f>
        <v>0.0010012</v>
      </c>
      <c r="S138" s="177" t="n">
        <v>0</v>
      </c>
      <c r="T138" s="178" t="n">
        <f aca="false">S138*H138</f>
        <v>0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R138" s="179" t="s">
        <v>134</v>
      </c>
      <c r="AT138" s="179" t="s">
        <v>130</v>
      </c>
      <c r="AU138" s="179" t="s">
        <v>82</v>
      </c>
      <c r="AY138" s="3" t="s">
        <v>127</v>
      </c>
      <c r="BE138" s="180" t="n">
        <f aca="false">IF(N138="základní",J138,0)</f>
        <v>0</v>
      </c>
      <c r="BF138" s="180" t="n">
        <f aca="false">IF(N138="snížená",J138,0)</f>
        <v>0</v>
      </c>
      <c r="BG138" s="180" t="n">
        <f aca="false">IF(N138="zákl. přenesená",J138,0)</f>
        <v>0</v>
      </c>
      <c r="BH138" s="180" t="n">
        <f aca="false">IF(N138="sníž. přenesená",J138,0)</f>
        <v>0</v>
      </c>
      <c r="BI138" s="180" t="n">
        <f aca="false">IF(N138="nulová",J138,0)</f>
        <v>0</v>
      </c>
      <c r="BJ138" s="3" t="s">
        <v>80</v>
      </c>
      <c r="BK138" s="180" t="n">
        <f aca="false">ROUND(I138*H138,1)</f>
        <v>0</v>
      </c>
      <c r="BL138" s="3" t="s">
        <v>134</v>
      </c>
      <c r="BM138" s="179" t="s">
        <v>570</v>
      </c>
    </row>
    <row r="139" s="27" customFormat="true" ht="16.5" hidden="false" customHeight="true" outlineLevel="0" collapsed="false">
      <c r="A139" s="22"/>
      <c r="B139" s="166"/>
      <c r="C139" s="167" t="s">
        <v>134</v>
      </c>
      <c r="D139" s="167" t="s">
        <v>130</v>
      </c>
      <c r="E139" s="168" t="s">
        <v>141</v>
      </c>
      <c r="F139" s="169" t="s">
        <v>142</v>
      </c>
      <c r="G139" s="170" t="s">
        <v>140</v>
      </c>
      <c r="H139" s="171" t="n">
        <v>1</v>
      </c>
      <c r="I139" s="172"/>
      <c r="J139" s="173" t="n">
        <f aca="false">ROUND(I139*H139,1)</f>
        <v>0</v>
      </c>
      <c r="K139" s="174"/>
      <c r="L139" s="23"/>
      <c r="M139" s="175"/>
      <c r="N139" s="176" t="s">
        <v>37</v>
      </c>
      <c r="O139" s="60"/>
      <c r="P139" s="177" t="n">
        <f aca="false">O139*H139</f>
        <v>0</v>
      </c>
      <c r="Q139" s="177" t="n">
        <v>0.0017906</v>
      </c>
      <c r="R139" s="177" t="n">
        <f aca="false">Q139*H139</f>
        <v>0.0017906</v>
      </c>
      <c r="S139" s="177" t="n">
        <v>0</v>
      </c>
      <c r="T139" s="178" t="n">
        <f aca="false">S139*H139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79" t="s">
        <v>134</v>
      </c>
      <c r="AT139" s="179" t="s">
        <v>130</v>
      </c>
      <c r="AU139" s="179" t="s">
        <v>82</v>
      </c>
      <c r="AY139" s="3" t="s">
        <v>127</v>
      </c>
      <c r="BE139" s="180" t="n">
        <f aca="false">IF(N139="základní",J139,0)</f>
        <v>0</v>
      </c>
      <c r="BF139" s="180" t="n">
        <f aca="false">IF(N139="snížená",J139,0)</f>
        <v>0</v>
      </c>
      <c r="BG139" s="180" t="n">
        <f aca="false">IF(N139="zákl. přenesená",J139,0)</f>
        <v>0</v>
      </c>
      <c r="BH139" s="180" t="n">
        <f aca="false">IF(N139="sníž. přenesená",J139,0)</f>
        <v>0</v>
      </c>
      <c r="BI139" s="180" t="n">
        <f aca="false">IF(N139="nulová",J139,0)</f>
        <v>0</v>
      </c>
      <c r="BJ139" s="3" t="s">
        <v>80</v>
      </c>
      <c r="BK139" s="180" t="n">
        <f aca="false">ROUND(I139*H139,1)</f>
        <v>0</v>
      </c>
      <c r="BL139" s="3" t="s">
        <v>134</v>
      </c>
      <c r="BM139" s="179" t="s">
        <v>143</v>
      </c>
    </row>
    <row r="140" s="27" customFormat="true" ht="21.75" hidden="false" customHeight="true" outlineLevel="0" collapsed="false">
      <c r="A140" s="22"/>
      <c r="B140" s="166"/>
      <c r="C140" s="167" t="s">
        <v>143</v>
      </c>
      <c r="D140" s="167" t="s">
        <v>130</v>
      </c>
      <c r="E140" s="168" t="s">
        <v>144</v>
      </c>
      <c r="F140" s="169" t="s">
        <v>145</v>
      </c>
      <c r="G140" s="170" t="s">
        <v>133</v>
      </c>
      <c r="H140" s="171" t="n">
        <v>7</v>
      </c>
      <c r="I140" s="172"/>
      <c r="J140" s="173" t="n">
        <f aca="false">ROUND(I140*H140,1)</f>
        <v>0</v>
      </c>
      <c r="K140" s="174"/>
      <c r="L140" s="23"/>
      <c r="M140" s="175"/>
      <c r="N140" s="176" t="s">
        <v>37</v>
      </c>
      <c r="O140" s="60"/>
      <c r="P140" s="177" t="n">
        <f aca="false">O140*H140</f>
        <v>0</v>
      </c>
      <c r="Q140" s="177" t="n">
        <v>0.0004119</v>
      </c>
      <c r="R140" s="177" t="n">
        <f aca="false">Q140*H140</f>
        <v>0.0028833</v>
      </c>
      <c r="S140" s="177" t="n">
        <v>0</v>
      </c>
      <c r="T140" s="178" t="n">
        <f aca="false">S140*H140</f>
        <v>0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R140" s="179" t="s">
        <v>134</v>
      </c>
      <c r="AT140" s="179" t="s">
        <v>130</v>
      </c>
      <c r="AU140" s="179" t="s">
        <v>82</v>
      </c>
      <c r="AY140" s="3" t="s">
        <v>127</v>
      </c>
      <c r="BE140" s="180" t="n">
        <f aca="false">IF(N140="základní",J140,0)</f>
        <v>0</v>
      </c>
      <c r="BF140" s="180" t="n">
        <f aca="false">IF(N140="snížená",J140,0)</f>
        <v>0</v>
      </c>
      <c r="BG140" s="180" t="n">
        <f aca="false">IF(N140="zákl. přenesená",J140,0)</f>
        <v>0</v>
      </c>
      <c r="BH140" s="180" t="n">
        <f aca="false">IF(N140="sníž. přenesená",J140,0)</f>
        <v>0</v>
      </c>
      <c r="BI140" s="180" t="n">
        <f aca="false">IF(N140="nulová",J140,0)</f>
        <v>0</v>
      </c>
      <c r="BJ140" s="3" t="s">
        <v>80</v>
      </c>
      <c r="BK140" s="180" t="n">
        <f aca="false">ROUND(I140*H140,1)</f>
        <v>0</v>
      </c>
      <c r="BL140" s="3" t="s">
        <v>134</v>
      </c>
      <c r="BM140" s="179" t="s">
        <v>146</v>
      </c>
    </row>
    <row r="141" s="27" customFormat="true" ht="21.75" hidden="false" customHeight="true" outlineLevel="0" collapsed="false">
      <c r="A141" s="22"/>
      <c r="B141" s="166"/>
      <c r="C141" s="167" t="s">
        <v>146</v>
      </c>
      <c r="D141" s="167" t="s">
        <v>130</v>
      </c>
      <c r="E141" s="168" t="s">
        <v>147</v>
      </c>
      <c r="F141" s="169" t="s">
        <v>148</v>
      </c>
      <c r="G141" s="170" t="s">
        <v>133</v>
      </c>
      <c r="H141" s="171" t="n">
        <v>5</v>
      </c>
      <c r="I141" s="172"/>
      <c r="J141" s="173" t="n">
        <f aca="false">ROUND(I141*H141,1)</f>
        <v>0</v>
      </c>
      <c r="K141" s="174"/>
      <c r="L141" s="23"/>
      <c r="M141" s="175"/>
      <c r="N141" s="176" t="s">
        <v>37</v>
      </c>
      <c r="O141" s="60"/>
      <c r="P141" s="177" t="n">
        <f aca="false">O141*H141</f>
        <v>0</v>
      </c>
      <c r="Q141" s="177" t="n">
        <v>0.0004765</v>
      </c>
      <c r="R141" s="177" t="n">
        <f aca="false">Q141*H141</f>
        <v>0.0023825</v>
      </c>
      <c r="S141" s="177" t="n">
        <v>0</v>
      </c>
      <c r="T141" s="178" t="n">
        <f aca="false">S141*H141</f>
        <v>0</v>
      </c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R141" s="179" t="s">
        <v>134</v>
      </c>
      <c r="AT141" s="179" t="s">
        <v>130</v>
      </c>
      <c r="AU141" s="179" t="s">
        <v>82</v>
      </c>
      <c r="AY141" s="3" t="s">
        <v>127</v>
      </c>
      <c r="BE141" s="180" t="n">
        <f aca="false">IF(N141="základní",J141,0)</f>
        <v>0</v>
      </c>
      <c r="BF141" s="180" t="n">
        <f aca="false">IF(N141="snížená",J141,0)</f>
        <v>0</v>
      </c>
      <c r="BG141" s="180" t="n">
        <f aca="false">IF(N141="zákl. přenesená",J141,0)</f>
        <v>0</v>
      </c>
      <c r="BH141" s="180" t="n">
        <f aca="false">IF(N141="sníž. přenesená",J141,0)</f>
        <v>0</v>
      </c>
      <c r="BI141" s="180" t="n">
        <f aca="false">IF(N141="nulová",J141,0)</f>
        <v>0</v>
      </c>
      <c r="BJ141" s="3" t="s">
        <v>80</v>
      </c>
      <c r="BK141" s="180" t="n">
        <f aca="false">ROUND(I141*H141,1)</f>
        <v>0</v>
      </c>
      <c r="BL141" s="3" t="s">
        <v>134</v>
      </c>
      <c r="BM141" s="179" t="s">
        <v>149</v>
      </c>
    </row>
    <row r="142" s="27" customFormat="true" ht="21.75" hidden="false" customHeight="true" outlineLevel="0" collapsed="false">
      <c r="A142" s="22"/>
      <c r="B142" s="166"/>
      <c r="C142" s="167" t="s">
        <v>149</v>
      </c>
      <c r="D142" s="167" t="s">
        <v>130</v>
      </c>
      <c r="E142" s="168" t="s">
        <v>150</v>
      </c>
      <c r="F142" s="169" t="s">
        <v>151</v>
      </c>
      <c r="G142" s="170" t="s">
        <v>133</v>
      </c>
      <c r="H142" s="171" t="n">
        <v>9</v>
      </c>
      <c r="I142" s="172"/>
      <c r="J142" s="173" t="n">
        <f aca="false">ROUND(I142*H142,1)</f>
        <v>0</v>
      </c>
      <c r="K142" s="174"/>
      <c r="L142" s="23"/>
      <c r="M142" s="175"/>
      <c r="N142" s="176" t="s">
        <v>37</v>
      </c>
      <c r="O142" s="60"/>
      <c r="P142" s="177" t="n">
        <f aca="false">O142*H142</f>
        <v>0</v>
      </c>
      <c r="Q142" s="177" t="n">
        <v>0.0022362</v>
      </c>
      <c r="R142" s="177" t="n">
        <f aca="false">Q142*H142</f>
        <v>0.0201258</v>
      </c>
      <c r="S142" s="177" t="n">
        <v>0</v>
      </c>
      <c r="T142" s="178" t="n">
        <f aca="false">S142*H142</f>
        <v>0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R142" s="179" t="s">
        <v>134</v>
      </c>
      <c r="AT142" s="179" t="s">
        <v>130</v>
      </c>
      <c r="AU142" s="179" t="s">
        <v>82</v>
      </c>
      <c r="AY142" s="3" t="s">
        <v>127</v>
      </c>
      <c r="BE142" s="180" t="n">
        <f aca="false">IF(N142="základní",J142,0)</f>
        <v>0</v>
      </c>
      <c r="BF142" s="180" t="n">
        <f aca="false">IF(N142="snížená",J142,0)</f>
        <v>0</v>
      </c>
      <c r="BG142" s="180" t="n">
        <f aca="false">IF(N142="zákl. přenesená",J142,0)</f>
        <v>0</v>
      </c>
      <c r="BH142" s="180" t="n">
        <f aca="false">IF(N142="sníž. přenesená",J142,0)</f>
        <v>0</v>
      </c>
      <c r="BI142" s="180" t="n">
        <f aca="false">IF(N142="nulová",J142,0)</f>
        <v>0</v>
      </c>
      <c r="BJ142" s="3" t="s">
        <v>80</v>
      </c>
      <c r="BK142" s="180" t="n">
        <f aca="false">ROUND(I142*H142,1)</f>
        <v>0</v>
      </c>
      <c r="BL142" s="3" t="s">
        <v>134</v>
      </c>
      <c r="BM142" s="179" t="s">
        <v>152</v>
      </c>
    </row>
    <row r="143" s="27" customFormat="true" ht="16.5" hidden="false" customHeight="true" outlineLevel="0" collapsed="false">
      <c r="A143" s="22"/>
      <c r="B143" s="166"/>
      <c r="C143" s="167" t="s">
        <v>152</v>
      </c>
      <c r="D143" s="167" t="s">
        <v>130</v>
      </c>
      <c r="E143" s="168" t="s">
        <v>153</v>
      </c>
      <c r="F143" s="169" t="s">
        <v>154</v>
      </c>
      <c r="G143" s="170" t="s">
        <v>140</v>
      </c>
      <c r="H143" s="171" t="n">
        <v>3</v>
      </c>
      <c r="I143" s="172"/>
      <c r="J143" s="173" t="n">
        <f aca="false">ROUND(I143*H143,1)</f>
        <v>0</v>
      </c>
      <c r="K143" s="174"/>
      <c r="L143" s="23"/>
      <c r="M143" s="175"/>
      <c r="N143" s="176" t="s">
        <v>37</v>
      </c>
      <c r="O143" s="60"/>
      <c r="P143" s="177" t="n">
        <f aca="false">O143*H143</f>
        <v>0</v>
      </c>
      <c r="Q143" s="177" t="n">
        <v>0</v>
      </c>
      <c r="R143" s="177" t="n">
        <f aca="false">Q143*H143</f>
        <v>0</v>
      </c>
      <c r="S143" s="177" t="n">
        <v>0</v>
      </c>
      <c r="T143" s="178" t="n">
        <f aca="false">S143*H143</f>
        <v>0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R143" s="179" t="s">
        <v>134</v>
      </c>
      <c r="AT143" s="179" t="s">
        <v>130</v>
      </c>
      <c r="AU143" s="179" t="s">
        <v>82</v>
      </c>
      <c r="AY143" s="3" t="s">
        <v>127</v>
      </c>
      <c r="BE143" s="180" t="n">
        <f aca="false">IF(N143="základní",J143,0)</f>
        <v>0</v>
      </c>
      <c r="BF143" s="180" t="n">
        <f aca="false">IF(N143="snížená",J143,0)</f>
        <v>0</v>
      </c>
      <c r="BG143" s="180" t="n">
        <f aca="false">IF(N143="zákl. přenesená",J143,0)</f>
        <v>0</v>
      </c>
      <c r="BH143" s="180" t="n">
        <f aca="false">IF(N143="sníž. přenesená",J143,0)</f>
        <v>0</v>
      </c>
      <c r="BI143" s="180" t="n">
        <f aca="false">IF(N143="nulová",J143,0)</f>
        <v>0</v>
      </c>
      <c r="BJ143" s="3" t="s">
        <v>80</v>
      </c>
      <c r="BK143" s="180" t="n">
        <f aca="false">ROUND(I143*H143,1)</f>
        <v>0</v>
      </c>
      <c r="BL143" s="3" t="s">
        <v>134</v>
      </c>
      <c r="BM143" s="179" t="s">
        <v>155</v>
      </c>
    </row>
    <row r="144" s="27" customFormat="true" ht="21.75" hidden="false" customHeight="true" outlineLevel="0" collapsed="false">
      <c r="A144" s="22"/>
      <c r="B144" s="166"/>
      <c r="C144" s="167" t="s">
        <v>158</v>
      </c>
      <c r="D144" s="167" t="s">
        <v>130</v>
      </c>
      <c r="E144" s="168" t="s">
        <v>159</v>
      </c>
      <c r="F144" s="169" t="s">
        <v>160</v>
      </c>
      <c r="G144" s="170" t="s">
        <v>140</v>
      </c>
      <c r="H144" s="171" t="n">
        <v>3</v>
      </c>
      <c r="I144" s="172"/>
      <c r="J144" s="173" t="n">
        <f aca="false">ROUND(I144*H144,1)</f>
        <v>0</v>
      </c>
      <c r="K144" s="174"/>
      <c r="L144" s="23"/>
      <c r="M144" s="175"/>
      <c r="N144" s="176" t="s">
        <v>37</v>
      </c>
      <c r="O144" s="60"/>
      <c r="P144" s="177" t="n">
        <f aca="false">O144*H144</f>
        <v>0</v>
      </c>
      <c r="Q144" s="177" t="n">
        <v>0</v>
      </c>
      <c r="R144" s="177" t="n">
        <f aca="false">Q144*H144</f>
        <v>0</v>
      </c>
      <c r="S144" s="177" t="n">
        <v>0</v>
      </c>
      <c r="T144" s="178" t="n">
        <f aca="false">S144*H144</f>
        <v>0</v>
      </c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R144" s="179" t="s">
        <v>134</v>
      </c>
      <c r="AT144" s="179" t="s">
        <v>130</v>
      </c>
      <c r="AU144" s="179" t="s">
        <v>82</v>
      </c>
      <c r="AY144" s="3" t="s">
        <v>127</v>
      </c>
      <c r="BE144" s="180" t="n">
        <f aca="false">IF(N144="základní",J144,0)</f>
        <v>0</v>
      </c>
      <c r="BF144" s="180" t="n">
        <f aca="false">IF(N144="snížená",J144,0)</f>
        <v>0</v>
      </c>
      <c r="BG144" s="180" t="n">
        <f aca="false">IF(N144="zákl. přenesená",J144,0)</f>
        <v>0</v>
      </c>
      <c r="BH144" s="180" t="n">
        <f aca="false">IF(N144="sníž. přenesená",J144,0)</f>
        <v>0</v>
      </c>
      <c r="BI144" s="180" t="n">
        <f aca="false">IF(N144="nulová",J144,0)</f>
        <v>0</v>
      </c>
      <c r="BJ144" s="3" t="s">
        <v>80</v>
      </c>
      <c r="BK144" s="180" t="n">
        <f aca="false">ROUND(I144*H144,1)</f>
        <v>0</v>
      </c>
      <c r="BL144" s="3" t="s">
        <v>134</v>
      </c>
      <c r="BM144" s="179" t="s">
        <v>161</v>
      </c>
    </row>
    <row r="145" s="27" customFormat="true" ht="21.75" hidden="false" customHeight="true" outlineLevel="0" collapsed="false">
      <c r="A145" s="22"/>
      <c r="B145" s="166"/>
      <c r="C145" s="167" t="s">
        <v>161</v>
      </c>
      <c r="D145" s="167" t="s">
        <v>130</v>
      </c>
      <c r="E145" s="168" t="s">
        <v>162</v>
      </c>
      <c r="F145" s="169" t="s">
        <v>571</v>
      </c>
      <c r="G145" s="170" t="s">
        <v>140</v>
      </c>
      <c r="H145" s="171" t="n">
        <v>1</v>
      </c>
      <c r="I145" s="172"/>
      <c r="J145" s="173" t="n">
        <f aca="false">ROUND(I145*H145,1)</f>
        <v>0</v>
      </c>
      <c r="K145" s="174"/>
      <c r="L145" s="23"/>
      <c r="M145" s="175"/>
      <c r="N145" s="176" t="s">
        <v>37</v>
      </c>
      <c r="O145" s="60"/>
      <c r="P145" s="177" t="n">
        <f aca="false">O145*H145</f>
        <v>0</v>
      </c>
      <c r="Q145" s="177" t="n">
        <v>0.00092</v>
      </c>
      <c r="R145" s="177" t="n">
        <f aca="false">Q145*H145</f>
        <v>0.00092</v>
      </c>
      <c r="S145" s="177" t="n">
        <v>0</v>
      </c>
      <c r="T145" s="178" t="n">
        <f aca="false">S145*H145</f>
        <v>0</v>
      </c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R145" s="179" t="s">
        <v>164</v>
      </c>
      <c r="AT145" s="179" t="s">
        <v>130</v>
      </c>
      <c r="AU145" s="179" t="s">
        <v>82</v>
      </c>
      <c r="AY145" s="3" t="s">
        <v>127</v>
      </c>
      <c r="BE145" s="180" t="n">
        <f aca="false">IF(N145="základní",J145,0)</f>
        <v>0</v>
      </c>
      <c r="BF145" s="180" t="n">
        <f aca="false">IF(N145="snížená",J145,0)</f>
        <v>0</v>
      </c>
      <c r="BG145" s="180" t="n">
        <f aca="false">IF(N145="zákl. přenesená",J145,0)</f>
        <v>0</v>
      </c>
      <c r="BH145" s="180" t="n">
        <f aca="false">IF(N145="sníž. přenesená",J145,0)</f>
        <v>0</v>
      </c>
      <c r="BI145" s="180" t="n">
        <f aca="false">IF(N145="nulová",J145,0)</f>
        <v>0</v>
      </c>
      <c r="BJ145" s="3" t="s">
        <v>80</v>
      </c>
      <c r="BK145" s="180" t="n">
        <f aca="false">ROUND(I145*H145,1)</f>
        <v>0</v>
      </c>
      <c r="BL145" s="3" t="s">
        <v>164</v>
      </c>
      <c r="BM145" s="179" t="s">
        <v>572</v>
      </c>
    </row>
    <row r="146" s="27" customFormat="true" ht="24.15" hidden="false" customHeight="true" outlineLevel="0" collapsed="false">
      <c r="A146" s="22"/>
      <c r="B146" s="166"/>
      <c r="C146" s="167" t="s">
        <v>166</v>
      </c>
      <c r="D146" s="167" t="s">
        <v>130</v>
      </c>
      <c r="E146" s="168" t="s">
        <v>167</v>
      </c>
      <c r="F146" s="169" t="s">
        <v>168</v>
      </c>
      <c r="G146" s="170" t="s">
        <v>140</v>
      </c>
      <c r="H146" s="171" t="n">
        <v>1</v>
      </c>
      <c r="I146" s="172"/>
      <c r="J146" s="173" t="n">
        <f aca="false">ROUND(I146*H146,1)</f>
        <v>0</v>
      </c>
      <c r="K146" s="174"/>
      <c r="L146" s="23"/>
      <c r="M146" s="175"/>
      <c r="N146" s="176" t="s">
        <v>37</v>
      </c>
      <c r="O146" s="60"/>
      <c r="P146" s="177" t="n">
        <f aca="false">O146*H146</f>
        <v>0</v>
      </c>
      <c r="Q146" s="177" t="n">
        <v>0.00017</v>
      </c>
      <c r="R146" s="177" t="n">
        <f aca="false">Q146*H146</f>
        <v>0.00017</v>
      </c>
      <c r="S146" s="177" t="n">
        <v>0</v>
      </c>
      <c r="T146" s="178" t="n">
        <f aca="false">S146*H146</f>
        <v>0</v>
      </c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R146" s="179" t="s">
        <v>134</v>
      </c>
      <c r="AT146" s="179" t="s">
        <v>130</v>
      </c>
      <c r="AU146" s="179" t="s">
        <v>82</v>
      </c>
      <c r="AY146" s="3" t="s">
        <v>127</v>
      </c>
      <c r="BE146" s="180" t="n">
        <f aca="false">IF(N146="základní",J146,0)</f>
        <v>0</v>
      </c>
      <c r="BF146" s="180" t="n">
        <f aca="false">IF(N146="snížená",J146,0)</f>
        <v>0</v>
      </c>
      <c r="BG146" s="180" t="n">
        <f aca="false">IF(N146="zákl. přenesená",J146,0)</f>
        <v>0</v>
      </c>
      <c r="BH146" s="180" t="n">
        <f aca="false">IF(N146="sníž. přenesená",J146,0)</f>
        <v>0</v>
      </c>
      <c r="BI146" s="180" t="n">
        <f aca="false">IF(N146="nulová",J146,0)</f>
        <v>0</v>
      </c>
      <c r="BJ146" s="3" t="s">
        <v>80</v>
      </c>
      <c r="BK146" s="180" t="n">
        <f aca="false">ROUND(I146*H146,1)</f>
        <v>0</v>
      </c>
      <c r="BL146" s="3" t="s">
        <v>134</v>
      </c>
      <c r="BM146" s="179" t="s">
        <v>166</v>
      </c>
    </row>
    <row r="147" s="27" customFormat="true" ht="21.75" hidden="false" customHeight="true" outlineLevel="0" collapsed="false">
      <c r="A147" s="22"/>
      <c r="B147" s="166"/>
      <c r="C147" s="167" t="s">
        <v>169</v>
      </c>
      <c r="D147" s="167" t="s">
        <v>130</v>
      </c>
      <c r="E147" s="168" t="s">
        <v>170</v>
      </c>
      <c r="F147" s="169" t="s">
        <v>171</v>
      </c>
      <c r="G147" s="170" t="s">
        <v>133</v>
      </c>
      <c r="H147" s="171" t="n">
        <v>16</v>
      </c>
      <c r="I147" s="172"/>
      <c r="J147" s="173" t="n">
        <f aca="false">ROUND(I147*H147,1)</f>
        <v>0</v>
      </c>
      <c r="K147" s="174"/>
      <c r="L147" s="23"/>
      <c r="M147" s="175"/>
      <c r="N147" s="176" t="s">
        <v>37</v>
      </c>
      <c r="O147" s="60"/>
      <c r="P147" s="177" t="n">
        <f aca="false">O147*H147</f>
        <v>0</v>
      </c>
      <c r="Q147" s="177" t="n">
        <v>0</v>
      </c>
      <c r="R147" s="177" t="n">
        <f aca="false">Q147*H147</f>
        <v>0</v>
      </c>
      <c r="S147" s="177" t="n">
        <v>0</v>
      </c>
      <c r="T147" s="178" t="n">
        <f aca="false">S147*H147</f>
        <v>0</v>
      </c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R147" s="179" t="s">
        <v>134</v>
      </c>
      <c r="AT147" s="179" t="s">
        <v>130</v>
      </c>
      <c r="AU147" s="179" t="s">
        <v>82</v>
      </c>
      <c r="AY147" s="3" t="s">
        <v>127</v>
      </c>
      <c r="BE147" s="180" t="n">
        <f aca="false">IF(N147="základní",J147,0)</f>
        <v>0</v>
      </c>
      <c r="BF147" s="180" t="n">
        <f aca="false">IF(N147="snížená",J147,0)</f>
        <v>0</v>
      </c>
      <c r="BG147" s="180" t="n">
        <f aca="false">IF(N147="zákl. přenesená",J147,0)</f>
        <v>0</v>
      </c>
      <c r="BH147" s="180" t="n">
        <f aca="false">IF(N147="sníž. přenesená",J147,0)</f>
        <v>0</v>
      </c>
      <c r="BI147" s="180" t="n">
        <f aca="false">IF(N147="nulová",J147,0)</f>
        <v>0</v>
      </c>
      <c r="BJ147" s="3" t="s">
        <v>80</v>
      </c>
      <c r="BK147" s="180" t="n">
        <f aca="false">ROUND(I147*H147,1)</f>
        <v>0</v>
      </c>
      <c r="BL147" s="3" t="s">
        <v>134</v>
      </c>
      <c r="BM147" s="179" t="s">
        <v>169</v>
      </c>
    </row>
    <row r="148" s="27" customFormat="true" ht="16.5" hidden="false" customHeight="true" outlineLevel="0" collapsed="false">
      <c r="A148" s="22"/>
      <c r="B148" s="166"/>
      <c r="C148" s="167" t="s">
        <v>172</v>
      </c>
      <c r="D148" s="167" t="s">
        <v>130</v>
      </c>
      <c r="E148" s="168" t="s">
        <v>173</v>
      </c>
      <c r="F148" s="169" t="s">
        <v>174</v>
      </c>
      <c r="G148" s="170" t="s">
        <v>133</v>
      </c>
      <c r="H148" s="171" t="n">
        <v>4</v>
      </c>
      <c r="I148" s="172"/>
      <c r="J148" s="173" t="n">
        <f aca="false">ROUND(I148*H148,1)</f>
        <v>0</v>
      </c>
      <c r="K148" s="174"/>
      <c r="L148" s="23"/>
      <c r="M148" s="175"/>
      <c r="N148" s="176" t="s">
        <v>37</v>
      </c>
      <c r="O148" s="60"/>
      <c r="P148" s="177" t="n">
        <f aca="false">O148*H148</f>
        <v>0</v>
      </c>
      <c r="Q148" s="177" t="n">
        <v>0</v>
      </c>
      <c r="R148" s="177" t="n">
        <f aca="false">Q148*H148</f>
        <v>0</v>
      </c>
      <c r="S148" s="177" t="n">
        <v>0</v>
      </c>
      <c r="T148" s="178" t="n">
        <f aca="false">S148*H148</f>
        <v>0</v>
      </c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R148" s="179" t="s">
        <v>134</v>
      </c>
      <c r="AT148" s="179" t="s">
        <v>130</v>
      </c>
      <c r="AU148" s="179" t="s">
        <v>82</v>
      </c>
      <c r="AY148" s="3" t="s">
        <v>127</v>
      </c>
      <c r="BE148" s="180" t="n">
        <f aca="false">IF(N148="základní",J148,0)</f>
        <v>0</v>
      </c>
      <c r="BF148" s="180" t="n">
        <f aca="false">IF(N148="snížená",J148,0)</f>
        <v>0</v>
      </c>
      <c r="BG148" s="180" t="n">
        <f aca="false">IF(N148="zákl. přenesená",J148,0)</f>
        <v>0</v>
      </c>
      <c r="BH148" s="180" t="n">
        <f aca="false">IF(N148="sníž. přenesená",J148,0)</f>
        <v>0</v>
      </c>
      <c r="BI148" s="180" t="n">
        <f aca="false">IF(N148="nulová",J148,0)</f>
        <v>0</v>
      </c>
      <c r="BJ148" s="3" t="s">
        <v>80</v>
      </c>
      <c r="BK148" s="180" t="n">
        <f aca="false">ROUND(I148*H148,1)</f>
        <v>0</v>
      </c>
      <c r="BL148" s="3" t="s">
        <v>134</v>
      </c>
      <c r="BM148" s="179" t="s">
        <v>172</v>
      </c>
    </row>
    <row r="149" s="27" customFormat="true" ht="24.15" hidden="false" customHeight="true" outlineLevel="0" collapsed="false">
      <c r="A149" s="22"/>
      <c r="B149" s="166"/>
      <c r="C149" s="167" t="s">
        <v>7</v>
      </c>
      <c r="D149" s="167" t="s">
        <v>130</v>
      </c>
      <c r="E149" s="168" t="s">
        <v>175</v>
      </c>
      <c r="F149" s="169" t="s">
        <v>176</v>
      </c>
      <c r="G149" s="170" t="s">
        <v>177</v>
      </c>
      <c r="H149" s="181"/>
      <c r="I149" s="172"/>
      <c r="J149" s="173" t="n">
        <f aca="false">ROUND(I149*H149,1)</f>
        <v>0</v>
      </c>
      <c r="K149" s="174"/>
      <c r="L149" s="23"/>
      <c r="M149" s="175"/>
      <c r="N149" s="176" t="s">
        <v>37</v>
      </c>
      <c r="O149" s="60"/>
      <c r="P149" s="177" t="n">
        <f aca="false">O149*H149</f>
        <v>0</v>
      </c>
      <c r="Q149" s="177" t="n">
        <v>0</v>
      </c>
      <c r="R149" s="177" t="n">
        <f aca="false">Q149*H149</f>
        <v>0</v>
      </c>
      <c r="S149" s="177" t="n">
        <v>0</v>
      </c>
      <c r="T149" s="178" t="n">
        <f aca="false">S149*H149</f>
        <v>0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R149" s="179" t="s">
        <v>164</v>
      </c>
      <c r="AT149" s="179" t="s">
        <v>130</v>
      </c>
      <c r="AU149" s="179" t="s">
        <v>82</v>
      </c>
      <c r="AY149" s="3" t="s">
        <v>127</v>
      </c>
      <c r="BE149" s="180" t="n">
        <f aca="false">IF(N149="základní",J149,0)</f>
        <v>0</v>
      </c>
      <c r="BF149" s="180" t="n">
        <f aca="false">IF(N149="snížená",J149,0)</f>
        <v>0</v>
      </c>
      <c r="BG149" s="180" t="n">
        <f aca="false">IF(N149="zákl. přenesená",J149,0)</f>
        <v>0</v>
      </c>
      <c r="BH149" s="180" t="n">
        <f aca="false">IF(N149="sníž. přenesená",J149,0)</f>
        <v>0</v>
      </c>
      <c r="BI149" s="180" t="n">
        <f aca="false">IF(N149="nulová",J149,0)</f>
        <v>0</v>
      </c>
      <c r="BJ149" s="3" t="s">
        <v>80</v>
      </c>
      <c r="BK149" s="180" t="n">
        <f aca="false">ROUND(I149*H149,1)</f>
        <v>0</v>
      </c>
      <c r="BL149" s="3" t="s">
        <v>164</v>
      </c>
      <c r="BM149" s="179" t="s">
        <v>164</v>
      </c>
    </row>
    <row r="150" s="152" customFormat="true" ht="22.8" hidden="false" customHeight="true" outlineLevel="0" collapsed="false">
      <c r="B150" s="153"/>
      <c r="D150" s="154" t="s">
        <v>71</v>
      </c>
      <c r="E150" s="164" t="s">
        <v>178</v>
      </c>
      <c r="F150" s="164" t="s">
        <v>179</v>
      </c>
      <c r="I150" s="156"/>
      <c r="J150" s="165" t="n">
        <f aca="false">BK150</f>
        <v>0</v>
      </c>
      <c r="L150" s="153"/>
      <c r="M150" s="158"/>
      <c r="N150" s="159"/>
      <c r="O150" s="159"/>
      <c r="P150" s="160" t="n">
        <f aca="false">SUM(P151:P165)</f>
        <v>0</v>
      </c>
      <c r="Q150" s="159"/>
      <c r="R150" s="160" t="n">
        <f aca="false">SUM(R151:R165)</f>
        <v>0.071889008</v>
      </c>
      <c r="S150" s="159"/>
      <c r="T150" s="161" t="n">
        <f aca="false">SUM(T151:T165)</f>
        <v>0.07161</v>
      </c>
      <c r="AR150" s="154" t="s">
        <v>82</v>
      </c>
      <c r="AT150" s="162" t="s">
        <v>71</v>
      </c>
      <c r="AU150" s="162" t="s">
        <v>80</v>
      </c>
      <c r="AY150" s="154" t="s">
        <v>127</v>
      </c>
      <c r="BK150" s="163" t="n">
        <f aca="false">SUM(BK151:BK165)</f>
        <v>0</v>
      </c>
    </row>
    <row r="151" s="27" customFormat="true" ht="16.5" hidden="false" customHeight="true" outlineLevel="0" collapsed="false">
      <c r="A151" s="22"/>
      <c r="B151" s="166"/>
      <c r="C151" s="167" t="s">
        <v>164</v>
      </c>
      <c r="D151" s="167" t="s">
        <v>130</v>
      </c>
      <c r="E151" s="168" t="s">
        <v>180</v>
      </c>
      <c r="F151" s="169" t="s">
        <v>181</v>
      </c>
      <c r="G151" s="170" t="s">
        <v>133</v>
      </c>
      <c r="H151" s="171" t="n">
        <v>33</v>
      </c>
      <c r="I151" s="172"/>
      <c r="J151" s="173" t="n">
        <f aca="false">ROUND(I151*H151,1)</f>
        <v>0</v>
      </c>
      <c r="K151" s="174"/>
      <c r="L151" s="23"/>
      <c r="M151" s="175"/>
      <c r="N151" s="176" t="s">
        <v>37</v>
      </c>
      <c r="O151" s="60"/>
      <c r="P151" s="177" t="n">
        <f aca="false">O151*H151</f>
        <v>0</v>
      </c>
      <c r="Q151" s="177" t="n">
        <v>0</v>
      </c>
      <c r="R151" s="177" t="n">
        <f aca="false">Q151*H151</f>
        <v>0</v>
      </c>
      <c r="S151" s="177" t="n">
        <v>0.00213</v>
      </c>
      <c r="T151" s="178" t="n">
        <f aca="false">S151*H151</f>
        <v>0.07029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R151" s="179" t="s">
        <v>134</v>
      </c>
      <c r="AT151" s="179" t="s">
        <v>130</v>
      </c>
      <c r="AU151" s="179" t="s">
        <v>82</v>
      </c>
      <c r="AY151" s="3" t="s">
        <v>127</v>
      </c>
      <c r="BE151" s="180" t="n">
        <f aca="false">IF(N151="základní",J151,0)</f>
        <v>0</v>
      </c>
      <c r="BF151" s="180" t="n">
        <f aca="false">IF(N151="snížená",J151,0)</f>
        <v>0</v>
      </c>
      <c r="BG151" s="180" t="n">
        <f aca="false">IF(N151="zákl. přenesená",J151,0)</f>
        <v>0</v>
      </c>
      <c r="BH151" s="180" t="n">
        <f aca="false">IF(N151="sníž. přenesená",J151,0)</f>
        <v>0</v>
      </c>
      <c r="BI151" s="180" t="n">
        <f aca="false">IF(N151="nulová",J151,0)</f>
        <v>0</v>
      </c>
      <c r="BJ151" s="3" t="s">
        <v>80</v>
      </c>
      <c r="BK151" s="180" t="n">
        <f aca="false">ROUND(I151*H151,1)</f>
        <v>0</v>
      </c>
      <c r="BL151" s="3" t="s">
        <v>134</v>
      </c>
      <c r="BM151" s="179" t="s">
        <v>182</v>
      </c>
    </row>
    <row r="152" s="27" customFormat="true" ht="16.5" hidden="false" customHeight="true" outlineLevel="0" collapsed="false">
      <c r="A152" s="22"/>
      <c r="B152" s="166"/>
      <c r="C152" s="167" t="s">
        <v>182</v>
      </c>
      <c r="D152" s="167" t="s">
        <v>130</v>
      </c>
      <c r="E152" s="168" t="s">
        <v>183</v>
      </c>
      <c r="F152" s="169" t="s">
        <v>184</v>
      </c>
      <c r="G152" s="170" t="s">
        <v>140</v>
      </c>
      <c r="H152" s="171" t="n">
        <v>2</v>
      </c>
      <c r="I152" s="172"/>
      <c r="J152" s="173" t="n">
        <f aca="false">ROUND(I152*H152,1)</f>
        <v>0</v>
      </c>
      <c r="K152" s="174"/>
      <c r="L152" s="23"/>
      <c r="M152" s="175"/>
      <c r="N152" s="176" t="s">
        <v>37</v>
      </c>
      <c r="O152" s="60"/>
      <c r="P152" s="177" t="n">
        <f aca="false">O152*H152</f>
        <v>0</v>
      </c>
      <c r="Q152" s="177" t="n">
        <v>0.00120386</v>
      </c>
      <c r="R152" s="177" t="n">
        <f aca="false">Q152*H152</f>
        <v>0.00240772</v>
      </c>
      <c r="S152" s="177" t="n">
        <v>0</v>
      </c>
      <c r="T152" s="178" t="n">
        <f aca="false">S152*H152</f>
        <v>0</v>
      </c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R152" s="179" t="s">
        <v>134</v>
      </c>
      <c r="AT152" s="179" t="s">
        <v>130</v>
      </c>
      <c r="AU152" s="179" t="s">
        <v>82</v>
      </c>
      <c r="AY152" s="3" t="s">
        <v>127</v>
      </c>
      <c r="BE152" s="180" t="n">
        <f aca="false">IF(N152="základní",J152,0)</f>
        <v>0</v>
      </c>
      <c r="BF152" s="180" t="n">
        <f aca="false">IF(N152="snížená",J152,0)</f>
        <v>0</v>
      </c>
      <c r="BG152" s="180" t="n">
        <f aca="false">IF(N152="zákl. přenesená",J152,0)</f>
        <v>0</v>
      </c>
      <c r="BH152" s="180" t="n">
        <f aca="false">IF(N152="sníž. přenesená",J152,0)</f>
        <v>0</v>
      </c>
      <c r="BI152" s="180" t="n">
        <f aca="false">IF(N152="nulová",J152,0)</f>
        <v>0</v>
      </c>
      <c r="BJ152" s="3" t="s">
        <v>80</v>
      </c>
      <c r="BK152" s="180" t="n">
        <f aca="false">ROUND(I152*H152,1)</f>
        <v>0</v>
      </c>
      <c r="BL152" s="3" t="s">
        <v>134</v>
      </c>
      <c r="BM152" s="179" t="s">
        <v>185</v>
      </c>
    </row>
    <row r="153" s="27" customFormat="true" ht="16.5" hidden="false" customHeight="true" outlineLevel="0" collapsed="false">
      <c r="A153" s="22"/>
      <c r="B153" s="166"/>
      <c r="C153" s="167" t="s">
        <v>185</v>
      </c>
      <c r="D153" s="167" t="s">
        <v>130</v>
      </c>
      <c r="E153" s="168" t="s">
        <v>186</v>
      </c>
      <c r="F153" s="169" t="s">
        <v>187</v>
      </c>
      <c r="G153" s="170" t="s">
        <v>140</v>
      </c>
      <c r="H153" s="171" t="n">
        <v>4</v>
      </c>
      <c r="I153" s="172"/>
      <c r="J153" s="173" t="n">
        <f aca="false">ROUND(I153*H153,1)</f>
        <v>0</v>
      </c>
      <c r="K153" s="174"/>
      <c r="L153" s="23"/>
      <c r="M153" s="175"/>
      <c r="N153" s="176" t="s">
        <v>37</v>
      </c>
      <c r="O153" s="60"/>
      <c r="P153" s="177" t="n">
        <f aca="false">O153*H153</f>
        <v>0</v>
      </c>
      <c r="Q153" s="177" t="n">
        <v>0</v>
      </c>
      <c r="R153" s="177" t="n">
        <f aca="false">Q153*H153</f>
        <v>0</v>
      </c>
      <c r="S153" s="177" t="n">
        <v>0</v>
      </c>
      <c r="T153" s="178" t="n">
        <f aca="false">S153*H153</f>
        <v>0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R153" s="179" t="s">
        <v>134</v>
      </c>
      <c r="AT153" s="179" t="s">
        <v>130</v>
      </c>
      <c r="AU153" s="179" t="s">
        <v>82</v>
      </c>
      <c r="AY153" s="3" t="s">
        <v>127</v>
      </c>
      <c r="BE153" s="180" t="n">
        <f aca="false">IF(N153="základní",J153,0)</f>
        <v>0</v>
      </c>
      <c r="BF153" s="180" t="n">
        <f aca="false">IF(N153="snížená",J153,0)</f>
        <v>0</v>
      </c>
      <c r="BG153" s="180" t="n">
        <f aca="false">IF(N153="zákl. přenesená",J153,0)</f>
        <v>0</v>
      </c>
      <c r="BH153" s="180" t="n">
        <f aca="false">IF(N153="sníž. přenesená",J153,0)</f>
        <v>0</v>
      </c>
      <c r="BI153" s="180" t="n">
        <f aca="false">IF(N153="nulová",J153,0)</f>
        <v>0</v>
      </c>
      <c r="BJ153" s="3" t="s">
        <v>80</v>
      </c>
      <c r="BK153" s="180" t="n">
        <f aca="false">ROUND(I153*H153,1)</f>
        <v>0</v>
      </c>
      <c r="BL153" s="3" t="s">
        <v>134</v>
      </c>
      <c r="BM153" s="179" t="s">
        <v>188</v>
      </c>
    </row>
    <row r="154" s="27" customFormat="true" ht="16.5" hidden="false" customHeight="true" outlineLevel="0" collapsed="false">
      <c r="A154" s="22"/>
      <c r="B154" s="166"/>
      <c r="C154" s="167" t="s">
        <v>188</v>
      </c>
      <c r="D154" s="167" t="s">
        <v>130</v>
      </c>
      <c r="E154" s="168" t="s">
        <v>189</v>
      </c>
      <c r="F154" s="169" t="s">
        <v>190</v>
      </c>
      <c r="G154" s="170" t="s">
        <v>140</v>
      </c>
      <c r="H154" s="171" t="n">
        <v>2</v>
      </c>
      <c r="I154" s="172"/>
      <c r="J154" s="173" t="n">
        <f aca="false">ROUND(I154*H154,1)</f>
        <v>0</v>
      </c>
      <c r="K154" s="174"/>
      <c r="L154" s="23"/>
      <c r="M154" s="175"/>
      <c r="N154" s="176" t="s">
        <v>37</v>
      </c>
      <c r="O154" s="60"/>
      <c r="P154" s="177" t="n">
        <f aca="false">O154*H154</f>
        <v>0</v>
      </c>
      <c r="Q154" s="177" t="n">
        <v>0</v>
      </c>
      <c r="R154" s="177" t="n">
        <f aca="false">Q154*H154</f>
        <v>0</v>
      </c>
      <c r="S154" s="177" t="n">
        <v>0</v>
      </c>
      <c r="T154" s="178" t="n">
        <f aca="false">S154*H154</f>
        <v>0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R154" s="179" t="s">
        <v>134</v>
      </c>
      <c r="AT154" s="179" t="s">
        <v>130</v>
      </c>
      <c r="AU154" s="179" t="s">
        <v>82</v>
      </c>
      <c r="AY154" s="3" t="s">
        <v>127</v>
      </c>
      <c r="BE154" s="180" t="n">
        <f aca="false">IF(N154="základní",J154,0)</f>
        <v>0</v>
      </c>
      <c r="BF154" s="180" t="n">
        <f aca="false">IF(N154="snížená",J154,0)</f>
        <v>0</v>
      </c>
      <c r="BG154" s="180" t="n">
        <f aca="false">IF(N154="zákl. přenesená",J154,0)</f>
        <v>0</v>
      </c>
      <c r="BH154" s="180" t="n">
        <f aca="false">IF(N154="sníž. přenesená",J154,0)</f>
        <v>0</v>
      </c>
      <c r="BI154" s="180" t="n">
        <f aca="false">IF(N154="nulová",J154,0)</f>
        <v>0</v>
      </c>
      <c r="BJ154" s="3" t="s">
        <v>80</v>
      </c>
      <c r="BK154" s="180" t="n">
        <f aca="false">ROUND(I154*H154,1)</f>
        <v>0</v>
      </c>
      <c r="BL154" s="3" t="s">
        <v>134</v>
      </c>
      <c r="BM154" s="179" t="s">
        <v>191</v>
      </c>
    </row>
    <row r="155" s="27" customFormat="true" ht="21.75" hidden="false" customHeight="true" outlineLevel="0" collapsed="false">
      <c r="A155" s="22"/>
      <c r="B155" s="166"/>
      <c r="C155" s="167" t="s">
        <v>191</v>
      </c>
      <c r="D155" s="167" t="s">
        <v>130</v>
      </c>
      <c r="E155" s="168" t="s">
        <v>192</v>
      </c>
      <c r="F155" s="169" t="s">
        <v>193</v>
      </c>
      <c r="G155" s="170" t="s">
        <v>140</v>
      </c>
      <c r="H155" s="171" t="n">
        <v>2</v>
      </c>
      <c r="I155" s="172"/>
      <c r="J155" s="173" t="n">
        <f aca="false">ROUND(I155*H155,1)</f>
        <v>0</v>
      </c>
      <c r="K155" s="174"/>
      <c r="L155" s="23"/>
      <c r="M155" s="175"/>
      <c r="N155" s="176" t="s">
        <v>37</v>
      </c>
      <c r="O155" s="60"/>
      <c r="P155" s="177" t="n">
        <f aca="false">O155*H155</f>
        <v>0</v>
      </c>
      <c r="Q155" s="177" t="n">
        <v>5.4E-005</v>
      </c>
      <c r="R155" s="177" t="n">
        <f aca="false">Q155*H155</f>
        <v>0.000108</v>
      </c>
      <c r="S155" s="177" t="n">
        <v>0.00066</v>
      </c>
      <c r="T155" s="178" t="n">
        <f aca="false">S155*H155</f>
        <v>0.00132</v>
      </c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R155" s="179" t="s">
        <v>134</v>
      </c>
      <c r="AT155" s="179" t="s">
        <v>130</v>
      </c>
      <c r="AU155" s="179" t="s">
        <v>82</v>
      </c>
      <c r="AY155" s="3" t="s">
        <v>127</v>
      </c>
      <c r="BE155" s="180" t="n">
        <f aca="false">IF(N155="základní",J155,0)</f>
        <v>0</v>
      </c>
      <c r="BF155" s="180" t="n">
        <f aca="false">IF(N155="snížená",J155,0)</f>
        <v>0</v>
      </c>
      <c r="BG155" s="180" t="n">
        <f aca="false">IF(N155="zákl. přenesená",J155,0)</f>
        <v>0</v>
      </c>
      <c r="BH155" s="180" t="n">
        <f aca="false">IF(N155="sníž. přenesená",J155,0)</f>
        <v>0</v>
      </c>
      <c r="BI155" s="180" t="n">
        <f aca="false">IF(N155="nulová",J155,0)</f>
        <v>0</v>
      </c>
      <c r="BJ155" s="3" t="s">
        <v>80</v>
      </c>
      <c r="BK155" s="180" t="n">
        <f aca="false">ROUND(I155*H155,1)</f>
        <v>0</v>
      </c>
      <c r="BL155" s="3" t="s">
        <v>134</v>
      </c>
      <c r="BM155" s="179" t="s">
        <v>6</v>
      </c>
    </row>
    <row r="156" s="27" customFormat="true" ht="24.15" hidden="false" customHeight="true" outlineLevel="0" collapsed="false">
      <c r="A156" s="22"/>
      <c r="B156" s="166"/>
      <c r="C156" s="167" t="s">
        <v>6</v>
      </c>
      <c r="D156" s="167" t="s">
        <v>130</v>
      </c>
      <c r="E156" s="168" t="s">
        <v>194</v>
      </c>
      <c r="F156" s="169" t="s">
        <v>195</v>
      </c>
      <c r="G156" s="170" t="s">
        <v>133</v>
      </c>
      <c r="H156" s="171" t="n">
        <v>25</v>
      </c>
      <c r="I156" s="172"/>
      <c r="J156" s="173" t="n">
        <f aca="false">ROUND(I156*H156,1)</f>
        <v>0</v>
      </c>
      <c r="K156" s="174"/>
      <c r="L156" s="23"/>
      <c r="M156" s="175"/>
      <c r="N156" s="176" t="s">
        <v>37</v>
      </c>
      <c r="O156" s="60"/>
      <c r="P156" s="177" t="n">
        <f aca="false">O156*H156</f>
        <v>0</v>
      </c>
      <c r="Q156" s="177" t="n">
        <v>0.0008423</v>
      </c>
      <c r="R156" s="177" t="n">
        <f aca="false">Q156*H156</f>
        <v>0.0210575</v>
      </c>
      <c r="S156" s="177" t="n">
        <v>0</v>
      </c>
      <c r="T156" s="178" t="n">
        <f aca="false">S156*H156</f>
        <v>0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R156" s="179" t="s">
        <v>134</v>
      </c>
      <c r="AT156" s="179" t="s">
        <v>130</v>
      </c>
      <c r="AU156" s="179" t="s">
        <v>82</v>
      </c>
      <c r="AY156" s="3" t="s">
        <v>127</v>
      </c>
      <c r="BE156" s="180" t="n">
        <f aca="false">IF(N156="základní",J156,0)</f>
        <v>0</v>
      </c>
      <c r="BF156" s="180" t="n">
        <f aca="false">IF(N156="snížená",J156,0)</f>
        <v>0</v>
      </c>
      <c r="BG156" s="180" t="n">
        <f aca="false">IF(N156="zákl. přenesená",J156,0)</f>
        <v>0</v>
      </c>
      <c r="BH156" s="180" t="n">
        <f aca="false">IF(N156="sníž. přenesená",J156,0)</f>
        <v>0</v>
      </c>
      <c r="BI156" s="180" t="n">
        <f aca="false">IF(N156="nulová",J156,0)</f>
        <v>0</v>
      </c>
      <c r="BJ156" s="3" t="s">
        <v>80</v>
      </c>
      <c r="BK156" s="180" t="n">
        <f aca="false">ROUND(I156*H156,1)</f>
        <v>0</v>
      </c>
      <c r="BL156" s="3" t="s">
        <v>134</v>
      </c>
      <c r="BM156" s="179" t="s">
        <v>196</v>
      </c>
    </row>
    <row r="157" s="27" customFormat="true" ht="24.15" hidden="false" customHeight="true" outlineLevel="0" collapsed="false">
      <c r="A157" s="22"/>
      <c r="B157" s="166"/>
      <c r="C157" s="167" t="s">
        <v>196</v>
      </c>
      <c r="D157" s="167" t="s">
        <v>130</v>
      </c>
      <c r="E157" s="168" t="s">
        <v>197</v>
      </c>
      <c r="F157" s="169" t="s">
        <v>198</v>
      </c>
      <c r="G157" s="170" t="s">
        <v>133</v>
      </c>
      <c r="H157" s="171" t="n">
        <v>23</v>
      </c>
      <c r="I157" s="172"/>
      <c r="J157" s="173" t="n">
        <f aca="false">ROUND(I157*H157,1)</f>
        <v>0</v>
      </c>
      <c r="K157" s="174"/>
      <c r="L157" s="23"/>
      <c r="M157" s="175"/>
      <c r="N157" s="176" t="s">
        <v>37</v>
      </c>
      <c r="O157" s="60"/>
      <c r="P157" s="177" t="n">
        <f aca="false">O157*H157</f>
        <v>0</v>
      </c>
      <c r="Q157" s="177" t="n">
        <v>0.0011591</v>
      </c>
      <c r="R157" s="177" t="n">
        <f aca="false">Q157*H157</f>
        <v>0.0266593</v>
      </c>
      <c r="S157" s="177" t="n">
        <v>0</v>
      </c>
      <c r="T157" s="178" t="n">
        <f aca="false">S157*H157</f>
        <v>0</v>
      </c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R157" s="179" t="s">
        <v>134</v>
      </c>
      <c r="AT157" s="179" t="s">
        <v>130</v>
      </c>
      <c r="AU157" s="179" t="s">
        <v>82</v>
      </c>
      <c r="AY157" s="3" t="s">
        <v>127</v>
      </c>
      <c r="BE157" s="180" t="n">
        <f aca="false">IF(N157="základní",J157,0)</f>
        <v>0</v>
      </c>
      <c r="BF157" s="180" t="n">
        <f aca="false">IF(N157="snížená",J157,0)</f>
        <v>0</v>
      </c>
      <c r="BG157" s="180" t="n">
        <f aca="false">IF(N157="zákl. přenesená",J157,0)</f>
        <v>0</v>
      </c>
      <c r="BH157" s="180" t="n">
        <f aca="false">IF(N157="sníž. přenesená",J157,0)</f>
        <v>0</v>
      </c>
      <c r="BI157" s="180" t="n">
        <f aca="false">IF(N157="nulová",J157,0)</f>
        <v>0</v>
      </c>
      <c r="BJ157" s="3" t="s">
        <v>80</v>
      </c>
      <c r="BK157" s="180" t="n">
        <f aca="false">ROUND(I157*H157,1)</f>
        <v>0</v>
      </c>
      <c r="BL157" s="3" t="s">
        <v>134</v>
      </c>
      <c r="BM157" s="179" t="s">
        <v>199</v>
      </c>
    </row>
    <row r="158" s="27" customFormat="true" ht="33" hidden="false" customHeight="true" outlineLevel="0" collapsed="false">
      <c r="A158" s="22"/>
      <c r="B158" s="166"/>
      <c r="C158" s="167" t="s">
        <v>199</v>
      </c>
      <c r="D158" s="167" t="s">
        <v>130</v>
      </c>
      <c r="E158" s="168" t="s">
        <v>200</v>
      </c>
      <c r="F158" s="169" t="s">
        <v>201</v>
      </c>
      <c r="G158" s="170" t="s">
        <v>133</v>
      </c>
      <c r="H158" s="171" t="n">
        <v>48</v>
      </c>
      <c r="I158" s="172"/>
      <c r="J158" s="173" t="n">
        <f aca="false">ROUND(I158*H158,1)</f>
        <v>0</v>
      </c>
      <c r="K158" s="174"/>
      <c r="L158" s="23"/>
      <c r="M158" s="175"/>
      <c r="N158" s="176" t="s">
        <v>37</v>
      </c>
      <c r="O158" s="60"/>
      <c r="P158" s="177" t="n">
        <f aca="false">O158*H158</f>
        <v>0</v>
      </c>
      <c r="Q158" s="177" t="n">
        <v>0.00016312</v>
      </c>
      <c r="R158" s="177" t="n">
        <f aca="false">Q158*H158</f>
        <v>0.00782976</v>
      </c>
      <c r="S158" s="177" t="n">
        <v>0</v>
      </c>
      <c r="T158" s="178" t="n">
        <f aca="false">S158*H158</f>
        <v>0</v>
      </c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R158" s="179" t="s">
        <v>134</v>
      </c>
      <c r="AT158" s="179" t="s">
        <v>130</v>
      </c>
      <c r="AU158" s="179" t="s">
        <v>82</v>
      </c>
      <c r="AY158" s="3" t="s">
        <v>127</v>
      </c>
      <c r="BE158" s="180" t="n">
        <f aca="false">IF(N158="základní",J158,0)</f>
        <v>0</v>
      </c>
      <c r="BF158" s="180" t="n">
        <f aca="false">IF(N158="snížená",J158,0)</f>
        <v>0</v>
      </c>
      <c r="BG158" s="180" t="n">
        <f aca="false">IF(N158="zákl. přenesená",J158,0)</f>
        <v>0</v>
      </c>
      <c r="BH158" s="180" t="n">
        <f aca="false">IF(N158="sníž. přenesená",J158,0)</f>
        <v>0</v>
      </c>
      <c r="BI158" s="180" t="n">
        <f aca="false">IF(N158="nulová",J158,0)</f>
        <v>0</v>
      </c>
      <c r="BJ158" s="3" t="s">
        <v>80</v>
      </c>
      <c r="BK158" s="180" t="n">
        <f aca="false">ROUND(I158*H158,1)</f>
        <v>0</v>
      </c>
      <c r="BL158" s="3" t="s">
        <v>134</v>
      </c>
      <c r="BM158" s="179" t="s">
        <v>202</v>
      </c>
    </row>
    <row r="159" s="27" customFormat="true" ht="16.5" hidden="false" customHeight="true" outlineLevel="0" collapsed="false">
      <c r="A159" s="22"/>
      <c r="B159" s="166"/>
      <c r="C159" s="167" t="s">
        <v>202</v>
      </c>
      <c r="D159" s="167" t="s">
        <v>130</v>
      </c>
      <c r="E159" s="168" t="s">
        <v>203</v>
      </c>
      <c r="F159" s="169" t="s">
        <v>204</v>
      </c>
      <c r="G159" s="170" t="s">
        <v>140</v>
      </c>
      <c r="H159" s="171" t="n">
        <v>9</v>
      </c>
      <c r="I159" s="172"/>
      <c r="J159" s="173" t="n">
        <f aca="false">ROUND(I159*H159,1)</f>
        <v>0</v>
      </c>
      <c r="K159" s="174"/>
      <c r="L159" s="23"/>
      <c r="M159" s="175"/>
      <c r="N159" s="176" t="s">
        <v>37</v>
      </c>
      <c r="O159" s="60"/>
      <c r="P159" s="177" t="n">
        <f aca="false">O159*H159</f>
        <v>0</v>
      </c>
      <c r="Q159" s="177" t="n">
        <v>0</v>
      </c>
      <c r="R159" s="177" t="n">
        <f aca="false">Q159*H159</f>
        <v>0</v>
      </c>
      <c r="S159" s="177" t="n">
        <v>0</v>
      </c>
      <c r="T159" s="178" t="n">
        <f aca="false">S159*H159</f>
        <v>0</v>
      </c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R159" s="179" t="s">
        <v>134</v>
      </c>
      <c r="AT159" s="179" t="s">
        <v>130</v>
      </c>
      <c r="AU159" s="179" t="s">
        <v>82</v>
      </c>
      <c r="AY159" s="3" t="s">
        <v>127</v>
      </c>
      <c r="BE159" s="180" t="n">
        <f aca="false">IF(N159="základní",J159,0)</f>
        <v>0</v>
      </c>
      <c r="BF159" s="180" t="n">
        <f aca="false">IF(N159="snížená",J159,0)</f>
        <v>0</v>
      </c>
      <c r="BG159" s="180" t="n">
        <f aca="false">IF(N159="zákl. přenesená",J159,0)</f>
        <v>0</v>
      </c>
      <c r="BH159" s="180" t="n">
        <f aca="false">IF(N159="sníž. přenesená",J159,0)</f>
        <v>0</v>
      </c>
      <c r="BI159" s="180" t="n">
        <f aca="false">IF(N159="nulová",J159,0)</f>
        <v>0</v>
      </c>
      <c r="BJ159" s="3" t="s">
        <v>80</v>
      </c>
      <c r="BK159" s="180" t="n">
        <f aca="false">ROUND(I159*H159,1)</f>
        <v>0</v>
      </c>
      <c r="BL159" s="3" t="s">
        <v>134</v>
      </c>
      <c r="BM159" s="179" t="s">
        <v>205</v>
      </c>
    </row>
    <row r="160" s="27" customFormat="true" ht="24.15" hidden="false" customHeight="true" outlineLevel="0" collapsed="false">
      <c r="A160" s="22"/>
      <c r="B160" s="166"/>
      <c r="C160" s="167" t="s">
        <v>205</v>
      </c>
      <c r="D160" s="167" t="s">
        <v>130</v>
      </c>
      <c r="E160" s="168" t="s">
        <v>206</v>
      </c>
      <c r="F160" s="169" t="s">
        <v>207</v>
      </c>
      <c r="G160" s="170" t="s">
        <v>140</v>
      </c>
      <c r="H160" s="171" t="n">
        <v>2</v>
      </c>
      <c r="I160" s="172"/>
      <c r="J160" s="173" t="n">
        <f aca="false">ROUND(I160*H160,1)</f>
        <v>0</v>
      </c>
      <c r="K160" s="174"/>
      <c r="L160" s="23"/>
      <c r="M160" s="175"/>
      <c r="N160" s="176" t="s">
        <v>37</v>
      </c>
      <c r="O160" s="60"/>
      <c r="P160" s="177" t="n">
        <f aca="false">O160*H160</f>
        <v>0</v>
      </c>
      <c r="Q160" s="177" t="n">
        <v>0</v>
      </c>
      <c r="R160" s="177" t="n">
        <f aca="false">Q160*H160</f>
        <v>0</v>
      </c>
      <c r="S160" s="177" t="n">
        <v>0</v>
      </c>
      <c r="T160" s="178" t="n">
        <f aca="false">S160*H160</f>
        <v>0</v>
      </c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R160" s="179" t="s">
        <v>134</v>
      </c>
      <c r="AT160" s="179" t="s">
        <v>130</v>
      </c>
      <c r="AU160" s="179" t="s">
        <v>82</v>
      </c>
      <c r="AY160" s="3" t="s">
        <v>127</v>
      </c>
      <c r="BE160" s="180" t="n">
        <f aca="false">IF(N160="základní",J160,0)</f>
        <v>0</v>
      </c>
      <c r="BF160" s="180" t="n">
        <f aca="false">IF(N160="snížená",J160,0)</f>
        <v>0</v>
      </c>
      <c r="BG160" s="180" t="n">
        <f aca="false">IF(N160="zákl. přenesená",J160,0)</f>
        <v>0</v>
      </c>
      <c r="BH160" s="180" t="n">
        <f aca="false">IF(N160="sníž. přenesená",J160,0)</f>
        <v>0</v>
      </c>
      <c r="BI160" s="180" t="n">
        <f aca="false">IF(N160="nulová",J160,0)</f>
        <v>0</v>
      </c>
      <c r="BJ160" s="3" t="s">
        <v>80</v>
      </c>
      <c r="BK160" s="180" t="n">
        <f aca="false">ROUND(I160*H160,1)</f>
        <v>0</v>
      </c>
      <c r="BL160" s="3" t="s">
        <v>134</v>
      </c>
      <c r="BM160" s="179" t="s">
        <v>208</v>
      </c>
    </row>
    <row r="161" s="27" customFormat="true" ht="16.5" hidden="false" customHeight="true" outlineLevel="0" collapsed="false">
      <c r="A161" s="22"/>
      <c r="B161" s="166"/>
      <c r="C161" s="167" t="s">
        <v>418</v>
      </c>
      <c r="D161" s="167" t="s">
        <v>130</v>
      </c>
      <c r="E161" s="168" t="s">
        <v>209</v>
      </c>
      <c r="F161" s="169" t="s">
        <v>210</v>
      </c>
      <c r="G161" s="170" t="s">
        <v>140</v>
      </c>
      <c r="H161" s="171" t="n">
        <v>2</v>
      </c>
      <c r="I161" s="172"/>
      <c r="J161" s="173" t="n">
        <f aca="false">ROUND(I161*H161,1)</f>
        <v>0</v>
      </c>
      <c r="K161" s="174"/>
      <c r="L161" s="23"/>
      <c r="M161" s="175"/>
      <c r="N161" s="176" t="s">
        <v>37</v>
      </c>
      <c r="O161" s="60"/>
      <c r="P161" s="177" t="n">
        <f aca="false">O161*H161</f>
        <v>0</v>
      </c>
      <c r="Q161" s="177" t="n">
        <v>0.00076</v>
      </c>
      <c r="R161" s="177" t="n">
        <f aca="false">Q161*H161</f>
        <v>0.00152</v>
      </c>
      <c r="S161" s="177" t="n">
        <v>0</v>
      </c>
      <c r="T161" s="178" t="n">
        <f aca="false">S161*H161</f>
        <v>0</v>
      </c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R161" s="179" t="s">
        <v>164</v>
      </c>
      <c r="AT161" s="179" t="s">
        <v>130</v>
      </c>
      <c r="AU161" s="179" t="s">
        <v>82</v>
      </c>
      <c r="AY161" s="3" t="s">
        <v>127</v>
      </c>
      <c r="BE161" s="180" t="n">
        <f aca="false">IF(N161="základní",J161,0)</f>
        <v>0</v>
      </c>
      <c r="BF161" s="180" t="n">
        <f aca="false">IF(N161="snížená",J161,0)</f>
        <v>0</v>
      </c>
      <c r="BG161" s="180" t="n">
        <f aca="false">IF(N161="zákl. přenesená",J161,0)</f>
        <v>0</v>
      </c>
      <c r="BH161" s="180" t="n">
        <f aca="false">IF(N161="sníž. přenesená",J161,0)</f>
        <v>0</v>
      </c>
      <c r="BI161" s="180" t="n">
        <f aca="false">IF(N161="nulová",J161,0)</f>
        <v>0</v>
      </c>
      <c r="BJ161" s="3" t="s">
        <v>80</v>
      </c>
      <c r="BK161" s="180" t="n">
        <f aca="false">ROUND(I161*H161,1)</f>
        <v>0</v>
      </c>
      <c r="BL161" s="3" t="s">
        <v>164</v>
      </c>
      <c r="BM161" s="179" t="s">
        <v>573</v>
      </c>
    </row>
    <row r="162" s="27" customFormat="true" ht="16.5" hidden="false" customHeight="true" outlineLevel="0" collapsed="false">
      <c r="A162" s="22"/>
      <c r="B162" s="166"/>
      <c r="C162" s="167" t="s">
        <v>427</v>
      </c>
      <c r="D162" s="167" t="s">
        <v>130</v>
      </c>
      <c r="E162" s="168" t="s">
        <v>217</v>
      </c>
      <c r="F162" s="169" t="s">
        <v>218</v>
      </c>
      <c r="G162" s="170" t="s">
        <v>140</v>
      </c>
      <c r="H162" s="171" t="n">
        <v>2</v>
      </c>
      <c r="I162" s="172"/>
      <c r="J162" s="173" t="n">
        <f aca="false">ROUND(I162*H162,1)</f>
        <v>0</v>
      </c>
      <c r="K162" s="174"/>
      <c r="L162" s="23"/>
      <c r="M162" s="175"/>
      <c r="N162" s="176" t="s">
        <v>37</v>
      </c>
      <c r="O162" s="60"/>
      <c r="P162" s="177" t="n">
        <f aca="false">O162*H162</f>
        <v>0</v>
      </c>
      <c r="Q162" s="177" t="n">
        <v>0.00136</v>
      </c>
      <c r="R162" s="177" t="n">
        <f aca="false">Q162*H162</f>
        <v>0.00272</v>
      </c>
      <c r="S162" s="177" t="n">
        <v>0</v>
      </c>
      <c r="T162" s="178" t="n">
        <f aca="false">S162*H162</f>
        <v>0</v>
      </c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R162" s="179" t="s">
        <v>164</v>
      </c>
      <c r="AT162" s="179" t="s">
        <v>130</v>
      </c>
      <c r="AU162" s="179" t="s">
        <v>82</v>
      </c>
      <c r="AY162" s="3" t="s">
        <v>127</v>
      </c>
      <c r="BE162" s="180" t="n">
        <f aca="false">IF(N162="základní",J162,0)</f>
        <v>0</v>
      </c>
      <c r="BF162" s="180" t="n">
        <f aca="false">IF(N162="snížená",J162,0)</f>
        <v>0</v>
      </c>
      <c r="BG162" s="180" t="n">
        <f aca="false">IF(N162="zákl. přenesená",J162,0)</f>
        <v>0</v>
      </c>
      <c r="BH162" s="180" t="n">
        <f aca="false">IF(N162="sníž. přenesená",J162,0)</f>
        <v>0</v>
      </c>
      <c r="BI162" s="180" t="n">
        <f aca="false">IF(N162="nulová",J162,0)</f>
        <v>0</v>
      </c>
      <c r="BJ162" s="3" t="s">
        <v>80</v>
      </c>
      <c r="BK162" s="180" t="n">
        <f aca="false">ROUND(I162*H162,1)</f>
        <v>0</v>
      </c>
      <c r="BL162" s="3" t="s">
        <v>164</v>
      </c>
      <c r="BM162" s="179" t="s">
        <v>574</v>
      </c>
    </row>
    <row r="163" s="27" customFormat="true" ht="24.15" hidden="false" customHeight="true" outlineLevel="0" collapsed="false">
      <c r="A163" s="22"/>
      <c r="B163" s="166"/>
      <c r="C163" s="167" t="s">
        <v>212</v>
      </c>
      <c r="D163" s="167" t="s">
        <v>130</v>
      </c>
      <c r="E163" s="168" t="s">
        <v>225</v>
      </c>
      <c r="F163" s="169" t="s">
        <v>226</v>
      </c>
      <c r="G163" s="170" t="s">
        <v>133</v>
      </c>
      <c r="H163" s="171" t="n">
        <v>48</v>
      </c>
      <c r="I163" s="172"/>
      <c r="J163" s="173" t="n">
        <f aca="false">ROUND(I163*H163,1)</f>
        <v>0</v>
      </c>
      <c r="K163" s="174"/>
      <c r="L163" s="23"/>
      <c r="M163" s="175"/>
      <c r="N163" s="176" t="s">
        <v>37</v>
      </c>
      <c r="O163" s="60"/>
      <c r="P163" s="177" t="n">
        <f aca="false">O163*H163</f>
        <v>0</v>
      </c>
      <c r="Q163" s="177" t="n">
        <v>0.0001897235</v>
      </c>
      <c r="R163" s="177" t="n">
        <f aca="false">Q163*H163</f>
        <v>0.009106728</v>
      </c>
      <c r="S163" s="177" t="n">
        <v>0</v>
      </c>
      <c r="T163" s="178" t="n">
        <f aca="false">S163*H163</f>
        <v>0</v>
      </c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R163" s="179" t="s">
        <v>134</v>
      </c>
      <c r="AT163" s="179" t="s">
        <v>130</v>
      </c>
      <c r="AU163" s="179" t="s">
        <v>82</v>
      </c>
      <c r="AY163" s="3" t="s">
        <v>127</v>
      </c>
      <c r="BE163" s="180" t="n">
        <f aca="false">IF(N163="základní",J163,0)</f>
        <v>0</v>
      </c>
      <c r="BF163" s="180" t="n">
        <f aca="false">IF(N163="snížená",J163,0)</f>
        <v>0</v>
      </c>
      <c r="BG163" s="180" t="n">
        <f aca="false">IF(N163="zákl. přenesená",J163,0)</f>
        <v>0</v>
      </c>
      <c r="BH163" s="180" t="n">
        <f aca="false">IF(N163="sníž. přenesená",J163,0)</f>
        <v>0</v>
      </c>
      <c r="BI163" s="180" t="n">
        <f aca="false">IF(N163="nulová",J163,0)</f>
        <v>0</v>
      </c>
      <c r="BJ163" s="3" t="s">
        <v>80</v>
      </c>
      <c r="BK163" s="180" t="n">
        <f aca="false">ROUND(I163*H163,1)</f>
        <v>0</v>
      </c>
      <c r="BL163" s="3" t="s">
        <v>134</v>
      </c>
      <c r="BM163" s="179" t="s">
        <v>216</v>
      </c>
    </row>
    <row r="164" s="27" customFormat="true" ht="16.5" hidden="false" customHeight="true" outlineLevel="0" collapsed="false">
      <c r="A164" s="22"/>
      <c r="B164" s="166"/>
      <c r="C164" s="167" t="s">
        <v>216</v>
      </c>
      <c r="D164" s="167" t="s">
        <v>130</v>
      </c>
      <c r="E164" s="168" t="s">
        <v>228</v>
      </c>
      <c r="F164" s="169" t="s">
        <v>229</v>
      </c>
      <c r="G164" s="170" t="s">
        <v>133</v>
      </c>
      <c r="H164" s="171" t="n">
        <v>48</v>
      </c>
      <c r="I164" s="172"/>
      <c r="J164" s="173" t="n">
        <f aca="false">ROUND(I164*H164,1)</f>
        <v>0</v>
      </c>
      <c r="K164" s="174"/>
      <c r="L164" s="23"/>
      <c r="M164" s="175"/>
      <c r="N164" s="176" t="s">
        <v>37</v>
      </c>
      <c r="O164" s="60"/>
      <c r="P164" s="177" t="n">
        <f aca="false">O164*H164</f>
        <v>0</v>
      </c>
      <c r="Q164" s="177" t="n">
        <v>1E-005</v>
      </c>
      <c r="R164" s="177" t="n">
        <f aca="false">Q164*H164</f>
        <v>0.00048</v>
      </c>
      <c r="S164" s="177" t="n">
        <v>0</v>
      </c>
      <c r="T164" s="178" t="n">
        <f aca="false">S164*H164</f>
        <v>0</v>
      </c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R164" s="179" t="s">
        <v>134</v>
      </c>
      <c r="AT164" s="179" t="s">
        <v>130</v>
      </c>
      <c r="AU164" s="179" t="s">
        <v>82</v>
      </c>
      <c r="AY164" s="3" t="s">
        <v>127</v>
      </c>
      <c r="BE164" s="180" t="n">
        <f aca="false">IF(N164="základní",J164,0)</f>
        <v>0</v>
      </c>
      <c r="BF164" s="180" t="n">
        <f aca="false">IF(N164="snížená",J164,0)</f>
        <v>0</v>
      </c>
      <c r="BG164" s="180" t="n">
        <f aca="false">IF(N164="zákl. přenesená",J164,0)</f>
        <v>0</v>
      </c>
      <c r="BH164" s="180" t="n">
        <f aca="false">IF(N164="sníž. přenesená",J164,0)</f>
        <v>0</v>
      </c>
      <c r="BI164" s="180" t="n">
        <f aca="false">IF(N164="nulová",J164,0)</f>
        <v>0</v>
      </c>
      <c r="BJ164" s="3" t="s">
        <v>80</v>
      </c>
      <c r="BK164" s="180" t="n">
        <f aca="false">ROUND(I164*H164,1)</f>
        <v>0</v>
      </c>
      <c r="BL164" s="3" t="s">
        <v>134</v>
      </c>
      <c r="BM164" s="179" t="s">
        <v>220</v>
      </c>
    </row>
    <row r="165" s="27" customFormat="true" ht="24.15" hidden="false" customHeight="true" outlineLevel="0" collapsed="false">
      <c r="A165" s="22"/>
      <c r="B165" s="166"/>
      <c r="C165" s="167" t="s">
        <v>220</v>
      </c>
      <c r="D165" s="167" t="s">
        <v>130</v>
      </c>
      <c r="E165" s="168" t="s">
        <v>231</v>
      </c>
      <c r="F165" s="169" t="s">
        <v>232</v>
      </c>
      <c r="G165" s="170" t="s">
        <v>177</v>
      </c>
      <c r="H165" s="181"/>
      <c r="I165" s="172"/>
      <c r="J165" s="173" t="n">
        <f aca="false">ROUND(I165*H165,1)</f>
        <v>0</v>
      </c>
      <c r="K165" s="174"/>
      <c r="L165" s="23"/>
      <c r="M165" s="175"/>
      <c r="N165" s="176" t="s">
        <v>37</v>
      </c>
      <c r="O165" s="60"/>
      <c r="P165" s="177" t="n">
        <f aca="false">O165*H165</f>
        <v>0</v>
      </c>
      <c r="Q165" s="177" t="n">
        <v>0</v>
      </c>
      <c r="R165" s="177" t="n">
        <f aca="false">Q165*H165</f>
        <v>0</v>
      </c>
      <c r="S165" s="177" t="n">
        <v>0</v>
      </c>
      <c r="T165" s="178" t="n">
        <f aca="false">S165*H165</f>
        <v>0</v>
      </c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R165" s="179" t="s">
        <v>134</v>
      </c>
      <c r="AT165" s="179" t="s">
        <v>130</v>
      </c>
      <c r="AU165" s="179" t="s">
        <v>82</v>
      </c>
      <c r="AY165" s="3" t="s">
        <v>127</v>
      </c>
      <c r="BE165" s="180" t="n">
        <f aca="false">IF(N165="základní",J165,0)</f>
        <v>0</v>
      </c>
      <c r="BF165" s="180" t="n">
        <f aca="false">IF(N165="snížená",J165,0)</f>
        <v>0</v>
      </c>
      <c r="BG165" s="180" t="n">
        <f aca="false">IF(N165="zákl. přenesená",J165,0)</f>
        <v>0</v>
      </c>
      <c r="BH165" s="180" t="n">
        <f aca="false">IF(N165="sníž. přenesená",J165,0)</f>
        <v>0</v>
      </c>
      <c r="BI165" s="180" t="n">
        <f aca="false">IF(N165="nulová",J165,0)</f>
        <v>0</v>
      </c>
      <c r="BJ165" s="3" t="s">
        <v>80</v>
      </c>
      <c r="BK165" s="180" t="n">
        <f aca="false">ROUND(I165*H165,1)</f>
        <v>0</v>
      </c>
      <c r="BL165" s="3" t="s">
        <v>134</v>
      </c>
      <c r="BM165" s="179" t="s">
        <v>224</v>
      </c>
    </row>
    <row r="166" s="152" customFormat="true" ht="22.8" hidden="false" customHeight="true" outlineLevel="0" collapsed="false">
      <c r="B166" s="153"/>
      <c r="D166" s="154" t="s">
        <v>71</v>
      </c>
      <c r="E166" s="164" t="s">
        <v>233</v>
      </c>
      <c r="F166" s="164" t="s">
        <v>234</v>
      </c>
      <c r="I166" s="156"/>
      <c r="J166" s="165" t="n">
        <f aca="false">BK166</f>
        <v>0</v>
      </c>
      <c r="L166" s="153"/>
      <c r="M166" s="158"/>
      <c r="N166" s="159"/>
      <c r="O166" s="159"/>
      <c r="P166" s="160" t="n">
        <f aca="false">SUM(P167:P193)</f>
        <v>0</v>
      </c>
      <c r="Q166" s="159"/>
      <c r="R166" s="160" t="n">
        <f aca="false">SUM(R167:R193)</f>
        <v>0.0078480291</v>
      </c>
      <c r="S166" s="159"/>
      <c r="T166" s="161" t="n">
        <f aca="false">SUM(T167:T193)</f>
        <v>0.15521</v>
      </c>
      <c r="AR166" s="154" t="s">
        <v>82</v>
      </c>
      <c r="AT166" s="162" t="s">
        <v>71</v>
      </c>
      <c r="AU166" s="162" t="s">
        <v>80</v>
      </c>
      <c r="AY166" s="154" t="s">
        <v>127</v>
      </c>
      <c r="BK166" s="163" t="n">
        <f aca="false">SUM(BK167:BK193)</f>
        <v>0</v>
      </c>
    </row>
    <row r="167" s="27" customFormat="true" ht="16.5" hidden="false" customHeight="true" outlineLevel="0" collapsed="false">
      <c r="A167" s="22"/>
      <c r="B167" s="166"/>
      <c r="C167" s="167" t="s">
        <v>224</v>
      </c>
      <c r="D167" s="167" t="s">
        <v>130</v>
      </c>
      <c r="E167" s="168" t="s">
        <v>236</v>
      </c>
      <c r="F167" s="169" t="s">
        <v>237</v>
      </c>
      <c r="G167" s="170" t="s">
        <v>238</v>
      </c>
      <c r="H167" s="171" t="n">
        <v>3</v>
      </c>
      <c r="I167" s="172"/>
      <c r="J167" s="173" t="n">
        <f aca="false">ROUND(I167*H167,1)</f>
        <v>0</v>
      </c>
      <c r="K167" s="174"/>
      <c r="L167" s="23"/>
      <c r="M167" s="175"/>
      <c r="N167" s="176" t="s">
        <v>37</v>
      </c>
      <c r="O167" s="60"/>
      <c r="P167" s="177" t="n">
        <f aca="false">O167*H167</f>
        <v>0</v>
      </c>
      <c r="Q167" s="177" t="n">
        <v>0</v>
      </c>
      <c r="R167" s="177" t="n">
        <f aca="false">Q167*H167</f>
        <v>0</v>
      </c>
      <c r="S167" s="177" t="n">
        <v>0.01933</v>
      </c>
      <c r="T167" s="178" t="n">
        <f aca="false">S167*H167</f>
        <v>0.05799</v>
      </c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R167" s="179" t="s">
        <v>164</v>
      </c>
      <c r="AT167" s="179" t="s">
        <v>130</v>
      </c>
      <c r="AU167" s="179" t="s">
        <v>82</v>
      </c>
      <c r="AY167" s="3" t="s">
        <v>127</v>
      </c>
      <c r="BE167" s="180" t="n">
        <f aca="false">IF(N167="základní",J167,0)</f>
        <v>0</v>
      </c>
      <c r="BF167" s="180" t="n">
        <f aca="false">IF(N167="snížená",J167,0)</f>
        <v>0</v>
      </c>
      <c r="BG167" s="180" t="n">
        <f aca="false">IF(N167="zákl. přenesená",J167,0)</f>
        <v>0</v>
      </c>
      <c r="BH167" s="180" t="n">
        <f aca="false">IF(N167="sníž. přenesená",J167,0)</f>
        <v>0</v>
      </c>
      <c r="BI167" s="180" t="n">
        <f aca="false">IF(N167="nulová",J167,0)</f>
        <v>0</v>
      </c>
      <c r="BJ167" s="3" t="s">
        <v>80</v>
      </c>
      <c r="BK167" s="180" t="n">
        <f aca="false">ROUND(I167*H167,1)</f>
        <v>0</v>
      </c>
      <c r="BL167" s="3" t="s">
        <v>164</v>
      </c>
      <c r="BM167" s="179" t="s">
        <v>575</v>
      </c>
    </row>
    <row r="168" s="27" customFormat="true" ht="16.5" hidden="false" customHeight="true" outlineLevel="0" collapsed="false">
      <c r="A168" s="22"/>
      <c r="B168" s="166"/>
      <c r="C168" s="167" t="s">
        <v>227</v>
      </c>
      <c r="D168" s="167" t="s">
        <v>130</v>
      </c>
      <c r="E168" s="168" t="s">
        <v>244</v>
      </c>
      <c r="F168" s="169" t="s">
        <v>245</v>
      </c>
      <c r="G168" s="170" t="s">
        <v>238</v>
      </c>
      <c r="H168" s="171" t="n">
        <v>3</v>
      </c>
      <c r="I168" s="172"/>
      <c r="J168" s="173" t="n">
        <f aca="false">ROUND(I168*H168,1)</f>
        <v>0</v>
      </c>
      <c r="K168" s="174"/>
      <c r="L168" s="23"/>
      <c r="M168" s="175"/>
      <c r="N168" s="176" t="s">
        <v>37</v>
      </c>
      <c r="O168" s="60"/>
      <c r="P168" s="177" t="n">
        <f aca="false">O168*H168</f>
        <v>0</v>
      </c>
      <c r="Q168" s="177" t="n">
        <v>0</v>
      </c>
      <c r="R168" s="177" t="n">
        <f aca="false">Q168*H168</f>
        <v>0</v>
      </c>
      <c r="S168" s="177" t="n">
        <v>0.01946</v>
      </c>
      <c r="T168" s="178" t="n">
        <f aca="false">S168*H168</f>
        <v>0.05838</v>
      </c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R168" s="179" t="s">
        <v>134</v>
      </c>
      <c r="AT168" s="179" t="s">
        <v>130</v>
      </c>
      <c r="AU168" s="179" t="s">
        <v>82</v>
      </c>
      <c r="AY168" s="3" t="s">
        <v>127</v>
      </c>
      <c r="BE168" s="180" t="n">
        <f aca="false">IF(N168="základní",J168,0)</f>
        <v>0</v>
      </c>
      <c r="BF168" s="180" t="n">
        <f aca="false">IF(N168="snížená",J168,0)</f>
        <v>0</v>
      </c>
      <c r="BG168" s="180" t="n">
        <f aca="false">IF(N168="zákl. přenesená",J168,0)</f>
        <v>0</v>
      </c>
      <c r="BH168" s="180" t="n">
        <f aca="false">IF(N168="sníž. přenesená",J168,0)</f>
        <v>0</v>
      </c>
      <c r="BI168" s="180" t="n">
        <f aca="false">IF(N168="nulová",J168,0)</f>
        <v>0</v>
      </c>
      <c r="BJ168" s="3" t="s">
        <v>80</v>
      </c>
      <c r="BK168" s="180" t="n">
        <f aca="false">ROUND(I168*H168,1)</f>
        <v>0</v>
      </c>
      <c r="BL168" s="3" t="s">
        <v>134</v>
      </c>
      <c r="BM168" s="179" t="s">
        <v>235</v>
      </c>
    </row>
    <row r="169" s="27" customFormat="true" ht="16.5" hidden="false" customHeight="true" outlineLevel="0" collapsed="false">
      <c r="A169" s="22"/>
      <c r="B169" s="166"/>
      <c r="C169" s="167" t="s">
        <v>540</v>
      </c>
      <c r="D169" s="167" t="s">
        <v>130</v>
      </c>
      <c r="E169" s="168" t="s">
        <v>576</v>
      </c>
      <c r="F169" s="169" t="s">
        <v>577</v>
      </c>
      <c r="G169" s="170" t="s">
        <v>238</v>
      </c>
      <c r="H169" s="171" t="n">
        <v>1</v>
      </c>
      <c r="I169" s="172"/>
      <c r="J169" s="173" t="n">
        <f aca="false">ROUND(I169*H169,1)</f>
        <v>0</v>
      </c>
      <c r="K169" s="174"/>
      <c r="L169" s="23"/>
      <c r="M169" s="175"/>
      <c r="N169" s="176" t="s">
        <v>37</v>
      </c>
      <c r="O169" s="60"/>
      <c r="P169" s="177" t="n">
        <f aca="false">O169*H169</f>
        <v>0</v>
      </c>
      <c r="Q169" s="177" t="n">
        <v>0</v>
      </c>
      <c r="R169" s="177" t="n">
        <f aca="false">Q169*H169</f>
        <v>0</v>
      </c>
      <c r="S169" s="177" t="n">
        <v>0.0347</v>
      </c>
      <c r="T169" s="178" t="n">
        <f aca="false">S169*H169</f>
        <v>0.0347</v>
      </c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R169" s="179" t="s">
        <v>164</v>
      </c>
      <c r="AT169" s="179" t="s">
        <v>130</v>
      </c>
      <c r="AU169" s="179" t="s">
        <v>82</v>
      </c>
      <c r="AY169" s="3" t="s">
        <v>127</v>
      </c>
      <c r="BE169" s="180" t="n">
        <f aca="false">IF(N169="základní",J169,0)</f>
        <v>0</v>
      </c>
      <c r="BF169" s="180" t="n">
        <f aca="false">IF(N169="snížená",J169,0)</f>
        <v>0</v>
      </c>
      <c r="BG169" s="180" t="n">
        <f aca="false">IF(N169="zákl. přenesená",J169,0)</f>
        <v>0</v>
      </c>
      <c r="BH169" s="180" t="n">
        <f aca="false">IF(N169="sníž. přenesená",J169,0)</f>
        <v>0</v>
      </c>
      <c r="BI169" s="180" t="n">
        <f aca="false">IF(N169="nulová",J169,0)</f>
        <v>0</v>
      </c>
      <c r="BJ169" s="3" t="s">
        <v>80</v>
      </c>
      <c r="BK169" s="180" t="n">
        <f aca="false">ROUND(I169*H169,1)</f>
        <v>0</v>
      </c>
      <c r="BL169" s="3" t="s">
        <v>164</v>
      </c>
      <c r="BM169" s="179" t="s">
        <v>578</v>
      </c>
    </row>
    <row r="170" s="27" customFormat="true" ht="16.5" hidden="false" customHeight="true" outlineLevel="0" collapsed="false">
      <c r="A170" s="22"/>
      <c r="B170" s="166"/>
      <c r="C170" s="167" t="s">
        <v>537</v>
      </c>
      <c r="D170" s="167" t="s">
        <v>130</v>
      </c>
      <c r="E170" s="168" t="s">
        <v>579</v>
      </c>
      <c r="F170" s="169" t="s">
        <v>580</v>
      </c>
      <c r="G170" s="170" t="s">
        <v>238</v>
      </c>
      <c r="H170" s="171" t="n">
        <v>1</v>
      </c>
      <c r="I170" s="172"/>
      <c r="J170" s="173" t="n">
        <f aca="false">ROUND(I170*H170,1)</f>
        <v>0</v>
      </c>
      <c r="K170" s="174"/>
      <c r="L170" s="23"/>
      <c r="M170" s="175"/>
      <c r="N170" s="176" t="s">
        <v>37</v>
      </c>
      <c r="O170" s="60"/>
      <c r="P170" s="177" t="n">
        <f aca="false">O170*H170</f>
        <v>0</v>
      </c>
      <c r="Q170" s="177" t="n">
        <v>0.00064</v>
      </c>
      <c r="R170" s="177" t="n">
        <f aca="false">Q170*H170</f>
        <v>0.00064</v>
      </c>
      <c r="S170" s="177" t="n">
        <v>0</v>
      </c>
      <c r="T170" s="178" t="n">
        <f aca="false">S170*H170</f>
        <v>0</v>
      </c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R170" s="179" t="s">
        <v>164</v>
      </c>
      <c r="AT170" s="179" t="s">
        <v>130</v>
      </c>
      <c r="AU170" s="179" t="s">
        <v>82</v>
      </c>
      <c r="AY170" s="3" t="s">
        <v>127</v>
      </c>
      <c r="BE170" s="180" t="n">
        <f aca="false">IF(N170="základní",J170,0)</f>
        <v>0</v>
      </c>
      <c r="BF170" s="180" t="n">
        <f aca="false">IF(N170="snížená",J170,0)</f>
        <v>0</v>
      </c>
      <c r="BG170" s="180" t="n">
        <f aca="false">IF(N170="zákl. přenesená",J170,0)</f>
        <v>0</v>
      </c>
      <c r="BH170" s="180" t="n">
        <f aca="false">IF(N170="sníž. přenesená",J170,0)</f>
        <v>0</v>
      </c>
      <c r="BI170" s="180" t="n">
        <f aca="false">IF(N170="nulová",J170,0)</f>
        <v>0</v>
      </c>
      <c r="BJ170" s="3" t="s">
        <v>80</v>
      </c>
      <c r="BK170" s="180" t="n">
        <f aca="false">ROUND(I170*H170,1)</f>
        <v>0</v>
      </c>
      <c r="BL170" s="3" t="s">
        <v>164</v>
      </c>
      <c r="BM170" s="179" t="s">
        <v>581</v>
      </c>
    </row>
    <row r="171" s="27" customFormat="true" ht="16.5" hidden="false" customHeight="true" outlineLevel="0" collapsed="false">
      <c r="A171" s="22"/>
      <c r="B171" s="166"/>
      <c r="C171" s="167" t="s">
        <v>544</v>
      </c>
      <c r="D171" s="167" t="s">
        <v>130</v>
      </c>
      <c r="E171" s="168" t="s">
        <v>582</v>
      </c>
      <c r="F171" s="169" t="s">
        <v>583</v>
      </c>
      <c r="G171" s="170" t="s">
        <v>238</v>
      </c>
      <c r="H171" s="171" t="n">
        <v>1</v>
      </c>
      <c r="I171" s="172"/>
      <c r="J171" s="173" t="n">
        <f aca="false">ROUND(I171*H171,1)</f>
        <v>0</v>
      </c>
      <c r="K171" s="174"/>
      <c r="L171" s="23"/>
      <c r="M171" s="175"/>
      <c r="N171" s="176" t="s">
        <v>37</v>
      </c>
      <c r="O171" s="60"/>
      <c r="P171" s="177" t="n">
        <f aca="false">O171*H171</f>
        <v>0</v>
      </c>
      <c r="Q171" s="177" t="n">
        <v>0</v>
      </c>
      <c r="R171" s="177" t="n">
        <f aca="false">Q171*H171</f>
        <v>0</v>
      </c>
      <c r="S171" s="177" t="n">
        <v>0.00156</v>
      </c>
      <c r="T171" s="178" t="n">
        <f aca="false">S171*H171</f>
        <v>0.00156</v>
      </c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R171" s="179" t="s">
        <v>164</v>
      </c>
      <c r="AT171" s="179" t="s">
        <v>130</v>
      </c>
      <c r="AU171" s="179" t="s">
        <v>82</v>
      </c>
      <c r="AY171" s="3" t="s">
        <v>127</v>
      </c>
      <c r="BE171" s="180" t="n">
        <f aca="false">IF(N171="základní",J171,0)</f>
        <v>0</v>
      </c>
      <c r="BF171" s="180" t="n">
        <f aca="false">IF(N171="snížená",J171,0)</f>
        <v>0</v>
      </c>
      <c r="BG171" s="180" t="n">
        <f aca="false">IF(N171="zákl. přenesená",J171,0)</f>
        <v>0</v>
      </c>
      <c r="BH171" s="180" t="n">
        <f aca="false">IF(N171="sníž. přenesená",J171,0)</f>
        <v>0</v>
      </c>
      <c r="BI171" s="180" t="n">
        <f aca="false">IF(N171="nulová",J171,0)</f>
        <v>0</v>
      </c>
      <c r="BJ171" s="3" t="s">
        <v>80</v>
      </c>
      <c r="BK171" s="180" t="n">
        <f aca="false">ROUND(I171*H171,1)</f>
        <v>0</v>
      </c>
      <c r="BL171" s="3" t="s">
        <v>164</v>
      </c>
      <c r="BM171" s="179" t="s">
        <v>584</v>
      </c>
    </row>
    <row r="172" s="27" customFormat="true" ht="16.5" hidden="false" customHeight="true" outlineLevel="0" collapsed="false">
      <c r="A172" s="22"/>
      <c r="B172" s="166"/>
      <c r="C172" s="167" t="s">
        <v>230</v>
      </c>
      <c r="D172" s="167" t="s">
        <v>130</v>
      </c>
      <c r="E172" s="168" t="s">
        <v>247</v>
      </c>
      <c r="F172" s="169" t="s">
        <v>248</v>
      </c>
      <c r="G172" s="170" t="s">
        <v>238</v>
      </c>
      <c r="H172" s="171" t="n">
        <v>3</v>
      </c>
      <c r="I172" s="172"/>
      <c r="J172" s="173" t="n">
        <f aca="false">ROUND(I172*H172,1)</f>
        <v>0</v>
      </c>
      <c r="K172" s="174"/>
      <c r="L172" s="23"/>
      <c r="M172" s="175"/>
      <c r="N172" s="176" t="s">
        <v>37</v>
      </c>
      <c r="O172" s="60"/>
      <c r="P172" s="177" t="n">
        <f aca="false">O172*H172</f>
        <v>0</v>
      </c>
      <c r="Q172" s="177" t="n">
        <v>0</v>
      </c>
      <c r="R172" s="177" t="n">
        <f aca="false">Q172*H172</f>
        <v>0</v>
      </c>
      <c r="S172" s="177" t="n">
        <v>0.00086</v>
      </c>
      <c r="T172" s="178" t="n">
        <f aca="false">S172*H172</f>
        <v>0.00258</v>
      </c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R172" s="179" t="s">
        <v>134</v>
      </c>
      <c r="AT172" s="179" t="s">
        <v>130</v>
      </c>
      <c r="AU172" s="179" t="s">
        <v>82</v>
      </c>
      <c r="AY172" s="3" t="s">
        <v>127</v>
      </c>
      <c r="BE172" s="180" t="n">
        <f aca="false">IF(N172="základní",J172,0)</f>
        <v>0</v>
      </c>
      <c r="BF172" s="180" t="n">
        <f aca="false">IF(N172="snížená",J172,0)</f>
        <v>0</v>
      </c>
      <c r="BG172" s="180" t="n">
        <f aca="false">IF(N172="zákl. přenesená",J172,0)</f>
        <v>0</v>
      </c>
      <c r="BH172" s="180" t="n">
        <f aca="false">IF(N172="sníž. přenesená",J172,0)</f>
        <v>0</v>
      </c>
      <c r="BI172" s="180" t="n">
        <f aca="false">IF(N172="nulová",J172,0)</f>
        <v>0</v>
      </c>
      <c r="BJ172" s="3" t="s">
        <v>80</v>
      </c>
      <c r="BK172" s="180" t="n">
        <f aca="false">ROUND(I172*H172,1)</f>
        <v>0</v>
      </c>
      <c r="BL172" s="3" t="s">
        <v>134</v>
      </c>
      <c r="BM172" s="179" t="s">
        <v>243</v>
      </c>
    </row>
    <row r="173" s="27" customFormat="true" ht="16.5" hidden="false" customHeight="true" outlineLevel="0" collapsed="false">
      <c r="A173" s="22"/>
      <c r="B173" s="166"/>
      <c r="C173" s="167" t="s">
        <v>235</v>
      </c>
      <c r="D173" s="167" t="s">
        <v>130</v>
      </c>
      <c r="E173" s="168" t="s">
        <v>250</v>
      </c>
      <c r="F173" s="169" t="s">
        <v>251</v>
      </c>
      <c r="G173" s="170" t="s">
        <v>140</v>
      </c>
      <c r="H173" s="171" t="n">
        <v>3</v>
      </c>
      <c r="I173" s="172"/>
      <c r="J173" s="173" t="n">
        <f aca="false">ROUND(I173*H173,1)</f>
        <v>0</v>
      </c>
      <c r="K173" s="174"/>
      <c r="L173" s="23"/>
      <c r="M173" s="175"/>
      <c r="N173" s="176" t="s">
        <v>37</v>
      </c>
      <c r="O173" s="60"/>
      <c r="P173" s="177" t="n">
        <f aca="false">O173*H173</f>
        <v>0</v>
      </c>
      <c r="Q173" s="177" t="n">
        <v>0</v>
      </c>
      <c r="R173" s="177" t="n">
        <f aca="false">Q173*H173</f>
        <v>0</v>
      </c>
      <c r="S173" s="177" t="n">
        <v>0</v>
      </c>
      <c r="T173" s="178" t="n">
        <f aca="false">S173*H173</f>
        <v>0</v>
      </c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R173" s="179" t="s">
        <v>134</v>
      </c>
      <c r="AT173" s="179" t="s">
        <v>130</v>
      </c>
      <c r="AU173" s="179" t="s">
        <v>82</v>
      </c>
      <c r="AY173" s="3" t="s">
        <v>127</v>
      </c>
      <c r="BE173" s="180" t="n">
        <f aca="false">IF(N173="základní",J173,0)</f>
        <v>0</v>
      </c>
      <c r="BF173" s="180" t="n">
        <f aca="false">IF(N173="snížená",J173,0)</f>
        <v>0</v>
      </c>
      <c r="BG173" s="180" t="n">
        <f aca="false">IF(N173="zákl. přenesená",J173,0)</f>
        <v>0</v>
      </c>
      <c r="BH173" s="180" t="n">
        <f aca="false">IF(N173="sníž. přenesená",J173,0)</f>
        <v>0</v>
      </c>
      <c r="BI173" s="180" t="n">
        <f aca="false">IF(N173="nulová",J173,0)</f>
        <v>0</v>
      </c>
      <c r="BJ173" s="3" t="s">
        <v>80</v>
      </c>
      <c r="BK173" s="180" t="n">
        <f aca="false">ROUND(I173*H173,1)</f>
        <v>0</v>
      </c>
      <c r="BL173" s="3" t="s">
        <v>134</v>
      </c>
      <c r="BM173" s="179" t="s">
        <v>246</v>
      </c>
    </row>
    <row r="174" s="27" customFormat="true" ht="21.75" hidden="false" customHeight="true" outlineLevel="0" collapsed="false">
      <c r="A174" s="22"/>
      <c r="B174" s="166"/>
      <c r="C174" s="167" t="s">
        <v>240</v>
      </c>
      <c r="D174" s="167" t="s">
        <v>130</v>
      </c>
      <c r="E174" s="168" t="s">
        <v>256</v>
      </c>
      <c r="F174" s="169" t="s">
        <v>257</v>
      </c>
      <c r="G174" s="170" t="s">
        <v>238</v>
      </c>
      <c r="H174" s="171" t="n">
        <v>3</v>
      </c>
      <c r="I174" s="172"/>
      <c r="J174" s="173" t="n">
        <f aca="false">ROUND(I174*H174,1)</f>
        <v>0</v>
      </c>
      <c r="K174" s="174"/>
      <c r="L174" s="23"/>
      <c r="M174" s="175"/>
      <c r="N174" s="176" t="s">
        <v>37</v>
      </c>
      <c r="O174" s="60"/>
      <c r="P174" s="177" t="n">
        <f aca="false">O174*H174</f>
        <v>0</v>
      </c>
      <c r="Q174" s="177" t="n">
        <v>0.0017285897</v>
      </c>
      <c r="R174" s="177" t="n">
        <f aca="false">Q174*H174</f>
        <v>0.0051857691</v>
      </c>
      <c r="S174" s="177" t="n">
        <v>0</v>
      </c>
      <c r="T174" s="178" t="n">
        <f aca="false">S174*H174</f>
        <v>0</v>
      </c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R174" s="179" t="s">
        <v>134</v>
      </c>
      <c r="AT174" s="179" t="s">
        <v>130</v>
      </c>
      <c r="AU174" s="179" t="s">
        <v>82</v>
      </c>
      <c r="AY174" s="3" t="s">
        <v>127</v>
      </c>
      <c r="BE174" s="180" t="n">
        <f aca="false">IF(N174="základní",J174,0)</f>
        <v>0</v>
      </c>
      <c r="BF174" s="180" t="n">
        <f aca="false">IF(N174="snížená",J174,0)</f>
        <v>0</v>
      </c>
      <c r="BG174" s="180" t="n">
        <f aca="false">IF(N174="zákl. přenesená",J174,0)</f>
        <v>0</v>
      </c>
      <c r="BH174" s="180" t="n">
        <f aca="false">IF(N174="sníž. přenesená",J174,0)</f>
        <v>0</v>
      </c>
      <c r="BI174" s="180" t="n">
        <f aca="false">IF(N174="nulová",J174,0)</f>
        <v>0</v>
      </c>
      <c r="BJ174" s="3" t="s">
        <v>80</v>
      </c>
      <c r="BK174" s="180" t="n">
        <f aca="false">ROUND(I174*H174,1)</f>
        <v>0</v>
      </c>
      <c r="BL174" s="3" t="s">
        <v>134</v>
      </c>
      <c r="BM174" s="179" t="s">
        <v>252</v>
      </c>
    </row>
    <row r="175" s="27" customFormat="true" ht="16.5" hidden="false" customHeight="true" outlineLevel="0" collapsed="false">
      <c r="A175" s="22"/>
      <c r="B175" s="166"/>
      <c r="C175" s="167" t="s">
        <v>243</v>
      </c>
      <c r="D175" s="167" t="s">
        <v>130</v>
      </c>
      <c r="E175" s="168" t="s">
        <v>259</v>
      </c>
      <c r="F175" s="169" t="s">
        <v>260</v>
      </c>
      <c r="G175" s="170" t="s">
        <v>261</v>
      </c>
      <c r="H175" s="171" t="n">
        <v>3</v>
      </c>
      <c r="I175" s="172"/>
      <c r="J175" s="173" t="n">
        <f aca="false">ROUND(I175*H175,1)</f>
        <v>0</v>
      </c>
      <c r="K175" s="174"/>
      <c r="L175" s="23"/>
      <c r="M175" s="175"/>
      <c r="N175" s="176" t="s">
        <v>37</v>
      </c>
      <c r="O175" s="60"/>
      <c r="P175" s="177" t="n">
        <f aca="false">O175*H175</f>
        <v>0</v>
      </c>
      <c r="Q175" s="177" t="n">
        <v>0</v>
      </c>
      <c r="R175" s="177" t="n">
        <f aca="false">Q175*H175</f>
        <v>0</v>
      </c>
      <c r="S175" s="177" t="n">
        <v>0</v>
      </c>
      <c r="T175" s="178" t="n">
        <f aca="false">S175*H175</f>
        <v>0</v>
      </c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R175" s="179" t="s">
        <v>134</v>
      </c>
      <c r="AT175" s="179" t="s">
        <v>130</v>
      </c>
      <c r="AU175" s="179" t="s">
        <v>82</v>
      </c>
      <c r="AY175" s="3" t="s">
        <v>127</v>
      </c>
      <c r="BE175" s="180" t="n">
        <f aca="false">IF(N175="základní",J175,0)</f>
        <v>0</v>
      </c>
      <c r="BF175" s="180" t="n">
        <f aca="false">IF(N175="snížená",J175,0)</f>
        <v>0</v>
      </c>
      <c r="BG175" s="180" t="n">
        <f aca="false">IF(N175="zákl. přenesená",J175,0)</f>
        <v>0</v>
      </c>
      <c r="BH175" s="180" t="n">
        <f aca="false">IF(N175="sníž. přenesená",J175,0)</f>
        <v>0</v>
      </c>
      <c r="BI175" s="180" t="n">
        <f aca="false">IF(N175="nulová",J175,0)</f>
        <v>0</v>
      </c>
      <c r="BJ175" s="3" t="s">
        <v>80</v>
      </c>
      <c r="BK175" s="180" t="n">
        <f aca="false">ROUND(I175*H175,1)</f>
        <v>0</v>
      </c>
      <c r="BL175" s="3" t="s">
        <v>134</v>
      </c>
      <c r="BM175" s="179" t="s">
        <v>255</v>
      </c>
    </row>
    <row r="176" s="27" customFormat="true" ht="24.15" hidden="false" customHeight="true" outlineLevel="0" collapsed="false">
      <c r="A176" s="22"/>
      <c r="B176" s="166"/>
      <c r="C176" s="167" t="s">
        <v>585</v>
      </c>
      <c r="D176" s="167" t="s">
        <v>130</v>
      </c>
      <c r="E176" s="168" t="s">
        <v>586</v>
      </c>
      <c r="F176" s="169" t="s">
        <v>587</v>
      </c>
      <c r="G176" s="170" t="s">
        <v>140</v>
      </c>
      <c r="H176" s="171" t="n">
        <v>1</v>
      </c>
      <c r="I176" s="172"/>
      <c r="J176" s="173" t="n">
        <f aca="false">ROUND(I176*H176,1)</f>
        <v>0</v>
      </c>
      <c r="K176" s="174"/>
      <c r="L176" s="23"/>
      <c r="M176" s="175"/>
      <c r="N176" s="176" t="s">
        <v>37</v>
      </c>
      <c r="O176" s="60"/>
      <c r="P176" s="177" t="n">
        <f aca="false">O176*H176</f>
        <v>0</v>
      </c>
      <c r="Q176" s="177" t="n">
        <v>0.00016</v>
      </c>
      <c r="R176" s="177" t="n">
        <f aca="false">Q176*H176</f>
        <v>0.00016</v>
      </c>
      <c r="S176" s="177" t="n">
        <v>0</v>
      </c>
      <c r="T176" s="178" t="n">
        <f aca="false">S176*H176</f>
        <v>0</v>
      </c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R176" s="179" t="s">
        <v>164</v>
      </c>
      <c r="AT176" s="179" t="s">
        <v>130</v>
      </c>
      <c r="AU176" s="179" t="s">
        <v>82</v>
      </c>
      <c r="AY176" s="3" t="s">
        <v>127</v>
      </c>
      <c r="BE176" s="180" t="n">
        <f aca="false">IF(N176="základní",J176,0)</f>
        <v>0</v>
      </c>
      <c r="BF176" s="180" t="n">
        <f aca="false">IF(N176="snížená",J176,0)</f>
        <v>0</v>
      </c>
      <c r="BG176" s="180" t="n">
        <f aca="false">IF(N176="zákl. přenesená",J176,0)</f>
        <v>0</v>
      </c>
      <c r="BH176" s="180" t="n">
        <f aca="false">IF(N176="sníž. přenesená",J176,0)</f>
        <v>0</v>
      </c>
      <c r="BI176" s="180" t="n">
        <f aca="false">IF(N176="nulová",J176,0)</f>
        <v>0</v>
      </c>
      <c r="BJ176" s="3" t="s">
        <v>80</v>
      </c>
      <c r="BK176" s="180" t="n">
        <f aca="false">ROUND(I176*H176,1)</f>
        <v>0</v>
      </c>
      <c r="BL176" s="3" t="s">
        <v>164</v>
      </c>
      <c r="BM176" s="179" t="s">
        <v>588</v>
      </c>
    </row>
    <row r="177" s="27" customFormat="true" ht="16.5" hidden="false" customHeight="true" outlineLevel="0" collapsed="false">
      <c r="A177" s="22"/>
      <c r="B177" s="166"/>
      <c r="C177" s="167" t="s">
        <v>246</v>
      </c>
      <c r="D177" s="167" t="s">
        <v>130</v>
      </c>
      <c r="E177" s="168" t="s">
        <v>263</v>
      </c>
      <c r="F177" s="169" t="s">
        <v>264</v>
      </c>
      <c r="G177" s="170" t="s">
        <v>140</v>
      </c>
      <c r="H177" s="171" t="n">
        <v>3</v>
      </c>
      <c r="I177" s="172"/>
      <c r="J177" s="173" t="n">
        <f aca="false">ROUND(I177*H177,1)</f>
        <v>0</v>
      </c>
      <c r="K177" s="174"/>
      <c r="L177" s="23"/>
      <c r="M177" s="175"/>
      <c r="N177" s="176" t="s">
        <v>37</v>
      </c>
      <c r="O177" s="60"/>
      <c r="P177" s="177" t="n">
        <f aca="false">O177*H177</f>
        <v>0</v>
      </c>
      <c r="Q177" s="177" t="n">
        <v>3.914E-005</v>
      </c>
      <c r="R177" s="177" t="n">
        <f aca="false">Q177*H177</f>
        <v>0.00011742</v>
      </c>
      <c r="S177" s="177" t="n">
        <v>0</v>
      </c>
      <c r="T177" s="178" t="n">
        <f aca="false">S177*H177</f>
        <v>0</v>
      </c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R177" s="179" t="s">
        <v>134</v>
      </c>
      <c r="AT177" s="179" t="s">
        <v>130</v>
      </c>
      <c r="AU177" s="179" t="s">
        <v>82</v>
      </c>
      <c r="AY177" s="3" t="s">
        <v>127</v>
      </c>
      <c r="BE177" s="180" t="n">
        <f aca="false">IF(N177="základní",J177,0)</f>
        <v>0</v>
      </c>
      <c r="BF177" s="180" t="n">
        <f aca="false">IF(N177="snížená",J177,0)</f>
        <v>0</v>
      </c>
      <c r="BG177" s="180" t="n">
        <f aca="false">IF(N177="zákl. přenesená",J177,0)</f>
        <v>0</v>
      </c>
      <c r="BH177" s="180" t="n">
        <f aca="false">IF(N177="sníž. přenesená",J177,0)</f>
        <v>0</v>
      </c>
      <c r="BI177" s="180" t="n">
        <f aca="false">IF(N177="nulová",J177,0)</f>
        <v>0</v>
      </c>
      <c r="BJ177" s="3" t="s">
        <v>80</v>
      </c>
      <c r="BK177" s="180" t="n">
        <f aca="false">ROUND(I177*H177,1)</f>
        <v>0</v>
      </c>
      <c r="BL177" s="3" t="s">
        <v>134</v>
      </c>
      <c r="BM177" s="179" t="s">
        <v>258</v>
      </c>
    </row>
    <row r="178" s="27" customFormat="true" ht="24.15" hidden="false" customHeight="true" outlineLevel="0" collapsed="false">
      <c r="A178" s="22"/>
      <c r="B178" s="166"/>
      <c r="C178" s="167" t="s">
        <v>249</v>
      </c>
      <c r="D178" s="167" t="s">
        <v>130</v>
      </c>
      <c r="E178" s="168" t="s">
        <v>327</v>
      </c>
      <c r="F178" s="169" t="s">
        <v>328</v>
      </c>
      <c r="G178" s="170" t="s">
        <v>329</v>
      </c>
      <c r="H178" s="171" t="n">
        <v>0.2</v>
      </c>
      <c r="I178" s="172"/>
      <c r="J178" s="173" t="n">
        <f aca="false">ROUND(I178*H178,1)</f>
        <v>0</v>
      </c>
      <c r="K178" s="174"/>
      <c r="L178" s="23"/>
      <c r="M178" s="175"/>
      <c r="N178" s="176" t="s">
        <v>37</v>
      </c>
      <c r="O178" s="60"/>
      <c r="P178" s="177" t="n">
        <f aca="false">O178*H178</f>
        <v>0</v>
      </c>
      <c r="Q178" s="177" t="n">
        <v>0</v>
      </c>
      <c r="R178" s="177" t="n">
        <f aca="false">Q178*H178</f>
        <v>0</v>
      </c>
      <c r="S178" s="177" t="n">
        <v>0</v>
      </c>
      <c r="T178" s="178" t="n">
        <f aca="false">S178*H178</f>
        <v>0</v>
      </c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R178" s="179" t="s">
        <v>134</v>
      </c>
      <c r="AT178" s="179" t="s">
        <v>130</v>
      </c>
      <c r="AU178" s="179" t="s">
        <v>82</v>
      </c>
      <c r="AY178" s="3" t="s">
        <v>127</v>
      </c>
      <c r="BE178" s="180" t="n">
        <f aca="false">IF(N178="základní",J178,0)</f>
        <v>0</v>
      </c>
      <c r="BF178" s="180" t="n">
        <f aca="false">IF(N178="snížená",J178,0)</f>
        <v>0</v>
      </c>
      <c r="BG178" s="180" t="n">
        <f aca="false">IF(N178="zákl. přenesená",J178,0)</f>
        <v>0</v>
      </c>
      <c r="BH178" s="180" t="n">
        <f aca="false">IF(N178="sníž. přenesená",J178,0)</f>
        <v>0</v>
      </c>
      <c r="BI178" s="180" t="n">
        <f aca="false">IF(N178="nulová",J178,0)</f>
        <v>0</v>
      </c>
      <c r="BJ178" s="3" t="s">
        <v>80</v>
      </c>
      <c r="BK178" s="180" t="n">
        <f aca="false">ROUND(I178*H178,1)</f>
        <v>0</v>
      </c>
      <c r="BL178" s="3" t="s">
        <v>134</v>
      </c>
      <c r="BM178" s="179" t="s">
        <v>270</v>
      </c>
    </row>
    <row r="179" s="27" customFormat="true" ht="16.5" hidden="false" customHeight="true" outlineLevel="0" collapsed="false">
      <c r="A179" s="22"/>
      <c r="B179" s="166"/>
      <c r="C179" s="167" t="s">
        <v>252</v>
      </c>
      <c r="D179" s="167" t="s">
        <v>130</v>
      </c>
      <c r="E179" s="168" t="s">
        <v>331</v>
      </c>
      <c r="F179" s="169" t="s">
        <v>332</v>
      </c>
      <c r="G179" s="170" t="s">
        <v>238</v>
      </c>
      <c r="H179" s="171" t="n">
        <v>6</v>
      </c>
      <c r="I179" s="172"/>
      <c r="J179" s="173" t="n">
        <f aca="false">ROUND(I179*H179,1)</f>
        <v>0</v>
      </c>
      <c r="K179" s="174"/>
      <c r="L179" s="23"/>
      <c r="M179" s="175"/>
      <c r="N179" s="176" t="s">
        <v>37</v>
      </c>
      <c r="O179" s="60"/>
      <c r="P179" s="177" t="n">
        <f aca="false">O179*H179</f>
        <v>0</v>
      </c>
      <c r="Q179" s="177" t="n">
        <v>0.00023914</v>
      </c>
      <c r="R179" s="177" t="n">
        <f aca="false">Q179*H179</f>
        <v>0.00143484</v>
      </c>
      <c r="S179" s="177" t="n">
        <v>0</v>
      </c>
      <c r="T179" s="178" t="n">
        <f aca="false">S179*H179</f>
        <v>0</v>
      </c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R179" s="179" t="s">
        <v>134</v>
      </c>
      <c r="AT179" s="179" t="s">
        <v>130</v>
      </c>
      <c r="AU179" s="179" t="s">
        <v>82</v>
      </c>
      <c r="AY179" s="3" t="s">
        <v>127</v>
      </c>
      <c r="BE179" s="180" t="n">
        <f aca="false">IF(N179="základní",J179,0)</f>
        <v>0</v>
      </c>
      <c r="BF179" s="180" t="n">
        <f aca="false">IF(N179="snížená",J179,0)</f>
        <v>0</v>
      </c>
      <c r="BG179" s="180" t="n">
        <f aca="false">IF(N179="zákl. přenesená",J179,0)</f>
        <v>0</v>
      </c>
      <c r="BH179" s="180" t="n">
        <f aca="false">IF(N179="sníž. přenesená",J179,0)</f>
        <v>0</v>
      </c>
      <c r="BI179" s="180" t="n">
        <f aca="false">IF(N179="nulová",J179,0)</f>
        <v>0</v>
      </c>
      <c r="BJ179" s="3" t="s">
        <v>80</v>
      </c>
      <c r="BK179" s="180" t="n">
        <f aca="false">ROUND(I179*H179,1)</f>
        <v>0</v>
      </c>
      <c r="BL179" s="3" t="s">
        <v>134</v>
      </c>
      <c r="BM179" s="179" t="s">
        <v>274</v>
      </c>
    </row>
    <row r="180" s="27" customFormat="true" ht="16.5" hidden="false" customHeight="true" outlineLevel="0" collapsed="false">
      <c r="A180" s="22"/>
      <c r="B180" s="166"/>
      <c r="C180" s="182" t="s">
        <v>528</v>
      </c>
      <c r="D180" s="182" t="s">
        <v>266</v>
      </c>
      <c r="E180" s="183" t="s">
        <v>589</v>
      </c>
      <c r="F180" s="184" t="s">
        <v>590</v>
      </c>
      <c r="G180" s="185" t="s">
        <v>261</v>
      </c>
      <c r="H180" s="186" t="n">
        <v>1</v>
      </c>
      <c r="I180" s="187"/>
      <c r="J180" s="188" t="n">
        <f aca="false">ROUND(I180*H180,1)</f>
        <v>0</v>
      </c>
      <c r="K180" s="189"/>
      <c r="L180" s="190"/>
      <c r="M180" s="191"/>
      <c r="N180" s="192" t="s">
        <v>37</v>
      </c>
      <c r="O180" s="60"/>
      <c r="P180" s="177" t="n">
        <f aca="false">O180*H180</f>
        <v>0</v>
      </c>
      <c r="Q180" s="177" t="n">
        <v>0</v>
      </c>
      <c r="R180" s="177" t="n">
        <f aca="false">Q180*H180</f>
        <v>0</v>
      </c>
      <c r="S180" s="177" t="n">
        <v>0</v>
      </c>
      <c r="T180" s="178" t="n">
        <f aca="false">S180*H180</f>
        <v>0</v>
      </c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R180" s="179" t="s">
        <v>152</v>
      </c>
      <c r="AT180" s="179" t="s">
        <v>266</v>
      </c>
      <c r="AU180" s="179" t="s">
        <v>82</v>
      </c>
      <c r="AY180" s="3" t="s">
        <v>127</v>
      </c>
      <c r="BE180" s="180" t="n">
        <f aca="false">IF(N180="základní",J180,0)</f>
        <v>0</v>
      </c>
      <c r="BF180" s="180" t="n">
        <f aca="false">IF(N180="snížená",J180,0)</f>
        <v>0</v>
      </c>
      <c r="BG180" s="180" t="n">
        <f aca="false">IF(N180="zákl. přenesená",J180,0)</f>
        <v>0</v>
      </c>
      <c r="BH180" s="180" t="n">
        <f aca="false">IF(N180="sníž. přenesená",J180,0)</f>
        <v>0</v>
      </c>
      <c r="BI180" s="180" t="n">
        <f aca="false">IF(N180="nulová",J180,0)</f>
        <v>0</v>
      </c>
      <c r="BJ180" s="3" t="s">
        <v>80</v>
      </c>
      <c r="BK180" s="180" t="n">
        <f aca="false">ROUND(I180*H180,1)</f>
        <v>0</v>
      </c>
      <c r="BL180" s="3" t="s">
        <v>134</v>
      </c>
      <c r="BM180" s="179" t="s">
        <v>591</v>
      </c>
    </row>
    <row r="181" s="27" customFormat="true" ht="24.15" hidden="false" customHeight="true" outlineLevel="0" collapsed="false">
      <c r="A181" s="22"/>
      <c r="B181" s="166"/>
      <c r="C181" s="182" t="s">
        <v>592</v>
      </c>
      <c r="D181" s="182" t="s">
        <v>266</v>
      </c>
      <c r="E181" s="183" t="s">
        <v>593</v>
      </c>
      <c r="F181" s="184" t="s">
        <v>594</v>
      </c>
      <c r="G181" s="185" t="s">
        <v>261</v>
      </c>
      <c r="H181" s="186" t="n">
        <v>1</v>
      </c>
      <c r="I181" s="187"/>
      <c r="J181" s="188" t="n">
        <f aca="false">ROUND(I181*H181,1)</f>
        <v>0</v>
      </c>
      <c r="K181" s="189"/>
      <c r="L181" s="190"/>
      <c r="M181" s="191"/>
      <c r="N181" s="192" t="s">
        <v>37</v>
      </c>
      <c r="O181" s="60"/>
      <c r="P181" s="177" t="n">
        <f aca="false">O181*H181</f>
        <v>0</v>
      </c>
      <c r="Q181" s="177" t="n">
        <v>0</v>
      </c>
      <c r="R181" s="177" t="n">
        <f aca="false">Q181*H181</f>
        <v>0</v>
      </c>
      <c r="S181" s="177" t="n">
        <v>0</v>
      </c>
      <c r="T181" s="178" t="n">
        <f aca="false">S181*H181</f>
        <v>0</v>
      </c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R181" s="179" t="s">
        <v>152</v>
      </c>
      <c r="AT181" s="179" t="s">
        <v>266</v>
      </c>
      <c r="AU181" s="179" t="s">
        <v>82</v>
      </c>
      <c r="AY181" s="3" t="s">
        <v>127</v>
      </c>
      <c r="BE181" s="180" t="n">
        <f aca="false">IF(N181="základní",J181,0)</f>
        <v>0</v>
      </c>
      <c r="BF181" s="180" t="n">
        <f aca="false">IF(N181="snížená",J181,0)</f>
        <v>0</v>
      </c>
      <c r="BG181" s="180" t="n">
        <f aca="false">IF(N181="zákl. přenesená",J181,0)</f>
        <v>0</v>
      </c>
      <c r="BH181" s="180" t="n">
        <f aca="false">IF(N181="sníž. přenesená",J181,0)</f>
        <v>0</v>
      </c>
      <c r="BI181" s="180" t="n">
        <f aca="false">IF(N181="nulová",J181,0)</f>
        <v>0</v>
      </c>
      <c r="BJ181" s="3" t="s">
        <v>80</v>
      </c>
      <c r="BK181" s="180" t="n">
        <f aca="false">ROUND(I181*H181,1)</f>
        <v>0</v>
      </c>
      <c r="BL181" s="3" t="s">
        <v>134</v>
      </c>
      <c r="BM181" s="179" t="s">
        <v>595</v>
      </c>
    </row>
    <row r="182" s="27" customFormat="true" ht="16.5" hidden="false" customHeight="true" outlineLevel="0" collapsed="false">
      <c r="A182" s="22"/>
      <c r="B182" s="166"/>
      <c r="C182" s="182" t="s">
        <v>596</v>
      </c>
      <c r="D182" s="182" t="s">
        <v>266</v>
      </c>
      <c r="E182" s="183" t="s">
        <v>597</v>
      </c>
      <c r="F182" s="184" t="s">
        <v>268</v>
      </c>
      <c r="G182" s="185" t="s">
        <v>261</v>
      </c>
      <c r="H182" s="186" t="n">
        <v>3</v>
      </c>
      <c r="I182" s="187"/>
      <c r="J182" s="188" t="n">
        <f aca="false">ROUND(I182*H182,1)</f>
        <v>0</v>
      </c>
      <c r="K182" s="189"/>
      <c r="L182" s="190"/>
      <c r="M182" s="191"/>
      <c r="N182" s="192" t="s">
        <v>37</v>
      </c>
      <c r="O182" s="60"/>
      <c r="P182" s="177" t="n">
        <f aca="false">O182*H182</f>
        <v>0</v>
      </c>
      <c r="Q182" s="177" t="n">
        <v>0</v>
      </c>
      <c r="R182" s="177" t="n">
        <f aca="false">Q182*H182</f>
        <v>0</v>
      </c>
      <c r="S182" s="177" t="n">
        <v>0</v>
      </c>
      <c r="T182" s="178" t="n">
        <f aca="false">S182*H182</f>
        <v>0</v>
      </c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R182" s="179" t="s">
        <v>152</v>
      </c>
      <c r="AT182" s="179" t="s">
        <v>266</v>
      </c>
      <c r="AU182" s="179" t="s">
        <v>82</v>
      </c>
      <c r="AY182" s="3" t="s">
        <v>127</v>
      </c>
      <c r="BE182" s="180" t="n">
        <f aca="false">IF(N182="základní",J182,0)</f>
        <v>0</v>
      </c>
      <c r="BF182" s="180" t="n">
        <f aca="false">IF(N182="snížená",J182,0)</f>
        <v>0</v>
      </c>
      <c r="BG182" s="180" t="n">
        <f aca="false">IF(N182="zákl. přenesená",J182,0)</f>
        <v>0</v>
      </c>
      <c r="BH182" s="180" t="n">
        <f aca="false">IF(N182="sníž. přenesená",J182,0)</f>
        <v>0</v>
      </c>
      <c r="BI182" s="180" t="n">
        <f aca="false">IF(N182="nulová",J182,0)</f>
        <v>0</v>
      </c>
      <c r="BJ182" s="3" t="s">
        <v>80</v>
      </c>
      <c r="BK182" s="180" t="n">
        <f aca="false">ROUND(I182*H182,1)</f>
        <v>0</v>
      </c>
      <c r="BL182" s="3" t="s">
        <v>134</v>
      </c>
      <c r="BM182" s="179" t="s">
        <v>598</v>
      </c>
    </row>
    <row r="183" s="27" customFormat="true" ht="16.5" hidden="false" customHeight="true" outlineLevel="0" collapsed="false">
      <c r="A183" s="22"/>
      <c r="B183" s="166"/>
      <c r="C183" s="182" t="s">
        <v>599</v>
      </c>
      <c r="D183" s="182" t="s">
        <v>266</v>
      </c>
      <c r="E183" s="183" t="s">
        <v>600</v>
      </c>
      <c r="F183" s="184" t="s">
        <v>272</v>
      </c>
      <c r="G183" s="185" t="s">
        <v>261</v>
      </c>
      <c r="H183" s="186" t="n">
        <v>3</v>
      </c>
      <c r="I183" s="187"/>
      <c r="J183" s="188" t="n">
        <f aca="false">ROUND(I183*H183,1)</f>
        <v>0</v>
      </c>
      <c r="K183" s="189"/>
      <c r="L183" s="190"/>
      <c r="M183" s="191"/>
      <c r="N183" s="192" t="s">
        <v>37</v>
      </c>
      <c r="O183" s="60"/>
      <c r="P183" s="177" t="n">
        <f aca="false">O183*H183</f>
        <v>0</v>
      </c>
      <c r="Q183" s="177" t="n">
        <v>0</v>
      </c>
      <c r="R183" s="177" t="n">
        <f aca="false">Q183*H183</f>
        <v>0</v>
      </c>
      <c r="S183" s="177" t="n">
        <v>0</v>
      </c>
      <c r="T183" s="178" t="n">
        <f aca="false">S183*H183</f>
        <v>0</v>
      </c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R183" s="179" t="s">
        <v>152</v>
      </c>
      <c r="AT183" s="179" t="s">
        <v>266</v>
      </c>
      <c r="AU183" s="179" t="s">
        <v>82</v>
      </c>
      <c r="AY183" s="3" t="s">
        <v>127</v>
      </c>
      <c r="BE183" s="180" t="n">
        <f aca="false">IF(N183="základní",J183,0)</f>
        <v>0</v>
      </c>
      <c r="BF183" s="180" t="n">
        <f aca="false">IF(N183="snížená",J183,0)</f>
        <v>0</v>
      </c>
      <c r="BG183" s="180" t="n">
        <f aca="false">IF(N183="zákl. přenesená",J183,0)</f>
        <v>0</v>
      </c>
      <c r="BH183" s="180" t="n">
        <f aca="false">IF(N183="sníž. přenesená",J183,0)</f>
        <v>0</v>
      </c>
      <c r="BI183" s="180" t="n">
        <f aca="false">IF(N183="nulová",J183,0)</f>
        <v>0</v>
      </c>
      <c r="BJ183" s="3" t="s">
        <v>80</v>
      </c>
      <c r="BK183" s="180" t="n">
        <f aca="false">ROUND(I183*H183,1)</f>
        <v>0</v>
      </c>
      <c r="BL183" s="3" t="s">
        <v>134</v>
      </c>
      <c r="BM183" s="179" t="s">
        <v>601</v>
      </c>
    </row>
    <row r="184" s="27" customFormat="true" ht="37.8" hidden="false" customHeight="true" outlineLevel="0" collapsed="false">
      <c r="A184" s="22"/>
      <c r="B184" s="166"/>
      <c r="C184" s="182" t="s">
        <v>448</v>
      </c>
      <c r="D184" s="182" t="s">
        <v>266</v>
      </c>
      <c r="E184" s="183" t="s">
        <v>602</v>
      </c>
      <c r="F184" s="184" t="s">
        <v>280</v>
      </c>
      <c r="G184" s="185" t="s">
        <v>261</v>
      </c>
      <c r="H184" s="186" t="n">
        <v>3</v>
      </c>
      <c r="I184" s="187"/>
      <c r="J184" s="188" t="n">
        <f aca="false">ROUND(I184*H184,1)</f>
        <v>0</v>
      </c>
      <c r="K184" s="189"/>
      <c r="L184" s="190"/>
      <c r="M184" s="191"/>
      <c r="N184" s="192" t="s">
        <v>37</v>
      </c>
      <c r="O184" s="60"/>
      <c r="P184" s="177" t="n">
        <f aca="false">O184*H184</f>
        <v>0</v>
      </c>
      <c r="Q184" s="177" t="n">
        <v>0</v>
      </c>
      <c r="R184" s="177" t="n">
        <f aca="false">Q184*H184</f>
        <v>0</v>
      </c>
      <c r="S184" s="177" t="n">
        <v>0</v>
      </c>
      <c r="T184" s="178" t="n">
        <f aca="false">S184*H184</f>
        <v>0</v>
      </c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R184" s="179" t="s">
        <v>152</v>
      </c>
      <c r="AT184" s="179" t="s">
        <v>266</v>
      </c>
      <c r="AU184" s="179" t="s">
        <v>82</v>
      </c>
      <c r="AY184" s="3" t="s">
        <v>127</v>
      </c>
      <c r="BE184" s="180" t="n">
        <f aca="false">IF(N184="základní",J184,0)</f>
        <v>0</v>
      </c>
      <c r="BF184" s="180" t="n">
        <f aca="false">IF(N184="snížená",J184,0)</f>
        <v>0</v>
      </c>
      <c r="BG184" s="180" t="n">
        <f aca="false">IF(N184="zákl. přenesená",J184,0)</f>
        <v>0</v>
      </c>
      <c r="BH184" s="180" t="n">
        <f aca="false">IF(N184="sníž. přenesená",J184,0)</f>
        <v>0</v>
      </c>
      <c r="BI184" s="180" t="n">
        <f aca="false">IF(N184="nulová",J184,0)</f>
        <v>0</v>
      </c>
      <c r="BJ184" s="3" t="s">
        <v>80</v>
      </c>
      <c r="BK184" s="180" t="n">
        <f aca="false">ROUND(I184*H184,1)</f>
        <v>0</v>
      </c>
      <c r="BL184" s="3" t="s">
        <v>134</v>
      </c>
      <c r="BM184" s="179" t="s">
        <v>603</v>
      </c>
    </row>
    <row r="185" s="27" customFormat="true" ht="16.5" hidden="false" customHeight="true" outlineLevel="0" collapsed="false">
      <c r="A185" s="22"/>
      <c r="B185" s="166"/>
      <c r="C185" s="182" t="s">
        <v>453</v>
      </c>
      <c r="D185" s="182" t="s">
        <v>266</v>
      </c>
      <c r="E185" s="183" t="s">
        <v>604</v>
      </c>
      <c r="F185" s="184" t="s">
        <v>276</v>
      </c>
      <c r="G185" s="185" t="s">
        <v>261</v>
      </c>
      <c r="H185" s="186" t="n">
        <v>3</v>
      </c>
      <c r="I185" s="187"/>
      <c r="J185" s="188" t="n">
        <f aca="false">ROUND(I185*H185,1)</f>
        <v>0</v>
      </c>
      <c r="K185" s="189"/>
      <c r="L185" s="190"/>
      <c r="M185" s="191"/>
      <c r="N185" s="192" t="s">
        <v>37</v>
      </c>
      <c r="O185" s="60"/>
      <c r="P185" s="177" t="n">
        <f aca="false">O185*H185</f>
        <v>0</v>
      </c>
      <c r="Q185" s="177" t="n">
        <v>0</v>
      </c>
      <c r="R185" s="177" t="n">
        <f aca="false">Q185*H185</f>
        <v>0</v>
      </c>
      <c r="S185" s="177" t="n">
        <v>0</v>
      </c>
      <c r="T185" s="178" t="n">
        <f aca="false">S185*H185</f>
        <v>0</v>
      </c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R185" s="179" t="s">
        <v>152</v>
      </c>
      <c r="AT185" s="179" t="s">
        <v>266</v>
      </c>
      <c r="AU185" s="179" t="s">
        <v>82</v>
      </c>
      <c r="AY185" s="3" t="s">
        <v>127</v>
      </c>
      <c r="BE185" s="180" t="n">
        <f aca="false">IF(N185="základní",J185,0)</f>
        <v>0</v>
      </c>
      <c r="BF185" s="180" t="n">
        <f aca="false">IF(N185="snížená",J185,0)</f>
        <v>0</v>
      </c>
      <c r="BG185" s="180" t="n">
        <f aca="false">IF(N185="zákl. přenesená",J185,0)</f>
        <v>0</v>
      </c>
      <c r="BH185" s="180" t="n">
        <f aca="false">IF(N185="sníž. přenesená",J185,0)</f>
        <v>0</v>
      </c>
      <c r="BI185" s="180" t="n">
        <f aca="false">IF(N185="nulová",J185,0)</f>
        <v>0</v>
      </c>
      <c r="BJ185" s="3" t="s">
        <v>80</v>
      </c>
      <c r="BK185" s="180" t="n">
        <f aca="false">ROUND(I185*H185,1)</f>
        <v>0</v>
      </c>
      <c r="BL185" s="3" t="s">
        <v>134</v>
      </c>
      <c r="BM185" s="179" t="s">
        <v>605</v>
      </c>
    </row>
    <row r="186" s="27" customFormat="true" ht="16.5" hidden="false" customHeight="true" outlineLevel="0" collapsed="false">
      <c r="A186" s="22"/>
      <c r="B186" s="166"/>
      <c r="C186" s="182" t="s">
        <v>463</v>
      </c>
      <c r="D186" s="182" t="s">
        <v>266</v>
      </c>
      <c r="E186" s="183" t="s">
        <v>606</v>
      </c>
      <c r="F186" s="184" t="s">
        <v>284</v>
      </c>
      <c r="G186" s="185" t="s">
        <v>261</v>
      </c>
      <c r="H186" s="186" t="n">
        <v>3</v>
      </c>
      <c r="I186" s="187"/>
      <c r="J186" s="188" t="n">
        <f aca="false">ROUND(I186*H186,1)</f>
        <v>0</v>
      </c>
      <c r="K186" s="189"/>
      <c r="L186" s="190"/>
      <c r="M186" s="191"/>
      <c r="N186" s="192" t="s">
        <v>37</v>
      </c>
      <c r="O186" s="60"/>
      <c r="P186" s="177" t="n">
        <f aca="false">O186*H186</f>
        <v>0</v>
      </c>
      <c r="Q186" s="177" t="n">
        <v>0</v>
      </c>
      <c r="R186" s="177" t="n">
        <f aca="false">Q186*H186</f>
        <v>0</v>
      </c>
      <c r="S186" s="177" t="n">
        <v>0</v>
      </c>
      <c r="T186" s="178" t="n">
        <f aca="false">S186*H186</f>
        <v>0</v>
      </c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R186" s="179" t="s">
        <v>152</v>
      </c>
      <c r="AT186" s="179" t="s">
        <v>266</v>
      </c>
      <c r="AU186" s="179" t="s">
        <v>82</v>
      </c>
      <c r="AY186" s="3" t="s">
        <v>127</v>
      </c>
      <c r="BE186" s="180" t="n">
        <f aca="false">IF(N186="základní",J186,0)</f>
        <v>0</v>
      </c>
      <c r="BF186" s="180" t="n">
        <f aca="false">IF(N186="snížená",J186,0)</f>
        <v>0</v>
      </c>
      <c r="BG186" s="180" t="n">
        <f aca="false">IF(N186="zákl. přenesená",J186,0)</f>
        <v>0</v>
      </c>
      <c r="BH186" s="180" t="n">
        <f aca="false">IF(N186="sníž. přenesená",J186,0)</f>
        <v>0</v>
      </c>
      <c r="BI186" s="180" t="n">
        <f aca="false">IF(N186="nulová",J186,0)</f>
        <v>0</v>
      </c>
      <c r="BJ186" s="3" t="s">
        <v>80</v>
      </c>
      <c r="BK186" s="180" t="n">
        <f aca="false">ROUND(I186*H186,1)</f>
        <v>0</v>
      </c>
      <c r="BL186" s="3" t="s">
        <v>134</v>
      </c>
      <c r="BM186" s="179" t="s">
        <v>607</v>
      </c>
    </row>
    <row r="187" s="27" customFormat="true" ht="21.75" hidden="false" customHeight="true" outlineLevel="0" collapsed="false">
      <c r="A187" s="22"/>
      <c r="B187" s="166"/>
      <c r="C187" s="182" t="s">
        <v>465</v>
      </c>
      <c r="D187" s="182" t="s">
        <v>266</v>
      </c>
      <c r="E187" s="183" t="s">
        <v>608</v>
      </c>
      <c r="F187" s="184" t="s">
        <v>288</v>
      </c>
      <c r="G187" s="185" t="s">
        <v>261</v>
      </c>
      <c r="H187" s="186" t="n">
        <v>6</v>
      </c>
      <c r="I187" s="187"/>
      <c r="J187" s="188" t="n">
        <f aca="false">ROUND(I187*H187,1)</f>
        <v>0</v>
      </c>
      <c r="K187" s="189"/>
      <c r="L187" s="190"/>
      <c r="M187" s="191"/>
      <c r="N187" s="192" t="s">
        <v>37</v>
      </c>
      <c r="O187" s="60"/>
      <c r="P187" s="177" t="n">
        <f aca="false">O187*H187</f>
        <v>0</v>
      </c>
      <c r="Q187" s="177" t="n">
        <v>0</v>
      </c>
      <c r="R187" s="177" t="n">
        <f aca="false">Q187*H187</f>
        <v>0</v>
      </c>
      <c r="S187" s="177" t="n">
        <v>0</v>
      </c>
      <c r="T187" s="178" t="n">
        <f aca="false">S187*H187</f>
        <v>0</v>
      </c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R187" s="179" t="s">
        <v>152</v>
      </c>
      <c r="AT187" s="179" t="s">
        <v>266</v>
      </c>
      <c r="AU187" s="179" t="s">
        <v>82</v>
      </c>
      <c r="AY187" s="3" t="s">
        <v>127</v>
      </c>
      <c r="BE187" s="180" t="n">
        <f aca="false">IF(N187="základní",J187,0)</f>
        <v>0</v>
      </c>
      <c r="BF187" s="180" t="n">
        <f aca="false">IF(N187="snížená",J187,0)</f>
        <v>0</v>
      </c>
      <c r="BG187" s="180" t="n">
        <f aca="false">IF(N187="zákl. přenesená",J187,0)</f>
        <v>0</v>
      </c>
      <c r="BH187" s="180" t="n">
        <f aca="false">IF(N187="sníž. přenesená",J187,0)</f>
        <v>0</v>
      </c>
      <c r="BI187" s="180" t="n">
        <f aca="false">IF(N187="nulová",J187,0)</f>
        <v>0</v>
      </c>
      <c r="BJ187" s="3" t="s">
        <v>80</v>
      </c>
      <c r="BK187" s="180" t="n">
        <f aca="false">ROUND(I187*H187,1)</f>
        <v>0</v>
      </c>
      <c r="BL187" s="3" t="s">
        <v>134</v>
      </c>
      <c r="BM187" s="179" t="s">
        <v>609</v>
      </c>
    </row>
    <row r="188" s="27" customFormat="true" ht="16.5" hidden="false" customHeight="true" outlineLevel="0" collapsed="false">
      <c r="A188" s="22"/>
      <c r="B188" s="166"/>
      <c r="C188" s="182" t="s">
        <v>469</v>
      </c>
      <c r="D188" s="182" t="s">
        <v>266</v>
      </c>
      <c r="E188" s="183" t="s">
        <v>610</v>
      </c>
      <c r="F188" s="184" t="s">
        <v>292</v>
      </c>
      <c r="G188" s="185" t="s">
        <v>261</v>
      </c>
      <c r="H188" s="186" t="n">
        <v>3</v>
      </c>
      <c r="I188" s="187"/>
      <c r="J188" s="188" t="n">
        <f aca="false">ROUND(I188*H188,1)</f>
        <v>0</v>
      </c>
      <c r="K188" s="189"/>
      <c r="L188" s="190"/>
      <c r="M188" s="191"/>
      <c r="N188" s="192" t="s">
        <v>37</v>
      </c>
      <c r="O188" s="60"/>
      <c r="P188" s="177" t="n">
        <f aca="false">O188*H188</f>
        <v>0</v>
      </c>
      <c r="Q188" s="177" t="n">
        <v>0</v>
      </c>
      <c r="R188" s="177" t="n">
        <f aca="false">Q188*H188</f>
        <v>0</v>
      </c>
      <c r="S188" s="177" t="n">
        <v>0</v>
      </c>
      <c r="T188" s="178" t="n">
        <f aca="false">S188*H188</f>
        <v>0</v>
      </c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R188" s="179" t="s">
        <v>152</v>
      </c>
      <c r="AT188" s="179" t="s">
        <v>266</v>
      </c>
      <c r="AU188" s="179" t="s">
        <v>82</v>
      </c>
      <c r="AY188" s="3" t="s">
        <v>127</v>
      </c>
      <c r="BE188" s="180" t="n">
        <f aca="false">IF(N188="základní",J188,0)</f>
        <v>0</v>
      </c>
      <c r="BF188" s="180" t="n">
        <f aca="false">IF(N188="snížená",J188,0)</f>
        <v>0</v>
      </c>
      <c r="BG188" s="180" t="n">
        <f aca="false">IF(N188="zákl. přenesená",J188,0)</f>
        <v>0</v>
      </c>
      <c r="BH188" s="180" t="n">
        <f aca="false">IF(N188="sníž. přenesená",J188,0)</f>
        <v>0</v>
      </c>
      <c r="BI188" s="180" t="n">
        <f aca="false">IF(N188="nulová",J188,0)</f>
        <v>0</v>
      </c>
      <c r="BJ188" s="3" t="s">
        <v>80</v>
      </c>
      <c r="BK188" s="180" t="n">
        <f aca="false">ROUND(I188*H188,1)</f>
        <v>0</v>
      </c>
      <c r="BL188" s="3" t="s">
        <v>134</v>
      </c>
      <c r="BM188" s="179" t="s">
        <v>611</v>
      </c>
    </row>
    <row r="189" s="27" customFormat="true" ht="16.5" hidden="false" customHeight="true" outlineLevel="0" collapsed="false">
      <c r="A189" s="22"/>
      <c r="B189" s="166"/>
      <c r="C189" s="182" t="s">
        <v>612</v>
      </c>
      <c r="D189" s="182" t="s">
        <v>266</v>
      </c>
      <c r="E189" s="183" t="s">
        <v>613</v>
      </c>
      <c r="F189" s="184" t="s">
        <v>296</v>
      </c>
      <c r="G189" s="185" t="s">
        <v>261</v>
      </c>
      <c r="H189" s="186" t="n">
        <v>3</v>
      </c>
      <c r="I189" s="187"/>
      <c r="J189" s="188" t="n">
        <f aca="false">ROUND(I189*H189,1)</f>
        <v>0</v>
      </c>
      <c r="K189" s="189"/>
      <c r="L189" s="190"/>
      <c r="M189" s="191"/>
      <c r="N189" s="192" t="s">
        <v>37</v>
      </c>
      <c r="O189" s="60"/>
      <c r="P189" s="177" t="n">
        <f aca="false">O189*H189</f>
        <v>0</v>
      </c>
      <c r="Q189" s="177" t="n">
        <v>0</v>
      </c>
      <c r="R189" s="177" t="n">
        <f aca="false">Q189*H189</f>
        <v>0</v>
      </c>
      <c r="S189" s="177" t="n">
        <v>0</v>
      </c>
      <c r="T189" s="178" t="n">
        <f aca="false">S189*H189</f>
        <v>0</v>
      </c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R189" s="179" t="s">
        <v>152</v>
      </c>
      <c r="AT189" s="179" t="s">
        <v>266</v>
      </c>
      <c r="AU189" s="179" t="s">
        <v>82</v>
      </c>
      <c r="AY189" s="3" t="s">
        <v>127</v>
      </c>
      <c r="BE189" s="180" t="n">
        <f aca="false">IF(N189="základní",J189,0)</f>
        <v>0</v>
      </c>
      <c r="BF189" s="180" t="n">
        <f aca="false">IF(N189="snížená",J189,0)</f>
        <v>0</v>
      </c>
      <c r="BG189" s="180" t="n">
        <f aca="false">IF(N189="zákl. přenesená",J189,0)</f>
        <v>0</v>
      </c>
      <c r="BH189" s="180" t="n">
        <f aca="false">IF(N189="sníž. přenesená",J189,0)</f>
        <v>0</v>
      </c>
      <c r="BI189" s="180" t="n">
        <f aca="false">IF(N189="nulová",J189,0)</f>
        <v>0</v>
      </c>
      <c r="BJ189" s="3" t="s">
        <v>80</v>
      </c>
      <c r="BK189" s="180" t="n">
        <f aca="false">ROUND(I189*H189,1)</f>
        <v>0</v>
      </c>
      <c r="BL189" s="3" t="s">
        <v>134</v>
      </c>
      <c r="BM189" s="179" t="s">
        <v>614</v>
      </c>
    </row>
    <row r="190" s="27" customFormat="true" ht="16.5" hidden="false" customHeight="true" outlineLevel="0" collapsed="false">
      <c r="A190" s="22"/>
      <c r="B190" s="166"/>
      <c r="C190" s="182" t="s">
        <v>286</v>
      </c>
      <c r="D190" s="182" t="s">
        <v>266</v>
      </c>
      <c r="E190" s="183" t="s">
        <v>615</v>
      </c>
      <c r="F190" s="184" t="s">
        <v>616</v>
      </c>
      <c r="G190" s="185" t="s">
        <v>261</v>
      </c>
      <c r="H190" s="186" t="n">
        <v>3</v>
      </c>
      <c r="I190" s="187"/>
      <c r="J190" s="188" t="n">
        <f aca="false">ROUND(I190*H190,1)</f>
        <v>0</v>
      </c>
      <c r="K190" s="189"/>
      <c r="L190" s="190"/>
      <c r="M190" s="191"/>
      <c r="N190" s="192" t="s">
        <v>37</v>
      </c>
      <c r="O190" s="60"/>
      <c r="P190" s="177" t="n">
        <f aca="false">O190*H190</f>
        <v>0</v>
      </c>
      <c r="Q190" s="177" t="n">
        <v>0</v>
      </c>
      <c r="R190" s="177" t="n">
        <f aca="false">Q190*H190</f>
        <v>0</v>
      </c>
      <c r="S190" s="177" t="n">
        <v>0</v>
      </c>
      <c r="T190" s="178" t="n">
        <f aca="false">S190*H190</f>
        <v>0</v>
      </c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R190" s="179" t="s">
        <v>152</v>
      </c>
      <c r="AT190" s="179" t="s">
        <v>266</v>
      </c>
      <c r="AU190" s="179" t="s">
        <v>82</v>
      </c>
      <c r="AY190" s="3" t="s">
        <v>127</v>
      </c>
      <c r="BE190" s="180" t="n">
        <f aca="false">IF(N190="základní",J190,0)</f>
        <v>0</v>
      </c>
      <c r="BF190" s="180" t="n">
        <f aca="false">IF(N190="snížená",J190,0)</f>
        <v>0</v>
      </c>
      <c r="BG190" s="180" t="n">
        <f aca="false">IF(N190="zákl. přenesená",J190,0)</f>
        <v>0</v>
      </c>
      <c r="BH190" s="180" t="n">
        <f aca="false">IF(N190="sníž. přenesená",J190,0)</f>
        <v>0</v>
      </c>
      <c r="BI190" s="180" t="n">
        <f aca="false">IF(N190="nulová",J190,0)</f>
        <v>0</v>
      </c>
      <c r="BJ190" s="3" t="s">
        <v>80</v>
      </c>
      <c r="BK190" s="180" t="n">
        <f aca="false">ROUND(I190*H190,1)</f>
        <v>0</v>
      </c>
      <c r="BL190" s="3" t="s">
        <v>134</v>
      </c>
      <c r="BM190" s="179" t="s">
        <v>368</v>
      </c>
    </row>
    <row r="191" s="27" customFormat="true" ht="16.5" hidden="false" customHeight="true" outlineLevel="0" collapsed="false">
      <c r="A191" s="22"/>
      <c r="B191" s="166"/>
      <c r="C191" s="167" t="s">
        <v>294</v>
      </c>
      <c r="D191" s="167" t="s">
        <v>130</v>
      </c>
      <c r="E191" s="168" t="s">
        <v>334</v>
      </c>
      <c r="F191" s="169" t="s">
        <v>335</v>
      </c>
      <c r="G191" s="170" t="s">
        <v>336</v>
      </c>
      <c r="H191" s="171" t="n">
        <v>1</v>
      </c>
      <c r="I191" s="172"/>
      <c r="J191" s="173" t="n">
        <f aca="false">ROUND(I191*H191,1)</f>
        <v>0</v>
      </c>
      <c r="K191" s="174"/>
      <c r="L191" s="23"/>
      <c r="M191" s="175"/>
      <c r="N191" s="176" t="s">
        <v>37</v>
      </c>
      <c r="O191" s="60"/>
      <c r="P191" s="177" t="n">
        <f aca="false">O191*H191</f>
        <v>0</v>
      </c>
      <c r="Q191" s="177" t="n">
        <v>0</v>
      </c>
      <c r="R191" s="177" t="n">
        <f aca="false">Q191*H191</f>
        <v>0</v>
      </c>
      <c r="S191" s="177" t="n">
        <v>0</v>
      </c>
      <c r="T191" s="178" t="n">
        <f aca="false">S191*H191</f>
        <v>0</v>
      </c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R191" s="179" t="s">
        <v>134</v>
      </c>
      <c r="AT191" s="179" t="s">
        <v>130</v>
      </c>
      <c r="AU191" s="179" t="s">
        <v>82</v>
      </c>
      <c r="AY191" s="3" t="s">
        <v>127</v>
      </c>
      <c r="BE191" s="180" t="n">
        <f aca="false">IF(N191="základní",J191,0)</f>
        <v>0</v>
      </c>
      <c r="BF191" s="180" t="n">
        <f aca="false">IF(N191="snížená",J191,0)</f>
        <v>0</v>
      </c>
      <c r="BG191" s="180" t="n">
        <f aca="false">IF(N191="zákl. přenesená",J191,0)</f>
        <v>0</v>
      </c>
      <c r="BH191" s="180" t="n">
        <f aca="false">IF(N191="sníž. přenesená",J191,0)</f>
        <v>0</v>
      </c>
      <c r="BI191" s="180" t="n">
        <f aca="false">IF(N191="nulová",J191,0)</f>
        <v>0</v>
      </c>
      <c r="BJ191" s="3" t="s">
        <v>80</v>
      </c>
      <c r="BK191" s="180" t="n">
        <f aca="false">ROUND(I191*H191,1)</f>
        <v>0</v>
      </c>
      <c r="BL191" s="3" t="s">
        <v>134</v>
      </c>
      <c r="BM191" s="179" t="s">
        <v>337</v>
      </c>
    </row>
    <row r="192" s="27" customFormat="true" ht="16.5" hidden="false" customHeight="true" outlineLevel="0" collapsed="false">
      <c r="A192" s="22"/>
      <c r="B192" s="166"/>
      <c r="C192" s="167" t="s">
        <v>298</v>
      </c>
      <c r="D192" s="167" t="s">
        <v>130</v>
      </c>
      <c r="E192" s="168" t="s">
        <v>339</v>
      </c>
      <c r="F192" s="169" t="s">
        <v>340</v>
      </c>
      <c r="G192" s="170" t="s">
        <v>140</v>
      </c>
      <c r="H192" s="171" t="n">
        <v>1</v>
      </c>
      <c r="I192" s="172"/>
      <c r="J192" s="173" t="n">
        <f aca="false">ROUND(I192*H192,1)</f>
        <v>0</v>
      </c>
      <c r="K192" s="174"/>
      <c r="L192" s="23"/>
      <c r="M192" s="175"/>
      <c r="N192" s="176" t="s">
        <v>37</v>
      </c>
      <c r="O192" s="60"/>
      <c r="P192" s="177" t="n">
        <f aca="false">O192*H192</f>
        <v>0</v>
      </c>
      <c r="Q192" s="177" t="n">
        <v>0.00031</v>
      </c>
      <c r="R192" s="177" t="n">
        <f aca="false">Q192*H192</f>
        <v>0.00031</v>
      </c>
      <c r="S192" s="177" t="n">
        <v>0</v>
      </c>
      <c r="T192" s="178" t="n">
        <f aca="false">S192*H192</f>
        <v>0</v>
      </c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R192" s="179" t="s">
        <v>134</v>
      </c>
      <c r="AT192" s="179" t="s">
        <v>130</v>
      </c>
      <c r="AU192" s="179" t="s">
        <v>82</v>
      </c>
      <c r="AY192" s="3" t="s">
        <v>127</v>
      </c>
      <c r="BE192" s="180" t="n">
        <f aca="false">IF(N192="základní",J192,0)</f>
        <v>0</v>
      </c>
      <c r="BF192" s="180" t="n">
        <f aca="false">IF(N192="snížená",J192,0)</f>
        <v>0</v>
      </c>
      <c r="BG192" s="180" t="n">
        <f aca="false">IF(N192="zákl. přenesená",J192,0)</f>
        <v>0</v>
      </c>
      <c r="BH192" s="180" t="n">
        <f aca="false">IF(N192="sníž. přenesená",J192,0)</f>
        <v>0</v>
      </c>
      <c r="BI192" s="180" t="n">
        <f aca="false">IF(N192="nulová",J192,0)</f>
        <v>0</v>
      </c>
      <c r="BJ192" s="3" t="s">
        <v>80</v>
      </c>
      <c r="BK192" s="180" t="n">
        <f aca="false">ROUND(I192*H192,1)</f>
        <v>0</v>
      </c>
      <c r="BL192" s="3" t="s">
        <v>134</v>
      </c>
      <c r="BM192" s="179" t="s">
        <v>341</v>
      </c>
    </row>
    <row r="193" s="27" customFormat="true" ht="24.15" hidden="false" customHeight="true" outlineLevel="0" collapsed="false">
      <c r="A193" s="22"/>
      <c r="B193" s="166"/>
      <c r="C193" s="167" t="s">
        <v>302</v>
      </c>
      <c r="D193" s="167" t="s">
        <v>130</v>
      </c>
      <c r="E193" s="168" t="s">
        <v>343</v>
      </c>
      <c r="F193" s="169" t="s">
        <v>344</v>
      </c>
      <c r="G193" s="170" t="s">
        <v>177</v>
      </c>
      <c r="H193" s="181"/>
      <c r="I193" s="172"/>
      <c r="J193" s="173" t="n">
        <f aca="false">ROUND(I193*H193,1)</f>
        <v>0</v>
      </c>
      <c r="K193" s="174"/>
      <c r="L193" s="23"/>
      <c r="M193" s="175"/>
      <c r="N193" s="176" t="s">
        <v>37</v>
      </c>
      <c r="O193" s="60"/>
      <c r="P193" s="177" t="n">
        <f aca="false">O193*H193</f>
        <v>0</v>
      </c>
      <c r="Q193" s="177" t="n">
        <v>0</v>
      </c>
      <c r="R193" s="177" t="n">
        <f aca="false">Q193*H193</f>
        <v>0</v>
      </c>
      <c r="S193" s="177" t="n">
        <v>0</v>
      </c>
      <c r="T193" s="178" t="n">
        <f aca="false">S193*H193</f>
        <v>0</v>
      </c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R193" s="179" t="s">
        <v>134</v>
      </c>
      <c r="AT193" s="179" t="s">
        <v>130</v>
      </c>
      <c r="AU193" s="179" t="s">
        <v>82</v>
      </c>
      <c r="AY193" s="3" t="s">
        <v>127</v>
      </c>
      <c r="BE193" s="180" t="n">
        <f aca="false">IF(N193="základní",J193,0)</f>
        <v>0</v>
      </c>
      <c r="BF193" s="180" t="n">
        <f aca="false">IF(N193="snížená",J193,0)</f>
        <v>0</v>
      </c>
      <c r="BG193" s="180" t="n">
        <f aca="false">IF(N193="zákl. přenesená",J193,0)</f>
        <v>0</v>
      </c>
      <c r="BH193" s="180" t="n">
        <f aca="false">IF(N193="sníž. přenesená",J193,0)</f>
        <v>0</v>
      </c>
      <c r="BI193" s="180" t="n">
        <f aca="false">IF(N193="nulová",J193,0)</f>
        <v>0</v>
      </c>
      <c r="BJ193" s="3" t="s">
        <v>80</v>
      </c>
      <c r="BK193" s="180" t="n">
        <f aca="false">ROUND(I193*H193,1)</f>
        <v>0</v>
      </c>
      <c r="BL193" s="3" t="s">
        <v>134</v>
      </c>
      <c r="BM193" s="179" t="s">
        <v>345</v>
      </c>
    </row>
    <row r="194" s="152" customFormat="true" ht="22.8" hidden="false" customHeight="true" outlineLevel="0" collapsed="false">
      <c r="B194" s="153"/>
      <c r="D194" s="154" t="s">
        <v>71</v>
      </c>
      <c r="E194" s="164" t="s">
        <v>346</v>
      </c>
      <c r="F194" s="164" t="s">
        <v>347</v>
      </c>
      <c r="I194" s="156"/>
      <c r="J194" s="165" t="n">
        <f aca="false">BK194</f>
        <v>0</v>
      </c>
      <c r="L194" s="153"/>
      <c r="M194" s="158"/>
      <c r="N194" s="159"/>
      <c r="O194" s="159"/>
      <c r="P194" s="160" t="n">
        <f aca="false">SUM(P195:P200)</f>
        <v>0</v>
      </c>
      <c r="Q194" s="159"/>
      <c r="R194" s="160" t="n">
        <f aca="false">SUM(R195:R200)</f>
        <v>0.0015</v>
      </c>
      <c r="S194" s="159"/>
      <c r="T194" s="161" t="n">
        <f aca="false">SUM(T195:T200)</f>
        <v>0</v>
      </c>
      <c r="AR194" s="154" t="s">
        <v>82</v>
      </c>
      <c r="AT194" s="162" t="s">
        <v>71</v>
      </c>
      <c r="AU194" s="162" t="s">
        <v>80</v>
      </c>
      <c r="AY194" s="154" t="s">
        <v>127</v>
      </c>
      <c r="BK194" s="163" t="n">
        <f aca="false">SUM(BK195:BK200)</f>
        <v>0</v>
      </c>
    </row>
    <row r="195" s="27" customFormat="true" ht="16.5" hidden="false" customHeight="true" outlineLevel="0" collapsed="false">
      <c r="A195" s="22"/>
      <c r="B195" s="166"/>
      <c r="C195" s="167" t="s">
        <v>306</v>
      </c>
      <c r="D195" s="167" t="s">
        <v>130</v>
      </c>
      <c r="E195" s="168" t="s">
        <v>349</v>
      </c>
      <c r="F195" s="169" t="s">
        <v>350</v>
      </c>
      <c r="G195" s="170" t="s">
        <v>238</v>
      </c>
      <c r="H195" s="171" t="n">
        <v>3</v>
      </c>
      <c r="I195" s="172"/>
      <c r="J195" s="173" t="n">
        <f aca="false">ROUND(I195*H195,1)</f>
        <v>0</v>
      </c>
      <c r="K195" s="174"/>
      <c r="L195" s="23"/>
      <c r="M195" s="175"/>
      <c r="N195" s="176" t="s">
        <v>37</v>
      </c>
      <c r="O195" s="60"/>
      <c r="P195" s="177" t="n">
        <f aca="false">O195*H195</f>
        <v>0</v>
      </c>
      <c r="Q195" s="177" t="n">
        <v>0</v>
      </c>
      <c r="R195" s="177" t="n">
        <f aca="false">Q195*H195</f>
        <v>0</v>
      </c>
      <c r="S195" s="177" t="n">
        <v>0</v>
      </c>
      <c r="T195" s="178" t="n">
        <f aca="false">S195*H195</f>
        <v>0</v>
      </c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R195" s="179" t="s">
        <v>134</v>
      </c>
      <c r="AT195" s="179" t="s">
        <v>130</v>
      </c>
      <c r="AU195" s="179" t="s">
        <v>82</v>
      </c>
      <c r="AY195" s="3" t="s">
        <v>127</v>
      </c>
      <c r="BE195" s="180" t="n">
        <f aca="false">IF(N195="základní",J195,0)</f>
        <v>0</v>
      </c>
      <c r="BF195" s="180" t="n">
        <f aca="false">IF(N195="snížená",J195,0)</f>
        <v>0</v>
      </c>
      <c r="BG195" s="180" t="n">
        <f aca="false">IF(N195="zákl. přenesená",J195,0)</f>
        <v>0</v>
      </c>
      <c r="BH195" s="180" t="n">
        <f aca="false">IF(N195="sníž. přenesená",J195,0)</f>
        <v>0</v>
      </c>
      <c r="BI195" s="180" t="n">
        <f aca="false">IF(N195="nulová",J195,0)</f>
        <v>0</v>
      </c>
      <c r="BJ195" s="3" t="s">
        <v>80</v>
      </c>
      <c r="BK195" s="180" t="n">
        <f aca="false">ROUND(I195*H195,1)</f>
        <v>0</v>
      </c>
      <c r="BL195" s="3" t="s">
        <v>134</v>
      </c>
      <c r="BM195" s="179" t="s">
        <v>351</v>
      </c>
    </row>
    <row r="196" s="27" customFormat="true" ht="16.5" hidden="false" customHeight="true" outlineLevel="0" collapsed="false">
      <c r="A196" s="22"/>
      <c r="B196" s="166"/>
      <c r="C196" s="167" t="s">
        <v>310</v>
      </c>
      <c r="D196" s="167" t="s">
        <v>130</v>
      </c>
      <c r="E196" s="168" t="s">
        <v>353</v>
      </c>
      <c r="F196" s="169" t="s">
        <v>354</v>
      </c>
      <c r="G196" s="170" t="s">
        <v>238</v>
      </c>
      <c r="H196" s="171" t="n">
        <v>3</v>
      </c>
      <c r="I196" s="172"/>
      <c r="J196" s="173" t="n">
        <f aca="false">ROUND(I196*H196,1)</f>
        <v>0</v>
      </c>
      <c r="K196" s="174"/>
      <c r="L196" s="23"/>
      <c r="M196" s="175"/>
      <c r="N196" s="176" t="s">
        <v>37</v>
      </c>
      <c r="O196" s="60"/>
      <c r="P196" s="177" t="n">
        <f aca="false">O196*H196</f>
        <v>0</v>
      </c>
      <c r="Q196" s="177" t="n">
        <v>0</v>
      </c>
      <c r="R196" s="177" t="n">
        <f aca="false">Q196*H196</f>
        <v>0</v>
      </c>
      <c r="S196" s="177" t="n">
        <v>0</v>
      </c>
      <c r="T196" s="178" t="n">
        <f aca="false">S196*H196</f>
        <v>0</v>
      </c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R196" s="179" t="s">
        <v>134</v>
      </c>
      <c r="AT196" s="179" t="s">
        <v>130</v>
      </c>
      <c r="AU196" s="179" t="s">
        <v>82</v>
      </c>
      <c r="AY196" s="3" t="s">
        <v>127</v>
      </c>
      <c r="BE196" s="180" t="n">
        <f aca="false">IF(N196="základní",J196,0)</f>
        <v>0</v>
      </c>
      <c r="BF196" s="180" t="n">
        <f aca="false">IF(N196="snížená",J196,0)</f>
        <v>0</v>
      </c>
      <c r="BG196" s="180" t="n">
        <f aca="false">IF(N196="zákl. přenesená",J196,0)</f>
        <v>0</v>
      </c>
      <c r="BH196" s="180" t="n">
        <f aca="false">IF(N196="sníž. přenesená",J196,0)</f>
        <v>0</v>
      </c>
      <c r="BI196" s="180" t="n">
        <f aca="false">IF(N196="nulová",J196,0)</f>
        <v>0</v>
      </c>
      <c r="BJ196" s="3" t="s">
        <v>80</v>
      </c>
      <c r="BK196" s="180" t="n">
        <f aca="false">ROUND(I196*H196,1)</f>
        <v>0</v>
      </c>
      <c r="BL196" s="3" t="s">
        <v>134</v>
      </c>
      <c r="BM196" s="179" t="s">
        <v>355</v>
      </c>
    </row>
    <row r="197" s="27" customFormat="true" ht="24.15" hidden="false" customHeight="true" outlineLevel="0" collapsed="false">
      <c r="A197" s="22"/>
      <c r="B197" s="166"/>
      <c r="C197" s="182" t="s">
        <v>617</v>
      </c>
      <c r="D197" s="182" t="s">
        <v>266</v>
      </c>
      <c r="E197" s="183" t="s">
        <v>618</v>
      </c>
      <c r="F197" s="184" t="s">
        <v>358</v>
      </c>
      <c r="G197" s="185" t="s">
        <v>261</v>
      </c>
      <c r="H197" s="186" t="n">
        <v>3</v>
      </c>
      <c r="I197" s="187"/>
      <c r="J197" s="188" t="n">
        <f aca="false">ROUND(I197*H197,1)</f>
        <v>0</v>
      </c>
      <c r="K197" s="189"/>
      <c r="L197" s="190"/>
      <c r="M197" s="191"/>
      <c r="N197" s="192" t="s">
        <v>37</v>
      </c>
      <c r="O197" s="60"/>
      <c r="P197" s="177" t="n">
        <f aca="false">O197*H197</f>
        <v>0</v>
      </c>
      <c r="Q197" s="177" t="n">
        <v>0</v>
      </c>
      <c r="R197" s="177" t="n">
        <f aca="false">Q197*H197</f>
        <v>0</v>
      </c>
      <c r="S197" s="177" t="n">
        <v>0</v>
      </c>
      <c r="T197" s="178" t="n">
        <f aca="false">S197*H197</f>
        <v>0</v>
      </c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R197" s="179" t="s">
        <v>152</v>
      </c>
      <c r="AT197" s="179" t="s">
        <v>266</v>
      </c>
      <c r="AU197" s="179" t="s">
        <v>82</v>
      </c>
      <c r="AY197" s="3" t="s">
        <v>127</v>
      </c>
      <c r="BE197" s="180" t="n">
        <f aca="false">IF(N197="základní",J197,0)</f>
        <v>0</v>
      </c>
      <c r="BF197" s="180" t="n">
        <f aca="false">IF(N197="snížená",J197,0)</f>
        <v>0</v>
      </c>
      <c r="BG197" s="180" t="n">
        <f aca="false">IF(N197="zákl. přenesená",J197,0)</f>
        <v>0</v>
      </c>
      <c r="BH197" s="180" t="n">
        <f aca="false">IF(N197="sníž. přenesená",J197,0)</f>
        <v>0</v>
      </c>
      <c r="BI197" s="180" t="n">
        <f aca="false">IF(N197="nulová",J197,0)</f>
        <v>0</v>
      </c>
      <c r="BJ197" s="3" t="s">
        <v>80</v>
      </c>
      <c r="BK197" s="180" t="n">
        <f aca="false">ROUND(I197*H197,1)</f>
        <v>0</v>
      </c>
      <c r="BL197" s="3" t="s">
        <v>134</v>
      </c>
      <c r="BM197" s="179" t="s">
        <v>619</v>
      </c>
    </row>
    <row r="198" s="27" customFormat="true" ht="16.5" hidden="false" customHeight="true" outlineLevel="0" collapsed="false">
      <c r="A198" s="22"/>
      <c r="B198" s="166"/>
      <c r="C198" s="182" t="s">
        <v>620</v>
      </c>
      <c r="D198" s="182" t="s">
        <v>266</v>
      </c>
      <c r="E198" s="183" t="s">
        <v>621</v>
      </c>
      <c r="F198" s="184" t="s">
        <v>362</v>
      </c>
      <c r="G198" s="185" t="s">
        <v>261</v>
      </c>
      <c r="H198" s="186" t="n">
        <v>3</v>
      </c>
      <c r="I198" s="187"/>
      <c r="J198" s="188" t="n">
        <f aca="false">ROUND(I198*H198,1)</f>
        <v>0</v>
      </c>
      <c r="K198" s="189"/>
      <c r="L198" s="190"/>
      <c r="M198" s="191"/>
      <c r="N198" s="192" t="s">
        <v>37</v>
      </c>
      <c r="O198" s="60"/>
      <c r="P198" s="177" t="n">
        <f aca="false">O198*H198</f>
        <v>0</v>
      </c>
      <c r="Q198" s="177" t="n">
        <v>0</v>
      </c>
      <c r="R198" s="177" t="n">
        <f aca="false">Q198*H198</f>
        <v>0</v>
      </c>
      <c r="S198" s="177" t="n">
        <v>0</v>
      </c>
      <c r="T198" s="178" t="n">
        <f aca="false">S198*H198</f>
        <v>0</v>
      </c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R198" s="179" t="s">
        <v>152</v>
      </c>
      <c r="AT198" s="179" t="s">
        <v>266</v>
      </c>
      <c r="AU198" s="179" t="s">
        <v>82</v>
      </c>
      <c r="AY198" s="3" t="s">
        <v>127</v>
      </c>
      <c r="BE198" s="180" t="n">
        <f aca="false">IF(N198="základní",J198,0)</f>
        <v>0</v>
      </c>
      <c r="BF198" s="180" t="n">
        <f aca="false">IF(N198="snížená",J198,0)</f>
        <v>0</v>
      </c>
      <c r="BG198" s="180" t="n">
        <f aca="false">IF(N198="zákl. přenesená",J198,0)</f>
        <v>0</v>
      </c>
      <c r="BH198" s="180" t="n">
        <f aca="false">IF(N198="sníž. přenesená",J198,0)</f>
        <v>0</v>
      </c>
      <c r="BI198" s="180" t="n">
        <f aca="false">IF(N198="nulová",J198,0)</f>
        <v>0</v>
      </c>
      <c r="BJ198" s="3" t="s">
        <v>80</v>
      </c>
      <c r="BK198" s="180" t="n">
        <f aca="false">ROUND(I198*H198,1)</f>
        <v>0</v>
      </c>
      <c r="BL198" s="3" t="s">
        <v>134</v>
      </c>
      <c r="BM198" s="179" t="s">
        <v>622</v>
      </c>
    </row>
    <row r="199" s="27" customFormat="true" ht="16.5" hidden="false" customHeight="true" outlineLevel="0" collapsed="false">
      <c r="A199" s="22"/>
      <c r="B199" s="166"/>
      <c r="C199" s="167" t="s">
        <v>326</v>
      </c>
      <c r="D199" s="167" t="s">
        <v>130</v>
      </c>
      <c r="E199" s="168" t="s">
        <v>365</v>
      </c>
      <c r="F199" s="169" t="s">
        <v>366</v>
      </c>
      <c r="G199" s="170" t="s">
        <v>238</v>
      </c>
      <c r="H199" s="171" t="n">
        <v>3</v>
      </c>
      <c r="I199" s="172"/>
      <c r="J199" s="173" t="n">
        <f aca="false">ROUND(I199*H199,1)</f>
        <v>0</v>
      </c>
      <c r="K199" s="174"/>
      <c r="L199" s="23"/>
      <c r="M199" s="175"/>
      <c r="N199" s="176" t="s">
        <v>37</v>
      </c>
      <c r="O199" s="60"/>
      <c r="P199" s="177" t="n">
        <f aca="false">O199*H199</f>
        <v>0</v>
      </c>
      <c r="Q199" s="177" t="n">
        <v>0.0005</v>
      </c>
      <c r="R199" s="177" t="n">
        <f aca="false">Q199*H199</f>
        <v>0.0015</v>
      </c>
      <c r="S199" s="177" t="n">
        <v>0</v>
      </c>
      <c r="T199" s="178" t="n">
        <f aca="false">S199*H199</f>
        <v>0</v>
      </c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R199" s="179" t="s">
        <v>134</v>
      </c>
      <c r="AT199" s="179" t="s">
        <v>130</v>
      </c>
      <c r="AU199" s="179" t="s">
        <v>82</v>
      </c>
      <c r="AY199" s="3" t="s">
        <v>127</v>
      </c>
      <c r="BE199" s="180" t="n">
        <f aca="false">IF(N199="základní",J199,0)</f>
        <v>0</v>
      </c>
      <c r="BF199" s="180" t="n">
        <f aca="false">IF(N199="snížená",J199,0)</f>
        <v>0</v>
      </c>
      <c r="BG199" s="180" t="n">
        <f aca="false">IF(N199="zákl. přenesená",J199,0)</f>
        <v>0</v>
      </c>
      <c r="BH199" s="180" t="n">
        <f aca="false">IF(N199="sníž. přenesená",J199,0)</f>
        <v>0</v>
      </c>
      <c r="BI199" s="180" t="n">
        <f aca="false">IF(N199="nulová",J199,0)</f>
        <v>0</v>
      </c>
      <c r="BJ199" s="3" t="s">
        <v>80</v>
      </c>
      <c r="BK199" s="180" t="n">
        <f aca="false">ROUND(I199*H199,1)</f>
        <v>0</v>
      </c>
      <c r="BL199" s="3" t="s">
        <v>134</v>
      </c>
      <c r="BM199" s="179" t="s">
        <v>367</v>
      </c>
    </row>
    <row r="200" s="27" customFormat="true" ht="24.15" hidden="false" customHeight="true" outlineLevel="0" collapsed="false">
      <c r="A200" s="22"/>
      <c r="B200" s="166"/>
      <c r="C200" s="167" t="s">
        <v>330</v>
      </c>
      <c r="D200" s="167" t="s">
        <v>130</v>
      </c>
      <c r="E200" s="168" t="s">
        <v>369</v>
      </c>
      <c r="F200" s="169" t="s">
        <v>370</v>
      </c>
      <c r="G200" s="170" t="s">
        <v>177</v>
      </c>
      <c r="H200" s="181"/>
      <c r="I200" s="172"/>
      <c r="J200" s="173" t="n">
        <f aca="false">ROUND(I200*H200,1)</f>
        <v>0</v>
      </c>
      <c r="K200" s="174"/>
      <c r="L200" s="23"/>
      <c r="M200" s="175"/>
      <c r="N200" s="176" t="s">
        <v>37</v>
      </c>
      <c r="O200" s="60"/>
      <c r="P200" s="177" t="n">
        <f aca="false">O200*H200</f>
        <v>0</v>
      </c>
      <c r="Q200" s="177" t="n">
        <v>0</v>
      </c>
      <c r="R200" s="177" t="n">
        <f aca="false">Q200*H200</f>
        <v>0</v>
      </c>
      <c r="S200" s="177" t="n">
        <v>0</v>
      </c>
      <c r="T200" s="178" t="n">
        <f aca="false">S200*H200</f>
        <v>0</v>
      </c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R200" s="179" t="s">
        <v>134</v>
      </c>
      <c r="AT200" s="179" t="s">
        <v>130</v>
      </c>
      <c r="AU200" s="179" t="s">
        <v>82</v>
      </c>
      <c r="AY200" s="3" t="s">
        <v>127</v>
      </c>
      <c r="BE200" s="180" t="n">
        <f aca="false">IF(N200="základní",J200,0)</f>
        <v>0</v>
      </c>
      <c r="BF200" s="180" t="n">
        <f aca="false">IF(N200="snížená",J200,0)</f>
        <v>0</v>
      </c>
      <c r="BG200" s="180" t="n">
        <f aca="false">IF(N200="zákl. přenesená",J200,0)</f>
        <v>0</v>
      </c>
      <c r="BH200" s="180" t="n">
        <f aca="false">IF(N200="sníž. přenesená",J200,0)</f>
        <v>0</v>
      </c>
      <c r="BI200" s="180" t="n">
        <f aca="false">IF(N200="nulová",J200,0)</f>
        <v>0</v>
      </c>
      <c r="BJ200" s="3" t="s">
        <v>80</v>
      </c>
      <c r="BK200" s="180" t="n">
        <f aca="false">ROUND(I200*H200,1)</f>
        <v>0</v>
      </c>
      <c r="BL200" s="3" t="s">
        <v>134</v>
      </c>
      <c r="BM200" s="179" t="s">
        <v>371</v>
      </c>
    </row>
    <row r="201" s="152" customFormat="true" ht="22.8" hidden="false" customHeight="true" outlineLevel="0" collapsed="false">
      <c r="B201" s="153"/>
      <c r="D201" s="154" t="s">
        <v>71</v>
      </c>
      <c r="E201" s="164" t="s">
        <v>372</v>
      </c>
      <c r="F201" s="164" t="s">
        <v>373</v>
      </c>
      <c r="I201" s="156"/>
      <c r="J201" s="165" t="n">
        <f aca="false">BK201</f>
        <v>0</v>
      </c>
      <c r="L201" s="153"/>
      <c r="M201" s="158"/>
      <c r="N201" s="159"/>
      <c r="O201" s="159"/>
      <c r="P201" s="160" t="n">
        <f aca="false">SUM(P202:P206)</f>
        <v>0</v>
      </c>
      <c r="Q201" s="159"/>
      <c r="R201" s="160" t="n">
        <f aca="false">SUM(R202:R206)</f>
        <v>0.000409874</v>
      </c>
      <c r="S201" s="159"/>
      <c r="T201" s="161" t="n">
        <f aca="false">SUM(T202:T206)</f>
        <v>0.0022</v>
      </c>
      <c r="AR201" s="154" t="s">
        <v>82</v>
      </c>
      <c r="AT201" s="162" t="s">
        <v>71</v>
      </c>
      <c r="AU201" s="162" t="s">
        <v>80</v>
      </c>
      <c r="AY201" s="154" t="s">
        <v>127</v>
      </c>
      <c r="BK201" s="163" t="n">
        <f aca="false">SUM(BK202:BK206)</f>
        <v>0</v>
      </c>
    </row>
    <row r="202" s="27" customFormat="true" ht="21.75" hidden="false" customHeight="true" outlineLevel="0" collapsed="false">
      <c r="A202" s="22"/>
      <c r="B202" s="166"/>
      <c r="C202" s="167" t="s">
        <v>333</v>
      </c>
      <c r="D202" s="167" t="s">
        <v>130</v>
      </c>
      <c r="E202" s="168" t="s">
        <v>375</v>
      </c>
      <c r="F202" s="169" t="s">
        <v>376</v>
      </c>
      <c r="G202" s="170" t="s">
        <v>140</v>
      </c>
      <c r="H202" s="171" t="n">
        <v>2</v>
      </c>
      <c r="I202" s="172"/>
      <c r="J202" s="173" t="n">
        <f aca="false">ROUND(I202*H202,1)</f>
        <v>0</v>
      </c>
      <c r="K202" s="174"/>
      <c r="L202" s="23"/>
      <c r="M202" s="175"/>
      <c r="N202" s="176" t="s">
        <v>37</v>
      </c>
      <c r="O202" s="60"/>
      <c r="P202" s="177" t="n">
        <f aca="false">O202*H202</f>
        <v>0</v>
      </c>
      <c r="Q202" s="177" t="n">
        <v>0.0001264</v>
      </c>
      <c r="R202" s="177" t="n">
        <f aca="false">Q202*H202</f>
        <v>0.0002528</v>
      </c>
      <c r="S202" s="177" t="n">
        <v>0.0011</v>
      </c>
      <c r="T202" s="178" t="n">
        <f aca="false">S202*H202</f>
        <v>0.0022</v>
      </c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R202" s="179" t="s">
        <v>134</v>
      </c>
      <c r="AT202" s="179" t="s">
        <v>130</v>
      </c>
      <c r="AU202" s="179" t="s">
        <v>82</v>
      </c>
      <c r="AY202" s="3" t="s">
        <v>127</v>
      </c>
      <c r="BE202" s="180" t="n">
        <f aca="false">IF(N202="základní",J202,0)</f>
        <v>0</v>
      </c>
      <c r="BF202" s="180" t="n">
        <f aca="false">IF(N202="snížená",J202,0)</f>
        <v>0</v>
      </c>
      <c r="BG202" s="180" t="n">
        <f aca="false">IF(N202="zákl. přenesená",J202,0)</f>
        <v>0</v>
      </c>
      <c r="BH202" s="180" t="n">
        <f aca="false">IF(N202="sníž. přenesená",J202,0)</f>
        <v>0</v>
      </c>
      <c r="BI202" s="180" t="n">
        <f aca="false">IF(N202="nulová",J202,0)</f>
        <v>0</v>
      </c>
      <c r="BJ202" s="3" t="s">
        <v>80</v>
      </c>
      <c r="BK202" s="180" t="n">
        <f aca="false">ROUND(I202*H202,1)</f>
        <v>0</v>
      </c>
      <c r="BL202" s="3" t="s">
        <v>134</v>
      </c>
      <c r="BM202" s="179" t="s">
        <v>377</v>
      </c>
    </row>
    <row r="203" s="27" customFormat="true" ht="16.5" hidden="false" customHeight="true" outlineLevel="0" collapsed="false">
      <c r="A203" s="22"/>
      <c r="B203" s="166"/>
      <c r="C203" s="167" t="s">
        <v>338</v>
      </c>
      <c r="D203" s="167" t="s">
        <v>130</v>
      </c>
      <c r="E203" s="168" t="s">
        <v>378</v>
      </c>
      <c r="F203" s="169" t="s">
        <v>379</v>
      </c>
      <c r="G203" s="170" t="s">
        <v>140</v>
      </c>
      <c r="H203" s="171" t="n">
        <v>2</v>
      </c>
      <c r="I203" s="172"/>
      <c r="J203" s="173" t="n">
        <f aca="false">ROUND(I203*H203,1)</f>
        <v>0</v>
      </c>
      <c r="K203" s="174"/>
      <c r="L203" s="23"/>
      <c r="M203" s="175"/>
      <c r="N203" s="176" t="s">
        <v>37</v>
      </c>
      <c r="O203" s="60"/>
      <c r="P203" s="177" t="n">
        <f aca="false">O203*H203</f>
        <v>0</v>
      </c>
      <c r="Q203" s="177" t="n">
        <v>7.8537E-005</v>
      </c>
      <c r="R203" s="177" t="n">
        <f aca="false">Q203*H203</f>
        <v>0.000157074</v>
      </c>
      <c r="S203" s="177" t="n">
        <v>0</v>
      </c>
      <c r="T203" s="178" t="n">
        <f aca="false">S203*H203</f>
        <v>0</v>
      </c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R203" s="179" t="s">
        <v>134</v>
      </c>
      <c r="AT203" s="179" t="s">
        <v>130</v>
      </c>
      <c r="AU203" s="179" t="s">
        <v>82</v>
      </c>
      <c r="AY203" s="3" t="s">
        <v>127</v>
      </c>
      <c r="BE203" s="180" t="n">
        <f aca="false">IF(N203="základní",J203,0)</f>
        <v>0</v>
      </c>
      <c r="BF203" s="180" t="n">
        <f aca="false">IF(N203="snížená",J203,0)</f>
        <v>0</v>
      </c>
      <c r="BG203" s="180" t="n">
        <f aca="false">IF(N203="zákl. přenesená",J203,0)</f>
        <v>0</v>
      </c>
      <c r="BH203" s="180" t="n">
        <f aca="false">IF(N203="sníž. přenesená",J203,0)</f>
        <v>0</v>
      </c>
      <c r="BI203" s="180" t="n">
        <f aca="false">IF(N203="nulová",J203,0)</f>
        <v>0</v>
      </c>
      <c r="BJ203" s="3" t="s">
        <v>80</v>
      </c>
      <c r="BK203" s="180" t="n">
        <f aca="false">ROUND(I203*H203,1)</f>
        <v>0</v>
      </c>
      <c r="BL203" s="3" t="s">
        <v>134</v>
      </c>
      <c r="BM203" s="179" t="s">
        <v>380</v>
      </c>
    </row>
    <row r="204" s="27" customFormat="true" ht="16.5" hidden="false" customHeight="true" outlineLevel="0" collapsed="false">
      <c r="A204" s="22"/>
      <c r="B204" s="166"/>
      <c r="C204" s="182" t="s">
        <v>342</v>
      </c>
      <c r="D204" s="182" t="s">
        <v>266</v>
      </c>
      <c r="E204" s="183" t="s">
        <v>381</v>
      </c>
      <c r="F204" s="184" t="s">
        <v>382</v>
      </c>
      <c r="G204" s="185" t="s">
        <v>383</v>
      </c>
      <c r="H204" s="186" t="n">
        <v>1</v>
      </c>
      <c r="I204" s="187"/>
      <c r="J204" s="188" t="n">
        <f aca="false">ROUND(I204*H204,1)</f>
        <v>0</v>
      </c>
      <c r="K204" s="189"/>
      <c r="L204" s="190"/>
      <c r="M204" s="191"/>
      <c r="N204" s="192" t="s">
        <v>37</v>
      </c>
      <c r="O204" s="60"/>
      <c r="P204" s="177" t="n">
        <f aca="false">O204*H204</f>
        <v>0</v>
      </c>
      <c r="Q204" s="177" t="n">
        <v>0</v>
      </c>
      <c r="R204" s="177" t="n">
        <f aca="false">Q204*H204</f>
        <v>0</v>
      </c>
      <c r="S204" s="177" t="n">
        <v>0</v>
      </c>
      <c r="T204" s="178" t="n">
        <f aca="false">S204*H204</f>
        <v>0</v>
      </c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R204" s="179" t="s">
        <v>152</v>
      </c>
      <c r="AT204" s="179" t="s">
        <v>266</v>
      </c>
      <c r="AU204" s="179" t="s">
        <v>82</v>
      </c>
      <c r="AY204" s="3" t="s">
        <v>127</v>
      </c>
      <c r="BE204" s="180" t="n">
        <f aca="false">IF(N204="základní",J204,0)</f>
        <v>0</v>
      </c>
      <c r="BF204" s="180" t="n">
        <f aca="false">IF(N204="snížená",J204,0)</f>
        <v>0</v>
      </c>
      <c r="BG204" s="180" t="n">
        <f aca="false">IF(N204="zákl. přenesená",J204,0)</f>
        <v>0</v>
      </c>
      <c r="BH204" s="180" t="n">
        <f aca="false">IF(N204="sníž. přenesená",J204,0)</f>
        <v>0</v>
      </c>
      <c r="BI204" s="180" t="n">
        <f aca="false">IF(N204="nulová",J204,0)</f>
        <v>0</v>
      </c>
      <c r="BJ204" s="3" t="s">
        <v>80</v>
      </c>
      <c r="BK204" s="180" t="n">
        <f aca="false">ROUND(I204*H204,1)</f>
        <v>0</v>
      </c>
      <c r="BL204" s="3" t="s">
        <v>134</v>
      </c>
      <c r="BM204" s="179" t="s">
        <v>384</v>
      </c>
    </row>
    <row r="205" s="27" customFormat="true" ht="16.5" hidden="false" customHeight="true" outlineLevel="0" collapsed="false">
      <c r="A205" s="22"/>
      <c r="B205" s="166"/>
      <c r="C205" s="182" t="s">
        <v>348</v>
      </c>
      <c r="D205" s="182" t="s">
        <v>266</v>
      </c>
      <c r="E205" s="183" t="s">
        <v>386</v>
      </c>
      <c r="F205" s="184" t="s">
        <v>387</v>
      </c>
      <c r="G205" s="185" t="s">
        <v>383</v>
      </c>
      <c r="H205" s="186" t="n">
        <v>1</v>
      </c>
      <c r="I205" s="187"/>
      <c r="J205" s="188" t="n">
        <f aca="false">ROUND(I205*H205,1)</f>
        <v>0</v>
      </c>
      <c r="K205" s="189"/>
      <c r="L205" s="190"/>
      <c r="M205" s="191"/>
      <c r="N205" s="192" t="s">
        <v>37</v>
      </c>
      <c r="O205" s="60"/>
      <c r="P205" s="177" t="n">
        <f aca="false">O205*H205</f>
        <v>0</v>
      </c>
      <c r="Q205" s="177" t="n">
        <v>0</v>
      </c>
      <c r="R205" s="177" t="n">
        <f aca="false">Q205*H205</f>
        <v>0</v>
      </c>
      <c r="S205" s="177" t="n">
        <v>0</v>
      </c>
      <c r="T205" s="178" t="n">
        <f aca="false">S205*H205</f>
        <v>0</v>
      </c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R205" s="179" t="s">
        <v>152</v>
      </c>
      <c r="AT205" s="179" t="s">
        <v>266</v>
      </c>
      <c r="AU205" s="179" t="s">
        <v>82</v>
      </c>
      <c r="AY205" s="3" t="s">
        <v>127</v>
      </c>
      <c r="BE205" s="180" t="n">
        <f aca="false">IF(N205="základní",J205,0)</f>
        <v>0</v>
      </c>
      <c r="BF205" s="180" t="n">
        <f aca="false">IF(N205="snížená",J205,0)</f>
        <v>0</v>
      </c>
      <c r="BG205" s="180" t="n">
        <f aca="false">IF(N205="zákl. přenesená",J205,0)</f>
        <v>0</v>
      </c>
      <c r="BH205" s="180" t="n">
        <f aca="false">IF(N205="sníž. přenesená",J205,0)</f>
        <v>0</v>
      </c>
      <c r="BI205" s="180" t="n">
        <f aca="false">IF(N205="nulová",J205,0)</f>
        <v>0</v>
      </c>
      <c r="BJ205" s="3" t="s">
        <v>80</v>
      </c>
      <c r="BK205" s="180" t="n">
        <f aca="false">ROUND(I205*H205,1)</f>
        <v>0</v>
      </c>
      <c r="BL205" s="3" t="s">
        <v>134</v>
      </c>
      <c r="BM205" s="179" t="s">
        <v>388</v>
      </c>
    </row>
    <row r="206" s="27" customFormat="true" ht="24.15" hidden="false" customHeight="true" outlineLevel="0" collapsed="false">
      <c r="A206" s="22"/>
      <c r="B206" s="166"/>
      <c r="C206" s="167" t="s">
        <v>352</v>
      </c>
      <c r="D206" s="167" t="s">
        <v>130</v>
      </c>
      <c r="E206" s="168" t="s">
        <v>389</v>
      </c>
      <c r="F206" s="169" t="s">
        <v>390</v>
      </c>
      <c r="G206" s="170" t="s">
        <v>177</v>
      </c>
      <c r="H206" s="181"/>
      <c r="I206" s="172"/>
      <c r="J206" s="173" t="n">
        <f aca="false">ROUND(I206*H206,1)</f>
        <v>0</v>
      </c>
      <c r="K206" s="174"/>
      <c r="L206" s="23"/>
      <c r="M206" s="175"/>
      <c r="N206" s="176" t="s">
        <v>37</v>
      </c>
      <c r="O206" s="60"/>
      <c r="P206" s="177" t="n">
        <f aca="false">O206*H206</f>
        <v>0</v>
      </c>
      <c r="Q206" s="177" t="n">
        <v>0</v>
      </c>
      <c r="R206" s="177" t="n">
        <f aca="false">Q206*H206</f>
        <v>0</v>
      </c>
      <c r="S206" s="177" t="n">
        <v>0</v>
      </c>
      <c r="T206" s="178" t="n">
        <f aca="false">S206*H206</f>
        <v>0</v>
      </c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R206" s="179" t="s">
        <v>134</v>
      </c>
      <c r="AT206" s="179" t="s">
        <v>130</v>
      </c>
      <c r="AU206" s="179" t="s">
        <v>82</v>
      </c>
      <c r="AY206" s="3" t="s">
        <v>127</v>
      </c>
      <c r="BE206" s="180" t="n">
        <f aca="false">IF(N206="základní",J206,0)</f>
        <v>0</v>
      </c>
      <c r="BF206" s="180" t="n">
        <f aca="false">IF(N206="snížená",J206,0)</f>
        <v>0</v>
      </c>
      <c r="BG206" s="180" t="n">
        <f aca="false">IF(N206="zákl. přenesená",J206,0)</f>
        <v>0</v>
      </c>
      <c r="BH206" s="180" t="n">
        <f aca="false">IF(N206="sníž. přenesená",J206,0)</f>
        <v>0</v>
      </c>
      <c r="BI206" s="180" t="n">
        <f aca="false">IF(N206="nulová",J206,0)</f>
        <v>0</v>
      </c>
      <c r="BJ206" s="3" t="s">
        <v>80</v>
      </c>
      <c r="BK206" s="180" t="n">
        <f aca="false">ROUND(I206*H206,1)</f>
        <v>0</v>
      </c>
      <c r="BL206" s="3" t="s">
        <v>134</v>
      </c>
      <c r="BM206" s="179" t="s">
        <v>391</v>
      </c>
    </row>
    <row r="207" s="152" customFormat="true" ht="22.8" hidden="false" customHeight="true" outlineLevel="0" collapsed="false">
      <c r="B207" s="153"/>
      <c r="D207" s="154" t="s">
        <v>71</v>
      </c>
      <c r="E207" s="164" t="s">
        <v>392</v>
      </c>
      <c r="F207" s="164" t="s">
        <v>393</v>
      </c>
      <c r="I207" s="156"/>
      <c r="J207" s="165" t="n">
        <f aca="false">BK207</f>
        <v>0</v>
      </c>
      <c r="L207" s="153"/>
      <c r="M207" s="158"/>
      <c r="N207" s="159"/>
      <c r="O207" s="159"/>
      <c r="P207" s="160" t="n">
        <f aca="false">SUM(P208:P212)</f>
        <v>0</v>
      </c>
      <c r="Q207" s="159"/>
      <c r="R207" s="160" t="n">
        <f aca="false">SUM(R208:R212)</f>
        <v>0</v>
      </c>
      <c r="S207" s="159"/>
      <c r="T207" s="161" t="n">
        <f aca="false">SUM(T208:T212)</f>
        <v>0.0238</v>
      </c>
      <c r="AR207" s="154" t="s">
        <v>82</v>
      </c>
      <c r="AT207" s="162" t="s">
        <v>71</v>
      </c>
      <c r="AU207" s="162" t="s">
        <v>80</v>
      </c>
      <c r="AY207" s="154" t="s">
        <v>127</v>
      </c>
      <c r="BK207" s="163" t="n">
        <f aca="false">SUM(BK208:BK212)</f>
        <v>0</v>
      </c>
    </row>
    <row r="208" s="27" customFormat="true" ht="16.5" hidden="false" customHeight="true" outlineLevel="0" collapsed="false">
      <c r="A208" s="22"/>
      <c r="B208" s="166"/>
      <c r="C208" s="167" t="s">
        <v>356</v>
      </c>
      <c r="D208" s="167" t="s">
        <v>130</v>
      </c>
      <c r="E208" s="168" t="s">
        <v>394</v>
      </c>
      <c r="F208" s="169" t="s">
        <v>395</v>
      </c>
      <c r="G208" s="170" t="s">
        <v>336</v>
      </c>
      <c r="H208" s="171" t="n">
        <v>1</v>
      </c>
      <c r="I208" s="172"/>
      <c r="J208" s="173" t="n">
        <f aca="false">ROUND(I208*H208,1)</f>
        <v>0</v>
      </c>
      <c r="K208" s="174"/>
      <c r="L208" s="23"/>
      <c r="M208" s="175"/>
      <c r="N208" s="176" t="s">
        <v>37</v>
      </c>
      <c r="O208" s="60"/>
      <c r="P208" s="177" t="n">
        <f aca="false">O208*H208</f>
        <v>0</v>
      </c>
      <c r="Q208" s="177" t="n">
        <v>0</v>
      </c>
      <c r="R208" s="177" t="n">
        <f aca="false">Q208*H208</f>
        <v>0</v>
      </c>
      <c r="S208" s="177" t="n">
        <v>0</v>
      </c>
      <c r="T208" s="178" t="n">
        <f aca="false">S208*H208</f>
        <v>0</v>
      </c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R208" s="179" t="s">
        <v>134</v>
      </c>
      <c r="AT208" s="179" t="s">
        <v>130</v>
      </c>
      <c r="AU208" s="179" t="s">
        <v>82</v>
      </c>
      <c r="AY208" s="3" t="s">
        <v>127</v>
      </c>
      <c r="BE208" s="180" t="n">
        <f aca="false">IF(N208="základní",J208,0)</f>
        <v>0</v>
      </c>
      <c r="BF208" s="180" t="n">
        <f aca="false">IF(N208="snížená",J208,0)</f>
        <v>0</v>
      </c>
      <c r="BG208" s="180" t="n">
        <f aca="false">IF(N208="zákl. přenesená",J208,0)</f>
        <v>0</v>
      </c>
      <c r="BH208" s="180" t="n">
        <f aca="false">IF(N208="sníž. přenesená",J208,0)</f>
        <v>0</v>
      </c>
      <c r="BI208" s="180" t="n">
        <f aca="false">IF(N208="nulová",J208,0)</f>
        <v>0</v>
      </c>
      <c r="BJ208" s="3" t="s">
        <v>80</v>
      </c>
      <c r="BK208" s="180" t="n">
        <f aca="false">ROUND(I208*H208,1)</f>
        <v>0</v>
      </c>
      <c r="BL208" s="3" t="s">
        <v>134</v>
      </c>
      <c r="BM208" s="179" t="s">
        <v>396</v>
      </c>
    </row>
    <row r="209" s="27" customFormat="true" ht="16.5" hidden="false" customHeight="true" outlineLevel="0" collapsed="false">
      <c r="A209" s="22"/>
      <c r="B209" s="166"/>
      <c r="C209" s="167" t="s">
        <v>360</v>
      </c>
      <c r="D209" s="167" t="s">
        <v>130</v>
      </c>
      <c r="E209" s="168" t="s">
        <v>397</v>
      </c>
      <c r="F209" s="169" t="s">
        <v>398</v>
      </c>
      <c r="G209" s="170" t="s">
        <v>261</v>
      </c>
      <c r="H209" s="171" t="n">
        <v>1</v>
      </c>
      <c r="I209" s="172"/>
      <c r="J209" s="173" t="n">
        <f aca="false">ROUND(I209*H209,1)</f>
        <v>0</v>
      </c>
      <c r="K209" s="174"/>
      <c r="L209" s="23"/>
      <c r="M209" s="175"/>
      <c r="N209" s="176" t="s">
        <v>37</v>
      </c>
      <c r="O209" s="60"/>
      <c r="P209" s="177" t="n">
        <f aca="false">O209*H209</f>
        <v>0</v>
      </c>
      <c r="Q209" s="177" t="n">
        <v>0</v>
      </c>
      <c r="R209" s="177" t="n">
        <f aca="false">Q209*H209</f>
        <v>0</v>
      </c>
      <c r="S209" s="177" t="n">
        <v>0.0238</v>
      </c>
      <c r="T209" s="178" t="n">
        <f aca="false">S209*H209</f>
        <v>0.0238</v>
      </c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R209" s="179" t="s">
        <v>134</v>
      </c>
      <c r="AT209" s="179" t="s">
        <v>130</v>
      </c>
      <c r="AU209" s="179" t="s">
        <v>82</v>
      </c>
      <c r="AY209" s="3" t="s">
        <v>127</v>
      </c>
      <c r="BE209" s="180" t="n">
        <f aca="false">IF(N209="základní",J209,0)</f>
        <v>0</v>
      </c>
      <c r="BF209" s="180" t="n">
        <f aca="false">IF(N209="snížená",J209,0)</f>
        <v>0</v>
      </c>
      <c r="BG209" s="180" t="n">
        <f aca="false">IF(N209="zákl. přenesená",J209,0)</f>
        <v>0</v>
      </c>
      <c r="BH209" s="180" t="n">
        <f aca="false">IF(N209="sníž. přenesená",J209,0)</f>
        <v>0</v>
      </c>
      <c r="BI209" s="180" t="n">
        <f aca="false">IF(N209="nulová",J209,0)</f>
        <v>0</v>
      </c>
      <c r="BJ209" s="3" t="s">
        <v>80</v>
      </c>
      <c r="BK209" s="180" t="n">
        <f aca="false">ROUND(I209*H209,1)</f>
        <v>0</v>
      </c>
      <c r="BL209" s="3" t="s">
        <v>134</v>
      </c>
      <c r="BM209" s="179" t="s">
        <v>399</v>
      </c>
    </row>
    <row r="210" s="27" customFormat="true" ht="16.5" hidden="false" customHeight="true" outlineLevel="0" collapsed="false">
      <c r="A210" s="22"/>
      <c r="B210" s="166"/>
      <c r="C210" s="167" t="s">
        <v>364</v>
      </c>
      <c r="D210" s="167" t="s">
        <v>130</v>
      </c>
      <c r="E210" s="168" t="s">
        <v>401</v>
      </c>
      <c r="F210" s="169" t="s">
        <v>402</v>
      </c>
      <c r="G210" s="170" t="s">
        <v>140</v>
      </c>
      <c r="H210" s="171" t="n">
        <v>1</v>
      </c>
      <c r="I210" s="172"/>
      <c r="J210" s="173" t="n">
        <f aca="false">ROUND(I210*H210,1)</f>
        <v>0</v>
      </c>
      <c r="K210" s="174"/>
      <c r="L210" s="23"/>
      <c r="M210" s="175"/>
      <c r="N210" s="176" t="s">
        <v>37</v>
      </c>
      <c r="O210" s="60"/>
      <c r="P210" s="177" t="n">
        <f aca="false">O210*H210</f>
        <v>0</v>
      </c>
      <c r="Q210" s="177" t="n">
        <v>0</v>
      </c>
      <c r="R210" s="177" t="n">
        <f aca="false">Q210*H210</f>
        <v>0</v>
      </c>
      <c r="S210" s="177" t="n">
        <v>0</v>
      </c>
      <c r="T210" s="178" t="n">
        <f aca="false">S210*H210</f>
        <v>0</v>
      </c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R210" s="179" t="s">
        <v>134</v>
      </c>
      <c r="AT210" s="179" t="s">
        <v>130</v>
      </c>
      <c r="AU210" s="179" t="s">
        <v>82</v>
      </c>
      <c r="AY210" s="3" t="s">
        <v>127</v>
      </c>
      <c r="BE210" s="180" t="n">
        <f aca="false">IF(N210="základní",J210,0)</f>
        <v>0</v>
      </c>
      <c r="BF210" s="180" t="n">
        <f aca="false">IF(N210="snížená",J210,0)</f>
        <v>0</v>
      </c>
      <c r="BG210" s="180" t="n">
        <f aca="false">IF(N210="zákl. přenesená",J210,0)</f>
        <v>0</v>
      </c>
      <c r="BH210" s="180" t="n">
        <f aca="false">IF(N210="sníž. přenesená",J210,0)</f>
        <v>0</v>
      </c>
      <c r="BI210" s="180" t="n">
        <f aca="false">IF(N210="nulová",J210,0)</f>
        <v>0</v>
      </c>
      <c r="BJ210" s="3" t="s">
        <v>80</v>
      </c>
      <c r="BK210" s="180" t="n">
        <f aca="false">ROUND(I210*H210,1)</f>
        <v>0</v>
      </c>
      <c r="BL210" s="3" t="s">
        <v>134</v>
      </c>
      <c r="BM210" s="179" t="s">
        <v>403</v>
      </c>
    </row>
    <row r="211" s="27" customFormat="true" ht="16.5" hidden="false" customHeight="true" outlineLevel="0" collapsed="false">
      <c r="A211" s="22"/>
      <c r="B211" s="166"/>
      <c r="C211" s="167" t="s">
        <v>368</v>
      </c>
      <c r="D211" s="167" t="s">
        <v>130</v>
      </c>
      <c r="E211" s="168" t="s">
        <v>405</v>
      </c>
      <c r="F211" s="169" t="s">
        <v>406</v>
      </c>
      <c r="G211" s="170" t="s">
        <v>336</v>
      </c>
      <c r="H211" s="171" t="n">
        <v>1</v>
      </c>
      <c r="I211" s="172"/>
      <c r="J211" s="173" t="n">
        <f aca="false">ROUND(I211*H211,1)</f>
        <v>0</v>
      </c>
      <c r="K211" s="174"/>
      <c r="L211" s="23"/>
      <c r="M211" s="175"/>
      <c r="N211" s="176" t="s">
        <v>37</v>
      </c>
      <c r="O211" s="60"/>
      <c r="P211" s="177" t="n">
        <f aca="false">O211*H211</f>
        <v>0</v>
      </c>
      <c r="Q211" s="177" t="n">
        <v>0</v>
      </c>
      <c r="R211" s="177" t="n">
        <f aca="false">Q211*H211</f>
        <v>0</v>
      </c>
      <c r="S211" s="177" t="n">
        <v>0</v>
      </c>
      <c r="T211" s="178" t="n">
        <f aca="false">S211*H211</f>
        <v>0</v>
      </c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R211" s="179" t="s">
        <v>134</v>
      </c>
      <c r="AT211" s="179" t="s">
        <v>130</v>
      </c>
      <c r="AU211" s="179" t="s">
        <v>82</v>
      </c>
      <c r="AY211" s="3" t="s">
        <v>127</v>
      </c>
      <c r="BE211" s="180" t="n">
        <f aca="false">IF(N211="základní",J211,0)</f>
        <v>0</v>
      </c>
      <c r="BF211" s="180" t="n">
        <f aca="false">IF(N211="snížená",J211,0)</f>
        <v>0</v>
      </c>
      <c r="BG211" s="180" t="n">
        <f aca="false">IF(N211="zákl. přenesená",J211,0)</f>
        <v>0</v>
      </c>
      <c r="BH211" s="180" t="n">
        <f aca="false">IF(N211="sníž. přenesená",J211,0)</f>
        <v>0</v>
      </c>
      <c r="BI211" s="180" t="n">
        <f aca="false">IF(N211="nulová",J211,0)</f>
        <v>0</v>
      </c>
      <c r="BJ211" s="3" t="s">
        <v>80</v>
      </c>
      <c r="BK211" s="180" t="n">
        <f aca="false">ROUND(I211*H211,1)</f>
        <v>0</v>
      </c>
      <c r="BL211" s="3" t="s">
        <v>134</v>
      </c>
      <c r="BM211" s="179" t="s">
        <v>407</v>
      </c>
    </row>
    <row r="212" s="27" customFormat="true" ht="24.15" hidden="false" customHeight="true" outlineLevel="0" collapsed="false">
      <c r="A212" s="22"/>
      <c r="B212" s="166"/>
      <c r="C212" s="167" t="s">
        <v>374</v>
      </c>
      <c r="D212" s="167" t="s">
        <v>130</v>
      </c>
      <c r="E212" s="168" t="s">
        <v>409</v>
      </c>
      <c r="F212" s="169" t="s">
        <v>410</v>
      </c>
      <c r="G212" s="170" t="s">
        <v>177</v>
      </c>
      <c r="H212" s="181"/>
      <c r="I212" s="172"/>
      <c r="J212" s="173" t="n">
        <f aca="false">ROUND(I212*H212,1)</f>
        <v>0</v>
      </c>
      <c r="K212" s="174"/>
      <c r="L212" s="23"/>
      <c r="M212" s="175"/>
      <c r="N212" s="176" t="s">
        <v>37</v>
      </c>
      <c r="O212" s="60"/>
      <c r="P212" s="177" t="n">
        <f aca="false">O212*H212</f>
        <v>0</v>
      </c>
      <c r="Q212" s="177" t="n">
        <v>0</v>
      </c>
      <c r="R212" s="177" t="n">
        <f aca="false">Q212*H212</f>
        <v>0</v>
      </c>
      <c r="S212" s="177" t="n">
        <v>0</v>
      </c>
      <c r="T212" s="178" t="n">
        <f aca="false">S212*H212</f>
        <v>0</v>
      </c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R212" s="179" t="s">
        <v>134</v>
      </c>
      <c r="AT212" s="179" t="s">
        <v>130</v>
      </c>
      <c r="AU212" s="179" t="s">
        <v>82</v>
      </c>
      <c r="AY212" s="3" t="s">
        <v>127</v>
      </c>
      <c r="BE212" s="180" t="n">
        <f aca="false">IF(N212="základní",J212,0)</f>
        <v>0</v>
      </c>
      <c r="BF212" s="180" t="n">
        <f aca="false">IF(N212="snížená",J212,0)</f>
        <v>0</v>
      </c>
      <c r="BG212" s="180" t="n">
        <f aca="false">IF(N212="zákl. přenesená",J212,0)</f>
        <v>0</v>
      </c>
      <c r="BH212" s="180" t="n">
        <f aca="false">IF(N212="sníž. přenesená",J212,0)</f>
        <v>0</v>
      </c>
      <c r="BI212" s="180" t="n">
        <f aca="false">IF(N212="nulová",J212,0)</f>
        <v>0</v>
      </c>
      <c r="BJ212" s="3" t="s">
        <v>80</v>
      </c>
      <c r="BK212" s="180" t="n">
        <f aca="false">ROUND(I212*H212,1)</f>
        <v>0</v>
      </c>
      <c r="BL212" s="3" t="s">
        <v>134</v>
      </c>
      <c r="BM212" s="179" t="s">
        <v>411</v>
      </c>
    </row>
    <row r="213" s="152" customFormat="true" ht="22.8" hidden="false" customHeight="true" outlineLevel="0" collapsed="false">
      <c r="B213" s="153"/>
      <c r="D213" s="154" t="s">
        <v>71</v>
      </c>
      <c r="E213" s="164" t="s">
        <v>412</v>
      </c>
      <c r="F213" s="164" t="s">
        <v>413</v>
      </c>
      <c r="I213" s="156"/>
      <c r="J213" s="165" t="n">
        <f aca="false">BK213</f>
        <v>0</v>
      </c>
      <c r="L213" s="153"/>
      <c r="M213" s="158"/>
      <c r="N213" s="159"/>
      <c r="O213" s="159"/>
      <c r="P213" s="160" t="n">
        <f aca="false">SUM(P214:P219)</f>
        <v>0</v>
      </c>
      <c r="Q213" s="159"/>
      <c r="R213" s="160" t="n">
        <f aca="false">SUM(R214:R219)</f>
        <v>0.43452</v>
      </c>
      <c r="S213" s="159"/>
      <c r="T213" s="161" t="n">
        <f aca="false">SUM(T214:T219)</f>
        <v>0</v>
      </c>
      <c r="AR213" s="154" t="s">
        <v>82</v>
      </c>
      <c r="AT213" s="162" t="s">
        <v>71</v>
      </c>
      <c r="AU213" s="162" t="s">
        <v>80</v>
      </c>
      <c r="AY213" s="154" t="s">
        <v>127</v>
      </c>
      <c r="BK213" s="163" t="n">
        <f aca="false">SUM(BK214:BK219)</f>
        <v>0</v>
      </c>
    </row>
    <row r="214" s="27" customFormat="true" ht="16.5" hidden="false" customHeight="true" outlineLevel="0" collapsed="false">
      <c r="A214" s="22"/>
      <c r="B214" s="166"/>
      <c r="C214" s="167" t="s">
        <v>337</v>
      </c>
      <c r="D214" s="167" t="s">
        <v>130</v>
      </c>
      <c r="E214" s="168" t="s">
        <v>419</v>
      </c>
      <c r="F214" s="169" t="s">
        <v>623</v>
      </c>
      <c r="G214" s="170" t="s">
        <v>417</v>
      </c>
      <c r="H214" s="171" t="n">
        <v>21.3</v>
      </c>
      <c r="I214" s="172"/>
      <c r="J214" s="173" t="n">
        <f aca="false">ROUND(I214*H214,1)</f>
        <v>0</v>
      </c>
      <c r="K214" s="174"/>
      <c r="L214" s="23"/>
      <c r="M214" s="175"/>
      <c r="N214" s="176" t="s">
        <v>37</v>
      </c>
      <c r="O214" s="60"/>
      <c r="P214" s="177" t="n">
        <f aca="false">O214*H214</f>
        <v>0</v>
      </c>
      <c r="Q214" s="177" t="n">
        <v>0.0204</v>
      </c>
      <c r="R214" s="177" t="n">
        <f aca="false">Q214*H214</f>
        <v>0.43452</v>
      </c>
      <c r="S214" s="177" t="n">
        <v>0</v>
      </c>
      <c r="T214" s="178" t="n">
        <f aca="false">S214*H214</f>
        <v>0</v>
      </c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R214" s="179" t="s">
        <v>164</v>
      </c>
      <c r="AT214" s="179" t="s">
        <v>130</v>
      </c>
      <c r="AU214" s="179" t="s">
        <v>82</v>
      </c>
      <c r="AY214" s="3" t="s">
        <v>127</v>
      </c>
      <c r="BE214" s="180" t="n">
        <f aca="false">IF(N214="základní",J214,0)</f>
        <v>0</v>
      </c>
      <c r="BF214" s="180" t="n">
        <f aca="false">IF(N214="snížená",J214,0)</f>
        <v>0</v>
      </c>
      <c r="BG214" s="180" t="n">
        <f aca="false">IF(N214="zákl. přenesená",J214,0)</f>
        <v>0</v>
      </c>
      <c r="BH214" s="180" t="n">
        <f aca="false">IF(N214="sníž. přenesená",J214,0)</f>
        <v>0</v>
      </c>
      <c r="BI214" s="180" t="n">
        <f aca="false">IF(N214="nulová",J214,0)</f>
        <v>0</v>
      </c>
      <c r="BJ214" s="3" t="s">
        <v>80</v>
      </c>
      <c r="BK214" s="180" t="n">
        <f aca="false">ROUND(I214*H214,1)</f>
        <v>0</v>
      </c>
      <c r="BL214" s="3" t="s">
        <v>164</v>
      </c>
      <c r="BM214" s="179" t="s">
        <v>624</v>
      </c>
    </row>
    <row r="215" s="27" customFormat="true" ht="16.5" hidden="false" customHeight="true" outlineLevel="0" collapsed="false">
      <c r="A215" s="22"/>
      <c r="B215" s="166"/>
      <c r="C215" s="167" t="s">
        <v>385</v>
      </c>
      <c r="D215" s="167" t="s">
        <v>130</v>
      </c>
      <c r="E215" s="168" t="s">
        <v>425</v>
      </c>
      <c r="F215" s="169" t="s">
        <v>426</v>
      </c>
      <c r="G215" s="170" t="s">
        <v>417</v>
      </c>
      <c r="H215" s="171" t="n">
        <v>21.3</v>
      </c>
      <c r="I215" s="172"/>
      <c r="J215" s="173" t="n">
        <f aca="false">ROUND(I215*H215,1)</f>
        <v>0</v>
      </c>
      <c r="K215" s="174"/>
      <c r="L215" s="23"/>
      <c r="M215" s="175"/>
      <c r="N215" s="176" t="s">
        <v>37</v>
      </c>
      <c r="O215" s="60"/>
      <c r="P215" s="177" t="n">
        <f aca="false">O215*H215</f>
        <v>0</v>
      </c>
      <c r="Q215" s="177" t="n">
        <v>0</v>
      </c>
      <c r="R215" s="177" t="n">
        <f aca="false">Q215*H215</f>
        <v>0</v>
      </c>
      <c r="S215" s="177" t="n">
        <v>0</v>
      </c>
      <c r="T215" s="178" t="n">
        <f aca="false">S215*H215</f>
        <v>0</v>
      </c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R215" s="179" t="s">
        <v>134</v>
      </c>
      <c r="AT215" s="179" t="s">
        <v>130</v>
      </c>
      <c r="AU215" s="179" t="s">
        <v>82</v>
      </c>
      <c r="AY215" s="3" t="s">
        <v>127</v>
      </c>
      <c r="BE215" s="180" t="n">
        <f aca="false">IF(N215="základní",J215,0)</f>
        <v>0</v>
      </c>
      <c r="BF215" s="180" t="n">
        <f aca="false">IF(N215="snížená",J215,0)</f>
        <v>0</v>
      </c>
      <c r="BG215" s="180" t="n">
        <f aca="false">IF(N215="zákl. přenesená",J215,0)</f>
        <v>0</v>
      </c>
      <c r="BH215" s="180" t="n">
        <f aca="false">IF(N215="sníž. přenesená",J215,0)</f>
        <v>0</v>
      </c>
      <c r="BI215" s="180" t="n">
        <f aca="false">IF(N215="nulová",J215,0)</f>
        <v>0</v>
      </c>
      <c r="BJ215" s="3" t="s">
        <v>80</v>
      </c>
      <c r="BK215" s="180" t="n">
        <f aca="false">ROUND(I215*H215,1)</f>
        <v>0</v>
      </c>
      <c r="BL215" s="3" t="s">
        <v>134</v>
      </c>
      <c r="BM215" s="179" t="s">
        <v>427</v>
      </c>
    </row>
    <row r="216" s="27" customFormat="true" ht="21.75" hidden="false" customHeight="true" outlineLevel="0" collapsed="false">
      <c r="A216" s="22"/>
      <c r="B216" s="166"/>
      <c r="C216" s="182" t="s">
        <v>436</v>
      </c>
      <c r="D216" s="182" t="s">
        <v>266</v>
      </c>
      <c r="E216" s="183" t="s">
        <v>625</v>
      </c>
      <c r="F216" s="184" t="s">
        <v>441</v>
      </c>
      <c r="G216" s="185" t="s">
        <v>417</v>
      </c>
      <c r="H216" s="186" t="n">
        <v>23.76</v>
      </c>
      <c r="I216" s="187"/>
      <c r="J216" s="188" t="n">
        <f aca="false">ROUND(I216*H216,1)</f>
        <v>0</v>
      </c>
      <c r="K216" s="189"/>
      <c r="L216" s="190"/>
      <c r="M216" s="191"/>
      <c r="N216" s="192" t="s">
        <v>37</v>
      </c>
      <c r="O216" s="60"/>
      <c r="P216" s="177" t="n">
        <f aca="false">O216*H216</f>
        <v>0</v>
      </c>
      <c r="Q216" s="177" t="n">
        <v>0</v>
      </c>
      <c r="R216" s="177" t="n">
        <f aca="false">Q216*H216</f>
        <v>0</v>
      </c>
      <c r="S216" s="177" t="n">
        <v>0</v>
      </c>
      <c r="T216" s="178" t="n">
        <f aca="false">S216*H216</f>
        <v>0</v>
      </c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R216" s="179" t="s">
        <v>152</v>
      </c>
      <c r="AT216" s="179" t="s">
        <v>266</v>
      </c>
      <c r="AU216" s="179" t="s">
        <v>82</v>
      </c>
      <c r="AY216" s="3" t="s">
        <v>127</v>
      </c>
      <c r="BE216" s="180" t="n">
        <f aca="false">IF(N216="základní",J216,0)</f>
        <v>0</v>
      </c>
      <c r="BF216" s="180" t="n">
        <f aca="false">IF(N216="snížená",J216,0)</f>
        <v>0</v>
      </c>
      <c r="BG216" s="180" t="n">
        <f aca="false">IF(N216="zákl. přenesená",J216,0)</f>
        <v>0</v>
      </c>
      <c r="BH216" s="180" t="n">
        <f aca="false">IF(N216="sníž. přenesená",J216,0)</f>
        <v>0</v>
      </c>
      <c r="BI216" s="180" t="n">
        <f aca="false">IF(N216="nulová",J216,0)</f>
        <v>0</v>
      </c>
      <c r="BJ216" s="3" t="s">
        <v>80</v>
      </c>
      <c r="BK216" s="180" t="n">
        <f aca="false">ROUND(I216*H216,1)</f>
        <v>0</v>
      </c>
      <c r="BL216" s="3" t="s">
        <v>134</v>
      </c>
      <c r="BM216" s="179" t="s">
        <v>626</v>
      </c>
    </row>
    <row r="217" s="27" customFormat="true" ht="24.15" hidden="false" customHeight="true" outlineLevel="0" collapsed="false">
      <c r="A217" s="22"/>
      <c r="B217" s="166"/>
      <c r="C217" s="182" t="s">
        <v>439</v>
      </c>
      <c r="D217" s="182" t="s">
        <v>266</v>
      </c>
      <c r="E217" s="183" t="s">
        <v>627</v>
      </c>
      <c r="F217" s="184" t="s">
        <v>444</v>
      </c>
      <c r="G217" s="185" t="s">
        <v>261</v>
      </c>
      <c r="H217" s="186" t="n">
        <v>2</v>
      </c>
      <c r="I217" s="187"/>
      <c r="J217" s="188" t="n">
        <f aca="false">ROUND(I217*H217,1)</f>
        <v>0</v>
      </c>
      <c r="K217" s="189"/>
      <c r="L217" s="190"/>
      <c r="M217" s="191"/>
      <c r="N217" s="192" t="s">
        <v>37</v>
      </c>
      <c r="O217" s="60"/>
      <c r="P217" s="177" t="n">
        <f aca="false">O217*H217</f>
        <v>0</v>
      </c>
      <c r="Q217" s="177" t="n">
        <v>0</v>
      </c>
      <c r="R217" s="177" t="n">
        <f aca="false">Q217*H217</f>
        <v>0</v>
      </c>
      <c r="S217" s="177" t="n">
        <v>0</v>
      </c>
      <c r="T217" s="178" t="n">
        <f aca="false">S217*H217</f>
        <v>0</v>
      </c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R217" s="179" t="s">
        <v>152</v>
      </c>
      <c r="AT217" s="179" t="s">
        <v>266</v>
      </c>
      <c r="AU217" s="179" t="s">
        <v>82</v>
      </c>
      <c r="AY217" s="3" t="s">
        <v>127</v>
      </c>
      <c r="BE217" s="180" t="n">
        <f aca="false">IF(N217="základní",J217,0)</f>
        <v>0</v>
      </c>
      <c r="BF217" s="180" t="n">
        <f aca="false">IF(N217="snížená",J217,0)</f>
        <v>0</v>
      </c>
      <c r="BG217" s="180" t="n">
        <f aca="false">IF(N217="zákl. přenesená",J217,0)</f>
        <v>0</v>
      </c>
      <c r="BH217" s="180" t="n">
        <f aca="false">IF(N217="sníž. přenesená",J217,0)</f>
        <v>0</v>
      </c>
      <c r="BI217" s="180" t="n">
        <f aca="false">IF(N217="nulová",J217,0)</f>
        <v>0</v>
      </c>
      <c r="BJ217" s="3" t="s">
        <v>80</v>
      </c>
      <c r="BK217" s="180" t="n">
        <f aca="false">ROUND(I217*H217,1)</f>
        <v>0</v>
      </c>
      <c r="BL217" s="3" t="s">
        <v>134</v>
      </c>
      <c r="BM217" s="179" t="s">
        <v>628</v>
      </c>
    </row>
    <row r="218" s="27" customFormat="true" ht="16.5" hidden="false" customHeight="true" outlineLevel="0" collapsed="false">
      <c r="A218" s="22"/>
      <c r="B218" s="166"/>
      <c r="C218" s="182" t="s">
        <v>355</v>
      </c>
      <c r="D218" s="182" t="s">
        <v>266</v>
      </c>
      <c r="E218" s="183" t="s">
        <v>434</v>
      </c>
      <c r="F218" s="184" t="s">
        <v>435</v>
      </c>
      <c r="G218" s="185" t="s">
        <v>133</v>
      </c>
      <c r="H218" s="186" t="n">
        <v>30</v>
      </c>
      <c r="I218" s="187"/>
      <c r="J218" s="188" t="n">
        <f aca="false">ROUND(I218*H218,1)</f>
        <v>0</v>
      </c>
      <c r="K218" s="189"/>
      <c r="L218" s="190"/>
      <c r="M218" s="191"/>
      <c r="N218" s="192" t="s">
        <v>37</v>
      </c>
      <c r="O218" s="60"/>
      <c r="P218" s="177" t="n">
        <f aca="false">O218*H218</f>
        <v>0</v>
      </c>
      <c r="Q218" s="177" t="n">
        <v>0</v>
      </c>
      <c r="R218" s="177" t="n">
        <f aca="false">Q218*H218</f>
        <v>0</v>
      </c>
      <c r="S218" s="177" t="n">
        <v>0</v>
      </c>
      <c r="T218" s="178" t="n">
        <f aca="false">S218*H218</f>
        <v>0</v>
      </c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R218" s="179" t="s">
        <v>152</v>
      </c>
      <c r="AT218" s="179" t="s">
        <v>266</v>
      </c>
      <c r="AU218" s="179" t="s">
        <v>82</v>
      </c>
      <c r="AY218" s="3" t="s">
        <v>127</v>
      </c>
      <c r="BE218" s="180" t="n">
        <f aca="false">IF(N218="základní",J218,0)</f>
        <v>0</v>
      </c>
      <c r="BF218" s="180" t="n">
        <f aca="false">IF(N218="snížená",J218,0)</f>
        <v>0</v>
      </c>
      <c r="BG218" s="180" t="n">
        <f aca="false">IF(N218="zákl. přenesená",J218,0)</f>
        <v>0</v>
      </c>
      <c r="BH218" s="180" t="n">
        <f aca="false">IF(N218="sníž. přenesená",J218,0)</f>
        <v>0</v>
      </c>
      <c r="BI218" s="180" t="n">
        <f aca="false">IF(N218="nulová",J218,0)</f>
        <v>0</v>
      </c>
      <c r="BJ218" s="3" t="s">
        <v>80</v>
      </c>
      <c r="BK218" s="180" t="n">
        <f aca="false">ROUND(I218*H218,1)</f>
        <v>0</v>
      </c>
      <c r="BL218" s="3" t="s">
        <v>134</v>
      </c>
      <c r="BM218" s="179" t="s">
        <v>436</v>
      </c>
    </row>
    <row r="219" s="27" customFormat="true" ht="21.75" hidden="false" customHeight="true" outlineLevel="0" collapsed="false">
      <c r="A219" s="22"/>
      <c r="B219" s="166"/>
      <c r="C219" s="167" t="s">
        <v>408</v>
      </c>
      <c r="D219" s="167" t="s">
        <v>130</v>
      </c>
      <c r="E219" s="168" t="s">
        <v>446</v>
      </c>
      <c r="F219" s="169" t="s">
        <v>447</v>
      </c>
      <c r="G219" s="170" t="s">
        <v>177</v>
      </c>
      <c r="H219" s="181"/>
      <c r="I219" s="172"/>
      <c r="J219" s="173" t="n">
        <f aca="false">ROUND(I219*H219,1)</f>
        <v>0</v>
      </c>
      <c r="K219" s="174"/>
      <c r="L219" s="23"/>
      <c r="M219" s="175"/>
      <c r="N219" s="176" t="s">
        <v>37</v>
      </c>
      <c r="O219" s="60"/>
      <c r="P219" s="177" t="n">
        <f aca="false">O219*H219</f>
        <v>0</v>
      </c>
      <c r="Q219" s="177" t="n">
        <v>0</v>
      </c>
      <c r="R219" s="177" t="n">
        <f aca="false">Q219*H219</f>
        <v>0</v>
      </c>
      <c r="S219" s="177" t="n">
        <v>0</v>
      </c>
      <c r="T219" s="178" t="n">
        <f aca="false">S219*H219</f>
        <v>0</v>
      </c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R219" s="179" t="s">
        <v>134</v>
      </c>
      <c r="AT219" s="179" t="s">
        <v>130</v>
      </c>
      <c r="AU219" s="179" t="s">
        <v>82</v>
      </c>
      <c r="AY219" s="3" t="s">
        <v>127</v>
      </c>
      <c r="BE219" s="180" t="n">
        <f aca="false">IF(N219="základní",J219,0)</f>
        <v>0</v>
      </c>
      <c r="BF219" s="180" t="n">
        <f aca="false">IF(N219="snížená",J219,0)</f>
        <v>0</v>
      </c>
      <c r="BG219" s="180" t="n">
        <f aca="false">IF(N219="zákl. přenesená",J219,0)</f>
        <v>0</v>
      </c>
      <c r="BH219" s="180" t="n">
        <f aca="false">IF(N219="sníž. přenesená",J219,0)</f>
        <v>0</v>
      </c>
      <c r="BI219" s="180" t="n">
        <f aca="false">IF(N219="nulová",J219,0)</f>
        <v>0</v>
      </c>
      <c r="BJ219" s="3" t="s">
        <v>80</v>
      </c>
      <c r="BK219" s="180" t="n">
        <f aca="false">ROUND(I219*H219,1)</f>
        <v>0</v>
      </c>
      <c r="BL219" s="3" t="s">
        <v>134</v>
      </c>
      <c r="BM219" s="179" t="s">
        <v>448</v>
      </c>
    </row>
    <row r="220" s="152" customFormat="true" ht="22.8" hidden="false" customHeight="true" outlineLevel="0" collapsed="false">
      <c r="B220" s="153"/>
      <c r="D220" s="154" t="s">
        <v>71</v>
      </c>
      <c r="E220" s="164" t="s">
        <v>449</v>
      </c>
      <c r="F220" s="164" t="s">
        <v>450</v>
      </c>
      <c r="I220" s="156"/>
      <c r="J220" s="165" t="n">
        <f aca="false">BK220</f>
        <v>0</v>
      </c>
      <c r="L220" s="153"/>
      <c r="M220" s="158"/>
      <c r="N220" s="159"/>
      <c r="O220" s="159"/>
      <c r="P220" s="160" t="n">
        <f aca="false">SUM(P221:P232)</f>
        <v>0</v>
      </c>
      <c r="Q220" s="159"/>
      <c r="R220" s="160" t="n">
        <f aca="false">SUM(R221:R232)</f>
        <v>0.535745</v>
      </c>
      <c r="S220" s="159"/>
      <c r="T220" s="161" t="n">
        <f aca="false">SUM(T221:T232)</f>
        <v>4.19725</v>
      </c>
      <c r="AR220" s="154" t="s">
        <v>82</v>
      </c>
      <c r="AT220" s="162" t="s">
        <v>71</v>
      </c>
      <c r="AU220" s="162" t="s">
        <v>80</v>
      </c>
      <c r="AY220" s="154" t="s">
        <v>127</v>
      </c>
      <c r="BK220" s="163" t="n">
        <f aca="false">SUM(BK221:BK232)</f>
        <v>0</v>
      </c>
    </row>
    <row r="221" s="27" customFormat="true" ht="16.5" hidden="false" customHeight="true" outlineLevel="0" collapsed="false">
      <c r="A221" s="22"/>
      <c r="B221" s="166"/>
      <c r="C221" s="167" t="s">
        <v>414</v>
      </c>
      <c r="D221" s="167" t="s">
        <v>130</v>
      </c>
      <c r="E221" s="168" t="s">
        <v>451</v>
      </c>
      <c r="F221" s="169" t="s">
        <v>452</v>
      </c>
      <c r="G221" s="170" t="s">
        <v>417</v>
      </c>
      <c r="H221" s="171" t="n">
        <v>51.5</v>
      </c>
      <c r="I221" s="172"/>
      <c r="J221" s="173" t="n">
        <f aca="false">ROUND(I221*H221,1)</f>
        <v>0</v>
      </c>
      <c r="K221" s="174"/>
      <c r="L221" s="23"/>
      <c r="M221" s="175"/>
      <c r="N221" s="176" t="s">
        <v>37</v>
      </c>
      <c r="O221" s="60"/>
      <c r="P221" s="177" t="n">
        <f aca="false">O221*H221</f>
        <v>0</v>
      </c>
      <c r="Q221" s="177" t="n">
        <v>0</v>
      </c>
      <c r="R221" s="177" t="n">
        <f aca="false">Q221*H221</f>
        <v>0</v>
      </c>
      <c r="S221" s="177" t="n">
        <v>0.0815</v>
      </c>
      <c r="T221" s="178" t="n">
        <f aca="false">S221*H221</f>
        <v>4.19725</v>
      </c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R221" s="179" t="s">
        <v>134</v>
      </c>
      <c r="AT221" s="179" t="s">
        <v>130</v>
      </c>
      <c r="AU221" s="179" t="s">
        <v>82</v>
      </c>
      <c r="AY221" s="3" t="s">
        <v>127</v>
      </c>
      <c r="BE221" s="180" t="n">
        <f aca="false">IF(N221="základní",J221,0)</f>
        <v>0</v>
      </c>
      <c r="BF221" s="180" t="n">
        <f aca="false">IF(N221="snížená",J221,0)</f>
        <v>0</v>
      </c>
      <c r="BG221" s="180" t="n">
        <f aca="false">IF(N221="zákl. přenesená",J221,0)</f>
        <v>0</v>
      </c>
      <c r="BH221" s="180" t="n">
        <f aca="false">IF(N221="sníž. přenesená",J221,0)</f>
        <v>0</v>
      </c>
      <c r="BI221" s="180" t="n">
        <f aca="false">IF(N221="nulová",J221,0)</f>
        <v>0</v>
      </c>
      <c r="BJ221" s="3" t="s">
        <v>80</v>
      </c>
      <c r="BK221" s="180" t="n">
        <f aca="false">ROUND(I221*H221,1)</f>
        <v>0</v>
      </c>
      <c r="BL221" s="3" t="s">
        <v>134</v>
      </c>
      <c r="BM221" s="179" t="s">
        <v>453</v>
      </c>
    </row>
    <row r="222" s="27" customFormat="true" ht="16.5" hidden="false" customHeight="true" outlineLevel="0" collapsed="false">
      <c r="A222" s="22"/>
      <c r="B222" s="166"/>
      <c r="C222" s="167" t="s">
        <v>367</v>
      </c>
      <c r="D222" s="167" t="s">
        <v>130</v>
      </c>
      <c r="E222" s="168" t="s">
        <v>454</v>
      </c>
      <c r="F222" s="169" t="s">
        <v>455</v>
      </c>
      <c r="G222" s="170" t="s">
        <v>417</v>
      </c>
      <c r="H222" s="171" t="n">
        <v>51.5</v>
      </c>
      <c r="I222" s="172"/>
      <c r="J222" s="173" t="n">
        <f aca="false">ROUND(I222*H222,1)</f>
        <v>0</v>
      </c>
      <c r="K222" s="174"/>
      <c r="L222" s="23"/>
      <c r="M222" s="175"/>
      <c r="N222" s="176" t="s">
        <v>37</v>
      </c>
      <c r="O222" s="60"/>
      <c r="P222" s="177" t="n">
        <f aca="false">O222*H222</f>
        <v>0</v>
      </c>
      <c r="Q222" s="177" t="n">
        <v>0.0045</v>
      </c>
      <c r="R222" s="177" t="n">
        <f aca="false">Q222*H222</f>
        <v>0.23175</v>
      </c>
      <c r="S222" s="177" t="n">
        <v>0</v>
      </c>
      <c r="T222" s="178" t="n">
        <f aca="false">S222*H222</f>
        <v>0</v>
      </c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R222" s="179" t="s">
        <v>134</v>
      </c>
      <c r="AT222" s="179" t="s">
        <v>130</v>
      </c>
      <c r="AU222" s="179" t="s">
        <v>82</v>
      </c>
      <c r="AY222" s="3" t="s">
        <v>127</v>
      </c>
      <c r="BE222" s="180" t="n">
        <f aca="false">IF(N222="základní",J222,0)</f>
        <v>0</v>
      </c>
      <c r="BF222" s="180" t="n">
        <f aca="false">IF(N222="snížená",J222,0)</f>
        <v>0</v>
      </c>
      <c r="BG222" s="180" t="n">
        <f aca="false">IF(N222="zákl. přenesená",J222,0)</f>
        <v>0</v>
      </c>
      <c r="BH222" s="180" t="n">
        <f aca="false">IF(N222="sníž. přenesená",J222,0)</f>
        <v>0</v>
      </c>
      <c r="BI222" s="180" t="n">
        <f aca="false">IF(N222="nulová",J222,0)</f>
        <v>0</v>
      </c>
      <c r="BJ222" s="3" t="s">
        <v>80</v>
      </c>
      <c r="BK222" s="180" t="n">
        <f aca="false">ROUND(I222*H222,1)</f>
        <v>0</v>
      </c>
      <c r="BL222" s="3" t="s">
        <v>134</v>
      </c>
      <c r="BM222" s="179" t="s">
        <v>456</v>
      </c>
    </row>
    <row r="223" s="27" customFormat="true" ht="24.15" hidden="false" customHeight="true" outlineLevel="0" collapsed="false">
      <c r="A223" s="22"/>
      <c r="B223" s="166"/>
      <c r="C223" s="167" t="s">
        <v>371</v>
      </c>
      <c r="D223" s="167" t="s">
        <v>130</v>
      </c>
      <c r="E223" s="168" t="s">
        <v>458</v>
      </c>
      <c r="F223" s="169" t="s">
        <v>423</v>
      </c>
      <c r="G223" s="170" t="s">
        <v>417</v>
      </c>
      <c r="H223" s="171" t="n">
        <v>51.5</v>
      </c>
      <c r="I223" s="172"/>
      <c r="J223" s="173" t="n">
        <f aca="false">ROUND(I223*H223,1)</f>
        <v>0</v>
      </c>
      <c r="K223" s="174"/>
      <c r="L223" s="23"/>
      <c r="M223" s="175"/>
      <c r="N223" s="176" t="s">
        <v>37</v>
      </c>
      <c r="O223" s="60"/>
      <c r="P223" s="177" t="n">
        <f aca="false">O223*H223</f>
        <v>0</v>
      </c>
      <c r="Q223" s="177" t="n">
        <v>0.00145</v>
      </c>
      <c r="R223" s="177" t="n">
        <f aca="false">Q223*H223</f>
        <v>0.074675</v>
      </c>
      <c r="S223" s="177" t="n">
        <v>0</v>
      </c>
      <c r="T223" s="178" t="n">
        <f aca="false">S223*H223</f>
        <v>0</v>
      </c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R223" s="179" t="s">
        <v>164</v>
      </c>
      <c r="AT223" s="179" t="s">
        <v>130</v>
      </c>
      <c r="AU223" s="179" t="s">
        <v>82</v>
      </c>
      <c r="AY223" s="3" t="s">
        <v>127</v>
      </c>
      <c r="BE223" s="180" t="n">
        <f aca="false">IF(N223="základní",J223,0)</f>
        <v>0</v>
      </c>
      <c r="BF223" s="180" t="n">
        <f aca="false">IF(N223="snížená",J223,0)</f>
        <v>0</v>
      </c>
      <c r="BG223" s="180" t="n">
        <f aca="false">IF(N223="zákl. přenesená",J223,0)</f>
        <v>0</v>
      </c>
      <c r="BH223" s="180" t="n">
        <f aca="false">IF(N223="sníž. přenesená",J223,0)</f>
        <v>0</v>
      </c>
      <c r="BI223" s="180" t="n">
        <f aca="false">IF(N223="nulová",J223,0)</f>
        <v>0</v>
      </c>
      <c r="BJ223" s="3" t="s">
        <v>80</v>
      </c>
      <c r="BK223" s="180" t="n">
        <f aca="false">ROUND(I223*H223,1)</f>
        <v>0</v>
      </c>
      <c r="BL223" s="3" t="s">
        <v>164</v>
      </c>
      <c r="BM223" s="179" t="s">
        <v>629</v>
      </c>
    </row>
    <row r="224" s="27" customFormat="true" ht="16.5" hidden="false" customHeight="true" outlineLevel="0" collapsed="false">
      <c r="A224" s="22"/>
      <c r="B224" s="166"/>
      <c r="C224" s="167" t="s">
        <v>377</v>
      </c>
      <c r="D224" s="167" t="s">
        <v>130</v>
      </c>
      <c r="E224" s="168" t="s">
        <v>461</v>
      </c>
      <c r="F224" s="169" t="s">
        <v>462</v>
      </c>
      <c r="G224" s="170" t="s">
        <v>417</v>
      </c>
      <c r="H224" s="171" t="n">
        <v>51.5</v>
      </c>
      <c r="I224" s="172"/>
      <c r="J224" s="173" t="n">
        <f aca="false">ROUND(I224*H224,1)</f>
        <v>0</v>
      </c>
      <c r="K224" s="174"/>
      <c r="L224" s="23"/>
      <c r="M224" s="175"/>
      <c r="N224" s="176" t="s">
        <v>37</v>
      </c>
      <c r="O224" s="60"/>
      <c r="P224" s="177" t="n">
        <f aca="false">O224*H224</f>
        <v>0</v>
      </c>
      <c r="Q224" s="177" t="n">
        <v>0</v>
      </c>
      <c r="R224" s="177" t="n">
        <f aca="false">Q224*H224</f>
        <v>0</v>
      </c>
      <c r="S224" s="177" t="n">
        <v>0</v>
      </c>
      <c r="T224" s="178" t="n">
        <f aca="false">S224*H224</f>
        <v>0</v>
      </c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R224" s="179" t="s">
        <v>134</v>
      </c>
      <c r="AT224" s="179" t="s">
        <v>130</v>
      </c>
      <c r="AU224" s="179" t="s">
        <v>82</v>
      </c>
      <c r="AY224" s="3" t="s">
        <v>127</v>
      </c>
      <c r="BE224" s="180" t="n">
        <f aca="false">IF(N224="základní",J224,0)</f>
        <v>0</v>
      </c>
      <c r="BF224" s="180" t="n">
        <f aca="false">IF(N224="snížená",J224,0)</f>
        <v>0</v>
      </c>
      <c r="BG224" s="180" t="n">
        <f aca="false">IF(N224="zákl. přenesená",J224,0)</f>
        <v>0</v>
      </c>
      <c r="BH224" s="180" t="n">
        <f aca="false">IF(N224="sníž. přenesená",J224,0)</f>
        <v>0</v>
      </c>
      <c r="BI224" s="180" t="n">
        <f aca="false">IF(N224="nulová",J224,0)</f>
        <v>0</v>
      </c>
      <c r="BJ224" s="3" t="s">
        <v>80</v>
      </c>
      <c r="BK224" s="180" t="n">
        <f aca="false">ROUND(I224*H224,1)</f>
        <v>0</v>
      </c>
      <c r="BL224" s="3" t="s">
        <v>134</v>
      </c>
      <c r="BM224" s="179" t="s">
        <v>463</v>
      </c>
    </row>
    <row r="225" s="27" customFormat="true" ht="16.5" hidden="false" customHeight="true" outlineLevel="0" collapsed="false">
      <c r="A225" s="22"/>
      <c r="B225" s="166"/>
      <c r="C225" s="182" t="s">
        <v>493</v>
      </c>
      <c r="D225" s="182" t="s">
        <v>266</v>
      </c>
      <c r="E225" s="183" t="s">
        <v>630</v>
      </c>
      <c r="F225" s="184" t="s">
        <v>472</v>
      </c>
      <c r="G225" s="185" t="s">
        <v>417</v>
      </c>
      <c r="H225" s="186" t="n">
        <v>48.06</v>
      </c>
      <c r="I225" s="187"/>
      <c r="J225" s="188" t="n">
        <f aca="false">ROUND(I225*H225,1)</f>
        <v>0</v>
      </c>
      <c r="K225" s="189"/>
      <c r="L225" s="190"/>
      <c r="M225" s="191"/>
      <c r="N225" s="192" t="s">
        <v>37</v>
      </c>
      <c r="O225" s="60"/>
      <c r="P225" s="177" t="n">
        <f aca="false">O225*H225</f>
        <v>0</v>
      </c>
      <c r="Q225" s="177" t="n">
        <v>0</v>
      </c>
      <c r="R225" s="177" t="n">
        <f aca="false">Q225*H225</f>
        <v>0</v>
      </c>
      <c r="S225" s="177" t="n">
        <v>0</v>
      </c>
      <c r="T225" s="178" t="n">
        <f aca="false">S225*H225</f>
        <v>0</v>
      </c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R225" s="179" t="s">
        <v>152</v>
      </c>
      <c r="AT225" s="179" t="s">
        <v>266</v>
      </c>
      <c r="AU225" s="179" t="s">
        <v>82</v>
      </c>
      <c r="AY225" s="3" t="s">
        <v>127</v>
      </c>
      <c r="BE225" s="180" t="n">
        <f aca="false">IF(N225="základní",J225,0)</f>
        <v>0</v>
      </c>
      <c r="BF225" s="180" t="n">
        <f aca="false">IF(N225="snížená",J225,0)</f>
        <v>0</v>
      </c>
      <c r="BG225" s="180" t="n">
        <f aca="false">IF(N225="zákl. přenesená",J225,0)</f>
        <v>0</v>
      </c>
      <c r="BH225" s="180" t="n">
        <f aca="false">IF(N225="sníž. přenesená",J225,0)</f>
        <v>0</v>
      </c>
      <c r="BI225" s="180" t="n">
        <f aca="false">IF(N225="nulová",J225,0)</f>
        <v>0</v>
      </c>
      <c r="BJ225" s="3" t="s">
        <v>80</v>
      </c>
      <c r="BK225" s="180" t="n">
        <f aca="false">ROUND(I225*H225,1)</f>
        <v>0</v>
      </c>
      <c r="BL225" s="3" t="s">
        <v>134</v>
      </c>
      <c r="BM225" s="179" t="s">
        <v>631</v>
      </c>
    </row>
    <row r="226" s="27" customFormat="true" ht="16.5" hidden="false" customHeight="true" outlineLevel="0" collapsed="false">
      <c r="A226" s="22"/>
      <c r="B226" s="166"/>
      <c r="C226" s="182" t="s">
        <v>499</v>
      </c>
      <c r="D226" s="182" t="s">
        <v>266</v>
      </c>
      <c r="E226" s="183" t="s">
        <v>632</v>
      </c>
      <c r="F226" s="184" t="s">
        <v>476</v>
      </c>
      <c r="G226" s="185" t="s">
        <v>417</v>
      </c>
      <c r="H226" s="186" t="n">
        <v>8</v>
      </c>
      <c r="I226" s="187"/>
      <c r="J226" s="188" t="n">
        <f aca="false">ROUND(I226*H226,1)</f>
        <v>0</v>
      </c>
      <c r="K226" s="189"/>
      <c r="L226" s="190"/>
      <c r="M226" s="191"/>
      <c r="N226" s="192" t="s">
        <v>37</v>
      </c>
      <c r="O226" s="60"/>
      <c r="P226" s="177" t="n">
        <f aca="false">O226*H226</f>
        <v>0</v>
      </c>
      <c r="Q226" s="177" t="n">
        <v>0</v>
      </c>
      <c r="R226" s="177" t="n">
        <f aca="false">Q226*H226</f>
        <v>0</v>
      </c>
      <c r="S226" s="177" t="n">
        <v>0</v>
      </c>
      <c r="T226" s="178" t="n">
        <f aca="false">S226*H226</f>
        <v>0</v>
      </c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R226" s="179" t="s">
        <v>152</v>
      </c>
      <c r="AT226" s="179" t="s">
        <v>266</v>
      </c>
      <c r="AU226" s="179" t="s">
        <v>82</v>
      </c>
      <c r="AY226" s="3" t="s">
        <v>127</v>
      </c>
      <c r="BE226" s="180" t="n">
        <f aca="false">IF(N226="základní",J226,0)</f>
        <v>0</v>
      </c>
      <c r="BF226" s="180" t="n">
        <f aca="false">IF(N226="snížená",J226,0)</f>
        <v>0</v>
      </c>
      <c r="BG226" s="180" t="n">
        <f aca="false">IF(N226="zákl. přenesená",J226,0)</f>
        <v>0</v>
      </c>
      <c r="BH226" s="180" t="n">
        <f aca="false">IF(N226="sníž. přenesená",J226,0)</f>
        <v>0</v>
      </c>
      <c r="BI226" s="180" t="n">
        <f aca="false">IF(N226="nulová",J226,0)</f>
        <v>0</v>
      </c>
      <c r="BJ226" s="3" t="s">
        <v>80</v>
      </c>
      <c r="BK226" s="180" t="n">
        <f aca="false">ROUND(I226*H226,1)</f>
        <v>0</v>
      </c>
      <c r="BL226" s="3" t="s">
        <v>134</v>
      </c>
      <c r="BM226" s="179" t="s">
        <v>633</v>
      </c>
    </row>
    <row r="227" s="27" customFormat="true" ht="24.15" hidden="false" customHeight="true" outlineLevel="0" collapsed="false">
      <c r="A227" s="22"/>
      <c r="B227" s="166"/>
      <c r="C227" s="182" t="s">
        <v>509</v>
      </c>
      <c r="D227" s="182" t="s">
        <v>266</v>
      </c>
      <c r="E227" s="183" t="s">
        <v>634</v>
      </c>
      <c r="F227" s="184" t="s">
        <v>480</v>
      </c>
      <c r="G227" s="185" t="s">
        <v>261</v>
      </c>
      <c r="H227" s="186" t="n">
        <v>5</v>
      </c>
      <c r="I227" s="187"/>
      <c r="J227" s="188" t="n">
        <f aca="false">ROUND(I227*H227,1)</f>
        <v>0</v>
      </c>
      <c r="K227" s="189"/>
      <c r="L227" s="190"/>
      <c r="M227" s="191"/>
      <c r="N227" s="192" t="s">
        <v>37</v>
      </c>
      <c r="O227" s="60"/>
      <c r="P227" s="177" t="n">
        <f aca="false">O227*H227</f>
        <v>0</v>
      </c>
      <c r="Q227" s="177" t="n">
        <v>0</v>
      </c>
      <c r="R227" s="177" t="n">
        <f aca="false">Q227*H227</f>
        <v>0</v>
      </c>
      <c r="S227" s="177" t="n">
        <v>0</v>
      </c>
      <c r="T227" s="178" t="n">
        <f aca="false">S227*H227</f>
        <v>0</v>
      </c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R227" s="179" t="s">
        <v>152</v>
      </c>
      <c r="AT227" s="179" t="s">
        <v>266</v>
      </c>
      <c r="AU227" s="179" t="s">
        <v>82</v>
      </c>
      <c r="AY227" s="3" t="s">
        <v>127</v>
      </c>
      <c r="BE227" s="180" t="n">
        <f aca="false">IF(N227="základní",J227,0)</f>
        <v>0</v>
      </c>
      <c r="BF227" s="180" t="n">
        <f aca="false">IF(N227="snížená",J227,0)</f>
        <v>0</v>
      </c>
      <c r="BG227" s="180" t="n">
        <f aca="false">IF(N227="zákl. přenesená",J227,0)</f>
        <v>0</v>
      </c>
      <c r="BH227" s="180" t="n">
        <f aca="false">IF(N227="sníž. přenesená",J227,0)</f>
        <v>0</v>
      </c>
      <c r="BI227" s="180" t="n">
        <f aca="false">IF(N227="nulová",J227,0)</f>
        <v>0</v>
      </c>
      <c r="BJ227" s="3" t="s">
        <v>80</v>
      </c>
      <c r="BK227" s="180" t="n">
        <f aca="false">ROUND(I227*H227,1)</f>
        <v>0</v>
      </c>
      <c r="BL227" s="3" t="s">
        <v>134</v>
      </c>
      <c r="BM227" s="179" t="s">
        <v>635</v>
      </c>
    </row>
    <row r="228" s="27" customFormat="true" ht="16.5" hidden="false" customHeight="true" outlineLevel="0" collapsed="false">
      <c r="A228" s="22"/>
      <c r="B228" s="166"/>
      <c r="C228" s="182" t="s">
        <v>520</v>
      </c>
      <c r="D228" s="182" t="s">
        <v>266</v>
      </c>
      <c r="E228" s="183" t="s">
        <v>636</v>
      </c>
      <c r="F228" s="184" t="s">
        <v>484</v>
      </c>
      <c r="G228" s="185" t="s">
        <v>261</v>
      </c>
      <c r="H228" s="186" t="n">
        <v>10</v>
      </c>
      <c r="I228" s="187"/>
      <c r="J228" s="188" t="n">
        <f aca="false">ROUND(I228*H228,1)</f>
        <v>0</v>
      </c>
      <c r="K228" s="189"/>
      <c r="L228" s="190"/>
      <c r="M228" s="191"/>
      <c r="N228" s="192" t="s">
        <v>37</v>
      </c>
      <c r="O228" s="60"/>
      <c r="P228" s="177" t="n">
        <f aca="false">O228*H228</f>
        <v>0</v>
      </c>
      <c r="Q228" s="177" t="n">
        <v>0</v>
      </c>
      <c r="R228" s="177" t="n">
        <f aca="false">Q228*H228</f>
        <v>0</v>
      </c>
      <c r="S228" s="177" t="n">
        <v>0</v>
      </c>
      <c r="T228" s="178" t="n">
        <f aca="false">S228*H228</f>
        <v>0</v>
      </c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R228" s="179" t="s">
        <v>152</v>
      </c>
      <c r="AT228" s="179" t="s">
        <v>266</v>
      </c>
      <c r="AU228" s="179" t="s">
        <v>82</v>
      </c>
      <c r="AY228" s="3" t="s">
        <v>127</v>
      </c>
      <c r="BE228" s="180" t="n">
        <f aca="false">IF(N228="základní",J228,0)</f>
        <v>0</v>
      </c>
      <c r="BF228" s="180" t="n">
        <f aca="false">IF(N228="snížená",J228,0)</f>
        <v>0</v>
      </c>
      <c r="BG228" s="180" t="n">
        <f aca="false">IF(N228="zákl. přenesená",J228,0)</f>
        <v>0</v>
      </c>
      <c r="BH228" s="180" t="n">
        <f aca="false">IF(N228="sníž. přenesená",J228,0)</f>
        <v>0</v>
      </c>
      <c r="BI228" s="180" t="n">
        <f aca="false">IF(N228="nulová",J228,0)</f>
        <v>0</v>
      </c>
      <c r="BJ228" s="3" t="s">
        <v>80</v>
      </c>
      <c r="BK228" s="180" t="n">
        <f aca="false">ROUND(I228*H228,1)</f>
        <v>0</v>
      </c>
      <c r="BL228" s="3" t="s">
        <v>134</v>
      </c>
      <c r="BM228" s="179" t="s">
        <v>637</v>
      </c>
    </row>
    <row r="229" s="27" customFormat="true" ht="21.75" hidden="false" customHeight="true" outlineLevel="0" collapsed="false">
      <c r="A229" s="22"/>
      <c r="B229" s="166"/>
      <c r="C229" s="182" t="s">
        <v>524</v>
      </c>
      <c r="D229" s="182" t="s">
        <v>266</v>
      </c>
      <c r="E229" s="183" t="s">
        <v>638</v>
      </c>
      <c r="F229" s="184" t="s">
        <v>488</v>
      </c>
      <c r="G229" s="185" t="s">
        <v>261</v>
      </c>
      <c r="H229" s="186" t="n">
        <v>15</v>
      </c>
      <c r="I229" s="187"/>
      <c r="J229" s="188" t="n">
        <f aca="false">ROUND(I229*H229,1)</f>
        <v>0</v>
      </c>
      <c r="K229" s="189"/>
      <c r="L229" s="190"/>
      <c r="M229" s="191"/>
      <c r="N229" s="192" t="s">
        <v>37</v>
      </c>
      <c r="O229" s="60"/>
      <c r="P229" s="177" t="n">
        <f aca="false">O229*H229</f>
        <v>0</v>
      </c>
      <c r="Q229" s="177" t="n">
        <v>0</v>
      </c>
      <c r="R229" s="177" t="n">
        <f aca="false">Q229*H229</f>
        <v>0</v>
      </c>
      <c r="S229" s="177" t="n">
        <v>0</v>
      </c>
      <c r="T229" s="178" t="n">
        <f aca="false">S229*H229</f>
        <v>0</v>
      </c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R229" s="179" t="s">
        <v>152</v>
      </c>
      <c r="AT229" s="179" t="s">
        <v>266</v>
      </c>
      <c r="AU229" s="179" t="s">
        <v>82</v>
      </c>
      <c r="AY229" s="3" t="s">
        <v>127</v>
      </c>
      <c r="BE229" s="180" t="n">
        <f aca="false">IF(N229="základní",J229,0)</f>
        <v>0</v>
      </c>
      <c r="BF229" s="180" t="n">
        <f aca="false">IF(N229="snížená",J229,0)</f>
        <v>0</v>
      </c>
      <c r="BG229" s="180" t="n">
        <f aca="false">IF(N229="zákl. přenesená",J229,0)</f>
        <v>0</v>
      </c>
      <c r="BH229" s="180" t="n">
        <f aca="false">IF(N229="sníž. přenesená",J229,0)</f>
        <v>0</v>
      </c>
      <c r="BI229" s="180" t="n">
        <f aca="false">IF(N229="nulová",J229,0)</f>
        <v>0</v>
      </c>
      <c r="BJ229" s="3" t="s">
        <v>80</v>
      </c>
      <c r="BK229" s="180" t="n">
        <f aca="false">ROUND(I229*H229,1)</f>
        <v>0</v>
      </c>
      <c r="BL229" s="3" t="s">
        <v>134</v>
      </c>
      <c r="BM229" s="179" t="s">
        <v>639</v>
      </c>
    </row>
    <row r="230" s="27" customFormat="true" ht="16.5" hidden="false" customHeight="true" outlineLevel="0" collapsed="false">
      <c r="A230" s="22"/>
      <c r="B230" s="166"/>
      <c r="C230" s="182" t="s">
        <v>380</v>
      </c>
      <c r="D230" s="182" t="s">
        <v>266</v>
      </c>
      <c r="E230" s="183" t="s">
        <v>640</v>
      </c>
      <c r="F230" s="184" t="s">
        <v>432</v>
      </c>
      <c r="G230" s="185" t="s">
        <v>383</v>
      </c>
      <c r="H230" s="186" t="n">
        <v>2</v>
      </c>
      <c r="I230" s="187"/>
      <c r="J230" s="188" t="n">
        <f aca="false">ROUND(I230*H230,1)</f>
        <v>0</v>
      </c>
      <c r="K230" s="189"/>
      <c r="L230" s="190"/>
      <c r="M230" s="191"/>
      <c r="N230" s="192" t="s">
        <v>37</v>
      </c>
      <c r="O230" s="60"/>
      <c r="P230" s="177" t="n">
        <f aca="false">O230*H230</f>
        <v>0</v>
      </c>
      <c r="Q230" s="177" t="n">
        <v>0</v>
      </c>
      <c r="R230" s="177" t="n">
        <f aca="false">Q230*H230</f>
        <v>0</v>
      </c>
      <c r="S230" s="177" t="n">
        <v>0</v>
      </c>
      <c r="T230" s="178" t="n">
        <f aca="false">S230*H230</f>
        <v>0</v>
      </c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R230" s="179" t="s">
        <v>152</v>
      </c>
      <c r="AT230" s="179" t="s">
        <v>266</v>
      </c>
      <c r="AU230" s="179" t="s">
        <v>82</v>
      </c>
      <c r="AY230" s="3" t="s">
        <v>127</v>
      </c>
      <c r="BE230" s="180" t="n">
        <f aca="false">IF(N230="základní",J230,0)</f>
        <v>0</v>
      </c>
      <c r="BF230" s="180" t="n">
        <f aca="false">IF(N230="snížená",J230,0)</f>
        <v>0</v>
      </c>
      <c r="BG230" s="180" t="n">
        <f aca="false">IF(N230="zákl. přenesená",J230,0)</f>
        <v>0</v>
      </c>
      <c r="BH230" s="180" t="n">
        <f aca="false">IF(N230="sníž. přenesená",J230,0)</f>
        <v>0</v>
      </c>
      <c r="BI230" s="180" t="n">
        <f aca="false">IF(N230="nulová",J230,0)</f>
        <v>0</v>
      </c>
      <c r="BJ230" s="3" t="s">
        <v>80</v>
      </c>
      <c r="BK230" s="180" t="n">
        <f aca="false">ROUND(I230*H230,1)</f>
        <v>0</v>
      </c>
      <c r="BL230" s="3" t="s">
        <v>134</v>
      </c>
      <c r="BM230" s="179" t="s">
        <v>465</v>
      </c>
    </row>
    <row r="231" s="27" customFormat="true" ht="24.15" hidden="false" customHeight="true" outlineLevel="0" collapsed="false">
      <c r="A231" s="22"/>
      <c r="B231" s="166"/>
      <c r="C231" s="167" t="s">
        <v>384</v>
      </c>
      <c r="D231" s="167" t="s">
        <v>130</v>
      </c>
      <c r="E231" s="168" t="s">
        <v>467</v>
      </c>
      <c r="F231" s="169" t="s">
        <v>468</v>
      </c>
      <c r="G231" s="170" t="s">
        <v>417</v>
      </c>
      <c r="H231" s="171" t="n">
        <v>44.1</v>
      </c>
      <c r="I231" s="172"/>
      <c r="J231" s="173" t="n">
        <f aca="false">ROUND(I231*H231,1)</f>
        <v>0</v>
      </c>
      <c r="K231" s="174"/>
      <c r="L231" s="23"/>
      <c r="M231" s="175"/>
      <c r="N231" s="176" t="s">
        <v>37</v>
      </c>
      <c r="O231" s="60"/>
      <c r="P231" s="177" t="n">
        <f aca="false">O231*H231</f>
        <v>0</v>
      </c>
      <c r="Q231" s="177" t="n">
        <v>0.0052</v>
      </c>
      <c r="R231" s="177" t="n">
        <f aca="false">Q231*H231</f>
        <v>0.22932</v>
      </c>
      <c r="S231" s="177" t="n">
        <v>0</v>
      </c>
      <c r="T231" s="178" t="n">
        <f aca="false">S231*H231</f>
        <v>0</v>
      </c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R231" s="179" t="s">
        <v>134</v>
      </c>
      <c r="AT231" s="179" t="s">
        <v>130</v>
      </c>
      <c r="AU231" s="179" t="s">
        <v>82</v>
      </c>
      <c r="AY231" s="3" t="s">
        <v>127</v>
      </c>
      <c r="BE231" s="180" t="n">
        <f aca="false">IF(N231="základní",J231,0)</f>
        <v>0</v>
      </c>
      <c r="BF231" s="180" t="n">
        <f aca="false">IF(N231="snížená",J231,0)</f>
        <v>0</v>
      </c>
      <c r="BG231" s="180" t="n">
        <f aca="false">IF(N231="zákl. přenesená",J231,0)</f>
        <v>0</v>
      </c>
      <c r="BH231" s="180" t="n">
        <f aca="false">IF(N231="sníž. přenesená",J231,0)</f>
        <v>0</v>
      </c>
      <c r="BI231" s="180" t="n">
        <f aca="false">IF(N231="nulová",J231,0)</f>
        <v>0</v>
      </c>
      <c r="BJ231" s="3" t="s">
        <v>80</v>
      </c>
      <c r="BK231" s="180" t="n">
        <f aca="false">ROUND(I231*H231,1)</f>
        <v>0</v>
      </c>
      <c r="BL231" s="3" t="s">
        <v>134</v>
      </c>
      <c r="BM231" s="179" t="s">
        <v>469</v>
      </c>
    </row>
    <row r="232" s="27" customFormat="true" ht="24.15" hidden="false" customHeight="true" outlineLevel="0" collapsed="false">
      <c r="A232" s="22"/>
      <c r="B232" s="166"/>
      <c r="C232" s="167" t="s">
        <v>457</v>
      </c>
      <c r="D232" s="167" t="s">
        <v>130</v>
      </c>
      <c r="E232" s="168" t="s">
        <v>491</v>
      </c>
      <c r="F232" s="169" t="s">
        <v>492</v>
      </c>
      <c r="G232" s="170" t="s">
        <v>177</v>
      </c>
      <c r="H232" s="181"/>
      <c r="I232" s="172"/>
      <c r="J232" s="173" t="n">
        <f aca="false">ROUND(I232*H232,1)</f>
        <v>0</v>
      </c>
      <c r="K232" s="174"/>
      <c r="L232" s="23"/>
      <c r="M232" s="175"/>
      <c r="N232" s="176" t="s">
        <v>37</v>
      </c>
      <c r="O232" s="60"/>
      <c r="P232" s="177" t="n">
        <f aca="false">O232*H232</f>
        <v>0</v>
      </c>
      <c r="Q232" s="177" t="n">
        <v>0</v>
      </c>
      <c r="R232" s="177" t="n">
        <f aca="false">Q232*H232</f>
        <v>0</v>
      </c>
      <c r="S232" s="177" t="n">
        <v>0</v>
      </c>
      <c r="T232" s="178" t="n">
        <f aca="false">S232*H232</f>
        <v>0</v>
      </c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R232" s="179" t="s">
        <v>134</v>
      </c>
      <c r="AT232" s="179" t="s">
        <v>130</v>
      </c>
      <c r="AU232" s="179" t="s">
        <v>82</v>
      </c>
      <c r="AY232" s="3" t="s">
        <v>127</v>
      </c>
      <c r="BE232" s="180" t="n">
        <f aca="false">IF(N232="základní",J232,0)</f>
        <v>0</v>
      </c>
      <c r="BF232" s="180" t="n">
        <f aca="false">IF(N232="snížená",J232,0)</f>
        <v>0</v>
      </c>
      <c r="BG232" s="180" t="n">
        <f aca="false">IF(N232="zákl. přenesená",J232,0)</f>
        <v>0</v>
      </c>
      <c r="BH232" s="180" t="n">
        <f aca="false">IF(N232="sníž. přenesená",J232,0)</f>
        <v>0</v>
      </c>
      <c r="BI232" s="180" t="n">
        <f aca="false">IF(N232="nulová",J232,0)</f>
        <v>0</v>
      </c>
      <c r="BJ232" s="3" t="s">
        <v>80</v>
      </c>
      <c r="BK232" s="180" t="n">
        <f aca="false">ROUND(I232*H232,1)</f>
        <v>0</v>
      </c>
      <c r="BL232" s="3" t="s">
        <v>134</v>
      </c>
      <c r="BM232" s="179" t="s">
        <v>493</v>
      </c>
    </row>
    <row r="233" s="152" customFormat="true" ht="22.8" hidden="false" customHeight="true" outlineLevel="0" collapsed="false">
      <c r="B233" s="153"/>
      <c r="D233" s="154" t="s">
        <v>71</v>
      </c>
      <c r="E233" s="164" t="s">
        <v>494</v>
      </c>
      <c r="F233" s="164" t="s">
        <v>495</v>
      </c>
      <c r="I233" s="156"/>
      <c r="J233" s="165" t="n">
        <f aca="false">BK233</f>
        <v>0</v>
      </c>
      <c r="L233" s="153"/>
      <c r="M233" s="158"/>
      <c r="N233" s="159"/>
      <c r="O233" s="159"/>
      <c r="P233" s="160" t="n">
        <f aca="false">SUM(P234:P235)</f>
        <v>0</v>
      </c>
      <c r="Q233" s="159"/>
      <c r="R233" s="160" t="n">
        <f aca="false">SUM(R234:R235)</f>
        <v>0.00168</v>
      </c>
      <c r="S233" s="159"/>
      <c r="T233" s="161" t="n">
        <f aca="false">SUM(T234:T235)</f>
        <v>0</v>
      </c>
      <c r="AR233" s="154" t="s">
        <v>82</v>
      </c>
      <c r="AT233" s="162" t="s">
        <v>71</v>
      </c>
      <c r="AU233" s="162" t="s">
        <v>80</v>
      </c>
      <c r="AY233" s="154" t="s">
        <v>127</v>
      </c>
      <c r="BK233" s="163" t="n">
        <f aca="false">SUM(BK234:BK235)</f>
        <v>0</v>
      </c>
    </row>
    <row r="234" s="27" customFormat="true" ht="16.5" hidden="false" customHeight="true" outlineLevel="0" collapsed="false">
      <c r="A234" s="22"/>
      <c r="B234" s="166"/>
      <c r="C234" s="167" t="s">
        <v>460</v>
      </c>
      <c r="D234" s="167" t="s">
        <v>130</v>
      </c>
      <c r="E234" s="168" t="s">
        <v>497</v>
      </c>
      <c r="F234" s="169" t="s">
        <v>498</v>
      </c>
      <c r="G234" s="170" t="s">
        <v>133</v>
      </c>
      <c r="H234" s="171" t="n">
        <v>10</v>
      </c>
      <c r="I234" s="172"/>
      <c r="J234" s="173" t="n">
        <f aca="false">ROUND(I234*H234,1)</f>
        <v>0</v>
      </c>
      <c r="K234" s="174"/>
      <c r="L234" s="23"/>
      <c r="M234" s="175"/>
      <c r="N234" s="176" t="s">
        <v>37</v>
      </c>
      <c r="O234" s="60"/>
      <c r="P234" s="177" t="n">
        <f aca="false">O234*H234</f>
        <v>0</v>
      </c>
      <c r="Q234" s="177" t="n">
        <v>0.00014</v>
      </c>
      <c r="R234" s="177" t="n">
        <f aca="false">Q234*H234</f>
        <v>0.0014</v>
      </c>
      <c r="S234" s="177" t="n">
        <v>0</v>
      </c>
      <c r="T234" s="178" t="n">
        <f aca="false">S234*H234</f>
        <v>0</v>
      </c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R234" s="179" t="s">
        <v>164</v>
      </c>
      <c r="AT234" s="179" t="s">
        <v>130</v>
      </c>
      <c r="AU234" s="179" t="s">
        <v>82</v>
      </c>
      <c r="AY234" s="3" t="s">
        <v>127</v>
      </c>
      <c r="BE234" s="180" t="n">
        <f aca="false">IF(N234="základní",J234,0)</f>
        <v>0</v>
      </c>
      <c r="BF234" s="180" t="n">
        <f aca="false">IF(N234="snížená",J234,0)</f>
        <v>0</v>
      </c>
      <c r="BG234" s="180" t="n">
        <f aca="false">IF(N234="zákl. přenesená",J234,0)</f>
        <v>0</v>
      </c>
      <c r="BH234" s="180" t="n">
        <f aca="false">IF(N234="sníž. přenesená",J234,0)</f>
        <v>0</v>
      </c>
      <c r="BI234" s="180" t="n">
        <f aca="false">IF(N234="nulová",J234,0)</f>
        <v>0</v>
      </c>
      <c r="BJ234" s="3" t="s">
        <v>80</v>
      </c>
      <c r="BK234" s="180" t="n">
        <f aca="false">ROUND(I234*H234,1)</f>
        <v>0</v>
      </c>
      <c r="BL234" s="3" t="s">
        <v>164</v>
      </c>
      <c r="BM234" s="179" t="s">
        <v>499</v>
      </c>
    </row>
    <row r="235" s="27" customFormat="true" ht="16.5" hidden="false" customHeight="true" outlineLevel="0" collapsed="false">
      <c r="A235" s="22"/>
      <c r="B235" s="166"/>
      <c r="C235" s="167" t="s">
        <v>464</v>
      </c>
      <c r="D235" s="167" t="s">
        <v>130</v>
      </c>
      <c r="E235" s="168" t="s">
        <v>501</v>
      </c>
      <c r="F235" s="169" t="s">
        <v>502</v>
      </c>
      <c r="G235" s="170" t="s">
        <v>261</v>
      </c>
      <c r="H235" s="171" t="n">
        <v>2</v>
      </c>
      <c r="I235" s="172"/>
      <c r="J235" s="173" t="n">
        <f aca="false">ROUND(I235*H235,1)</f>
        <v>0</v>
      </c>
      <c r="K235" s="174"/>
      <c r="L235" s="23"/>
      <c r="M235" s="175"/>
      <c r="N235" s="176" t="s">
        <v>37</v>
      </c>
      <c r="O235" s="60"/>
      <c r="P235" s="177" t="n">
        <f aca="false">O235*H235</f>
        <v>0</v>
      </c>
      <c r="Q235" s="177" t="n">
        <v>0.00014</v>
      </c>
      <c r="R235" s="177" t="n">
        <f aca="false">Q235*H235</f>
        <v>0.00028</v>
      </c>
      <c r="S235" s="177" t="n">
        <v>0</v>
      </c>
      <c r="T235" s="178" t="n">
        <f aca="false">S235*H235</f>
        <v>0</v>
      </c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R235" s="179" t="s">
        <v>164</v>
      </c>
      <c r="AT235" s="179" t="s">
        <v>130</v>
      </c>
      <c r="AU235" s="179" t="s">
        <v>82</v>
      </c>
      <c r="AY235" s="3" t="s">
        <v>127</v>
      </c>
      <c r="BE235" s="180" t="n">
        <f aca="false">IF(N235="základní",J235,0)</f>
        <v>0</v>
      </c>
      <c r="BF235" s="180" t="n">
        <f aca="false">IF(N235="snížená",J235,0)</f>
        <v>0</v>
      </c>
      <c r="BG235" s="180" t="n">
        <f aca="false">IF(N235="zákl. přenesená",J235,0)</f>
        <v>0</v>
      </c>
      <c r="BH235" s="180" t="n">
        <f aca="false">IF(N235="sníž. přenesená",J235,0)</f>
        <v>0</v>
      </c>
      <c r="BI235" s="180" t="n">
        <f aca="false">IF(N235="nulová",J235,0)</f>
        <v>0</v>
      </c>
      <c r="BJ235" s="3" t="s">
        <v>80</v>
      </c>
      <c r="BK235" s="180" t="n">
        <f aca="false">ROUND(I235*H235,1)</f>
        <v>0</v>
      </c>
      <c r="BL235" s="3" t="s">
        <v>164</v>
      </c>
      <c r="BM235" s="179" t="s">
        <v>641</v>
      </c>
    </row>
    <row r="236" s="152" customFormat="true" ht="22.8" hidden="false" customHeight="true" outlineLevel="0" collapsed="false">
      <c r="B236" s="153"/>
      <c r="D236" s="154" t="s">
        <v>71</v>
      </c>
      <c r="E236" s="164" t="s">
        <v>504</v>
      </c>
      <c r="F236" s="164" t="s">
        <v>505</v>
      </c>
      <c r="I236" s="156"/>
      <c r="J236" s="165" t="n">
        <f aca="false">BK236</f>
        <v>0</v>
      </c>
      <c r="L236" s="153"/>
      <c r="M236" s="158"/>
      <c r="N236" s="159"/>
      <c r="O236" s="159"/>
      <c r="P236" s="160" t="n">
        <v>0</v>
      </c>
      <c r="Q236" s="159"/>
      <c r="R236" s="160" t="n">
        <v>0</v>
      </c>
      <c r="S236" s="159"/>
      <c r="T236" s="161" t="n">
        <v>0</v>
      </c>
      <c r="AR236" s="154" t="s">
        <v>82</v>
      </c>
      <c r="AT236" s="162" t="s">
        <v>71</v>
      </c>
      <c r="AU236" s="162" t="s">
        <v>80</v>
      </c>
      <c r="AY236" s="154" t="s">
        <v>127</v>
      </c>
      <c r="BK236" s="163" t="n">
        <v>0</v>
      </c>
    </row>
    <row r="237" s="152" customFormat="true" ht="22.8" hidden="false" customHeight="true" outlineLevel="0" collapsed="false">
      <c r="B237" s="153"/>
      <c r="D237" s="154" t="s">
        <v>71</v>
      </c>
      <c r="E237" s="164" t="s">
        <v>510</v>
      </c>
      <c r="F237" s="164" t="s">
        <v>511</v>
      </c>
      <c r="I237" s="156"/>
      <c r="J237" s="165" t="n">
        <f aca="false">BK237</f>
        <v>0</v>
      </c>
      <c r="L237" s="153"/>
      <c r="M237" s="158"/>
      <c r="N237" s="159"/>
      <c r="O237" s="159"/>
      <c r="P237" s="160" t="n">
        <f aca="false">SUM(P238:P252)</f>
        <v>0</v>
      </c>
      <c r="Q237" s="159"/>
      <c r="R237" s="160" t="n">
        <f aca="false">SUM(R238:R252)</f>
        <v>0</v>
      </c>
      <c r="S237" s="159"/>
      <c r="T237" s="161" t="n">
        <f aca="false">SUM(T238:T252)</f>
        <v>0</v>
      </c>
      <c r="AR237" s="154" t="s">
        <v>82</v>
      </c>
      <c r="AT237" s="162" t="s">
        <v>71</v>
      </c>
      <c r="AU237" s="162" t="s">
        <v>80</v>
      </c>
      <c r="AY237" s="154" t="s">
        <v>127</v>
      </c>
      <c r="BK237" s="163" t="n">
        <f aca="false">SUM(BK238:BK252)</f>
        <v>0</v>
      </c>
    </row>
    <row r="238" s="27" customFormat="true" ht="16.5" hidden="false" customHeight="true" outlineLevel="0" collapsed="false">
      <c r="A238" s="22"/>
      <c r="B238" s="166"/>
      <c r="C238" s="167" t="s">
        <v>470</v>
      </c>
      <c r="D238" s="167" t="s">
        <v>130</v>
      </c>
      <c r="E238" s="168" t="s">
        <v>513</v>
      </c>
      <c r="F238" s="169" t="s">
        <v>514</v>
      </c>
      <c r="G238" s="170" t="s">
        <v>261</v>
      </c>
      <c r="H238" s="171" t="n">
        <v>4</v>
      </c>
      <c r="I238" s="172"/>
      <c r="J238" s="173" t="n">
        <f aca="false">ROUND(I238*H238,1)</f>
        <v>0</v>
      </c>
      <c r="K238" s="174"/>
      <c r="L238" s="23"/>
      <c r="M238" s="175"/>
      <c r="N238" s="176" t="s">
        <v>37</v>
      </c>
      <c r="O238" s="60"/>
      <c r="P238" s="177" t="n">
        <f aca="false">O238*H238</f>
        <v>0</v>
      </c>
      <c r="Q238" s="177" t="n">
        <v>0</v>
      </c>
      <c r="R238" s="177" t="n">
        <f aca="false">Q238*H238</f>
        <v>0</v>
      </c>
      <c r="S238" s="177" t="n">
        <v>0</v>
      </c>
      <c r="T238" s="178" t="n">
        <f aca="false">S238*H238</f>
        <v>0</v>
      </c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R238" s="179" t="s">
        <v>134</v>
      </c>
      <c r="AT238" s="179" t="s">
        <v>130</v>
      </c>
      <c r="AU238" s="179" t="s">
        <v>82</v>
      </c>
      <c r="AY238" s="3" t="s">
        <v>127</v>
      </c>
      <c r="BE238" s="180" t="n">
        <f aca="false">IF(N238="základní",J238,0)</f>
        <v>0</v>
      </c>
      <c r="BF238" s="180" t="n">
        <f aca="false">IF(N238="snížená",J238,0)</f>
        <v>0</v>
      </c>
      <c r="BG238" s="180" t="n">
        <f aca="false">IF(N238="zákl. přenesená",J238,0)</f>
        <v>0</v>
      </c>
      <c r="BH238" s="180" t="n">
        <f aca="false">IF(N238="sníž. přenesená",J238,0)</f>
        <v>0</v>
      </c>
      <c r="BI238" s="180" t="n">
        <f aca="false">IF(N238="nulová",J238,0)</f>
        <v>0</v>
      </c>
      <c r="BJ238" s="3" t="s">
        <v>80</v>
      </c>
      <c r="BK238" s="180" t="n">
        <f aca="false">ROUND(I238*H238,1)</f>
        <v>0</v>
      </c>
      <c r="BL238" s="3" t="s">
        <v>134</v>
      </c>
      <c r="BM238" s="179" t="s">
        <v>642</v>
      </c>
    </row>
    <row r="239" s="27" customFormat="true" ht="16.5" hidden="false" customHeight="true" outlineLevel="0" collapsed="false">
      <c r="A239" s="22"/>
      <c r="B239" s="166"/>
      <c r="C239" s="167" t="s">
        <v>474</v>
      </c>
      <c r="D239" s="167" t="s">
        <v>130</v>
      </c>
      <c r="E239" s="168" t="s">
        <v>517</v>
      </c>
      <c r="F239" s="169" t="s">
        <v>518</v>
      </c>
      <c r="G239" s="170" t="s">
        <v>519</v>
      </c>
      <c r="H239" s="171" t="n">
        <v>32</v>
      </c>
      <c r="I239" s="172"/>
      <c r="J239" s="173" t="n">
        <f aca="false">ROUND(I239*H239,1)</f>
        <v>0</v>
      </c>
      <c r="K239" s="174"/>
      <c r="L239" s="23"/>
      <c r="M239" s="175"/>
      <c r="N239" s="176" t="s">
        <v>37</v>
      </c>
      <c r="O239" s="60"/>
      <c r="P239" s="177" t="n">
        <f aca="false">O239*H239</f>
        <v>0</v>
      </c>
      <c r="Q239" s="177" t="n">
        <v>0</v>
      </c>
      <c r="R239" s="177" t="n">
        <f aca="false">Q239*H239</f>
        <v>0</v>
      </c>
      <c r="S239" s="177" t="n">
        <v>0</v>
      </c>
      <c r="T239" s="178" t="n">
        <f aca="false">S239*H239</f>
        <v>0</v>
      </c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R239" s="179" t="s">
        <v>134</v>
      </c>
      <c r="AT239" s="179" t="s">
        <v>130</v>
      </c>
      <c r="AU239" s="179" t="s">
        <v>82</v>
      </c>
      <c r="AY239" s="3" t="s">
        <v>127</v>
      </c>
      <c r="BE239" s="180" t="n">
        <f aca="false">IF(N239="základní",J239,0)</f>
        <v>0</v>
      </c>
      <c r="BF239" s="180" t="n">
        <f aca="false">IF(N239="snížená",J239,0)</f>
        <v>0</v>
      </c>
      <c r="BG239" s="180" t="n">
        <f aca="false">IF(N239="zákl. přenesená",J239,0)</f>
        <v>0</v>
      </c>
      <c r="BH239" s="180" t="n">
        <f aca="false">IF(N239="sníž. přenesená",J239,0)</f>
        <v>0</v>
      </c>
      <c r="BI239" s="180" t="n">
        <f aca="false">IF(N239="nulová",J239,0)</f>
        <v>0</v>
      </c>
      <c r="BJ239" s="3" t="s">
        <v>80</v>
      </c>
      <c r="BK239" s="180" t="n">
        <f aca="false">ROUND(I239*H239,1)</f>
        <v>0</v>
      </c>
      <c r="BL239" s="3" t="s">
        <v>134</v>
      </c>
      <c r="BM239" s="179" t="s">
        <v>520</v>
      </c>
    </row>
    <row r="240" s="27" customFormat="true" ht="16.5" hidden="false" customHeight="true" outlineLevel="0" collapsed="false">
      <c r="A240" s="22"/>
      <c r="B240" s="166"/>
      <c r="C240" s="167" t="s">
        <v>478</v>
      </c>
      <c r="D240" s="167" t="s">
        <v>130</v>
      </c>
      <c r="E240" s="168" t="s">
        <v>522</v>
      </c>
      <c r="F240" s="169" t="s">
        <v>523</v>
      </c>
      <c r="G240" s="170" t="s">
        <v>519</v>
      </c>
      <c r="H240" s="171" t="n">
        <v>48</v>
      </c>
      <c r="I240" s="172"/>
      <c r="J240" s="173" t="n">
        <f aca="false">ROUND(I240*H240,1)</f>
        <v>0</v>
      </c>
      <c r="K240" s="174"/>
      <c r="L240" s="23"/>
      <c r="M240" s="175"/>
      <c r="N240" s="176" t="s">
        <v>37</v>
      </c>
      <c r="O240" s="60"/>
      <c r="P240" s="177" t="n">
        <f aca="false">O240*H240</f>
        <v>0</v>
      </c>
      <c r="Q240" s="177" t="n">
        <v>0</v>
      </c>
      <c r="R240" s="177" t="n">
        <f aca="false">Q240*H240</f>
        <v>0</v>
      </c>
      <c r="S240" s="177" t="n">
        <v>0</v>
      </c>
      <c r="T240" s="178" t="n">
        <f aca="false">S240*H240</f>
        <v>0</v>
      </c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R240" s="179" t="s">
        <v>134</v>
      </c>
      <c r="AT240" s="179" t="s">
        <v>130</v>
      </c>
      <c r="AU240" s="179" t="s">
        <v>82</v>
      </c>
      <c r="AY240" s="3" t="s">
        <v>127</v>
      </c>
      <c r="BE240" s="180" t="n">
        <f aca="false">IF(N240="základní",J240,0)</f>
        <v>0</v>
      </c>
      <c r="BF240" s="180" t="n">
        <f aca="false">IF(N240="snížená",J240,0)</f>
        <v>0</v>
      </c>
      <c r="BG240" s="180" t="n">
        <f aca="false">IF(N240="zákl. přenesená",J240,0)</f>
        <v>0</v>
      </c>
      <c r="BH240" s="180" t="n">
        <f aca="false">IF(N240="sníž. přenesená",J240,0)</f>
        <v>0</v>
      </c>
      <c r="BI240" s="180" t="n">
        <f aca="false">IF(N240="nulová",J240,0)</f>
        <v>0</v>
      </c>
      <c r="BJ240" s="3" t="s">
        <v>80</v>
      </c>
      <c r="BK240" s="180" t="n">
        <f aca="false">ROUND(I240*H240,1)</f>
        <v>0</v>
      </c>
      <c r="BL240" s="3" t="s">
        <v>134</v>
      </c>
      <c r="BM240" s="179" t="s">
        <v>524</v>
      </c>
    </row>
    <row r="241" s="27" customFormat="true" ht="16.5" hidden="false" customHeight="true" outlineLevel="0" collapsed="false">
      <c r="A241" s="22"/>
      <c r="B241" s="166"/>
      <c r="C241" s="182" t="s">
        <v>482</v>
      </c>
      <c r="D241" s="182" t="s">
        <v>266</v>
      </c>
      <c r="E241" s="183" t="s">
        <v>526</v>
      </c>
      <c r="F241" s="184" t="s">
        <v>527</v>
      </c>
      <c r="G241" s="185" t="s">
        <v>336</v>
      </c>
      <c r="H241" s="186" t="n">
        <v>1</v>
      </c>
      <c r="I241" s="187"/>
      <c r="J241" s="188" t="n">
        <f aca="false">ROUND(I241*H241,1)</f>
        <v>0</v>
      </c>
      <c r="K241" s="189"/>
      <c r="L241" s="190"/>
      <c r="M241" s="191"/>
      <c r="N241" s="192" t="s">
        <v>37</v>
      </c>
      <c r="O241" s="60"/>
      <c r="P241" s="177" t="n">
        <f aca="false">O241*H241</f>
        <v>0</v>
      </c>
      <c r="Q241" s="177" t="n">
        <v>0</v>
      </c>
      <c r="R241" s="177" t="n">
        <f aca="false">Q241*H241</f>
        <v>0</v>
      </c>
      <c r="S241" s="177" t="n">
        <v>0</v>
      </c>
      <c r="T241" s="178" t="n">
        <f aca="false">S241*H241</f>
        <v>0</v>
      </c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R241" s="179" t="s">
        <v>152</v>
      </c>
      <c r="AT241" s="179" t="s">
        <v>266</v>
      </c>
      <c r="AU241" s="179" t="s">
        <v>82</v>
      </c>
      <c r="AY241" s="3" t="s">
        <v>127</v>
      </c>
      <c r="BE241" s="180" t="n">
        <f aca="false">IF(N241="základní",J241,0)</f>
        <v>0</v>
      </c>
      <c r="BF241" s="180" t="n">
        <f aca="false">IF(N241="snížená",J241,0)</f>
        <v>0</v>
      </c>
      <c r="BG241" s="180" t="n">
        <f aca="false">IF(N241="zákl. přenesená",J241,0)</f>
        <v>0</v>
      </c>
      <c r="BH241" s="180" t="n">
        <f aca="false">IF(N241="sníž. přenesená",J241,0)</f>
        <v>0</v>
      </c>
      <c r="BI241" s="180" t="n">
        <f aca="false">IF(N241="nulová",J241,0)</f>
        <v>0</v>
      </c>
      <c r="BJ241" s="3" t="s">
        <v>80</v>
      </c>
      <c r="BK241" s="180" t="n">
        <f aca="false">ROUND(I241*H241,1)</f>
        <v>0</v>
      </c>
      <c r="BL241" s="3" t="s">
        <v>134</v>
      </c>
      <c r="BM241" s="179" t="s">
        <v>528</v>
      </c>
    </row>
    <row r="242" s="27" customFormat="true" ht="16.5" hidden="false" customHeight="true" outlineLevel="0" collapsed="false">
      <c r="A242" s="22"/>
      <c r="B242" s="166"/>
      <c r="C242" s="167" t="s">
        <v>567</v>
      </c>
      <c r="D242" s="167" t="s">
        <v>130</v>
      </c>
      <c r="E242" s="168" t="s">
        <v>530</v>
      </c>
      <c r="F242" s="169" t="s">
        <v>531</v>
      </c>
      <c r="G242" s="170" t="s">
        <v>336</v>
      </c>
      <c r="H242" s="171" t="n">
        <v>1</v>
      </c>
      <c r="I242" s="172"/>
      <c r="J242" s="173" t="n">
        <f aca="false">ROUND(I242*H242,1)</f>
        <v>0</v>
      </c>
      <c r="K242" s="174"/>
      <c r="L242" s="23"/>
      <c r="M242" s="175"/>
      <c r="N242" s="176" t="s">
        <v>37</v>
      </c>
      <c r="O242" s="60"/>
      <c r="P242" s="177" t="n">
        <f aca="false">O242*H242</f>
        <v>0</v>
      </c>
      <c r="Q242" s="177" t="n">
        <v>0</v>
      </c>
      <c r="R242" s="177" t="n">
        <f aca="false">Q242*H242</f>
        <v>0</v>
      </c>
      <c r="S242" s="177" t="n">
        <v>0</v>
      </c>
      <c r="T242" s="178" t="n">
        <f aca="false">S242*H242</f>
        <v>0</v>
      </c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R242" s="179" t="s">
        <v>134</v>
      </c>
      <c r="AT242" s="179" t="s">
        <v>130</v>
      </c>
      <c r="AU242" s="179" t="s">
        <v>82</v>
      </c>
      <c r="AY242" s="3" t="s">
        <v>127</v>
      </c>
      <c r="BE242" s="180" t="n">
        <f aca="false">IF(N242="základní",J242,0)</f>
        <v>0</v>
      </c>
      <c r="BF242" s="180" t="n">
        <f aca="false">IF(N242="snížená",J242,0)</f>
        <v>0</v>
      </c>
      <c r="BG242" s="180" t="n">
        <f aca="false">IF(N242="zákl. přenesená",J242,0)</f>
        <v>0</v>
      </c>
      <c r="BH242" s="180" t="n">
        <f aca="false">IF(N242="sníž. přenesená",J242,0)</f>
        <v>0</v>
      </c>
      <c r="BI242" s="180" t="n">
        <f aca="false">IF(N242="nulová",J242,0)</f>
        <v>0</v>
      </c>
      <c r="BJ242" s="3" t="s">
        <v>80</v>
      </c>
      <c r="BK242" s="180" t="n">
        <f aca="false">ROUND(I242*H242,1)</f>
        <v>0</v>
      </c>
      <c r="BL242" s="3" t="s">
        <v>134</v>
      </c>
      <c r="BM242" s="179" t="s">
        <v>643</v>
      </c>
    </row>
    <row r="243" s="27" customFormat="true" ht="16.5" hidden="false" customHeight="true" outlineLevel="0" collapsed="false">
      <c r="A243" s="22"/>
      <c r="B243" s="166"/>
      <c r="C243" s="167" t="s">
        <v>486</v>
      </c>
      <c r="D243" s="167" t="s">
        <v>130</v>
      </c>
      <c r="E243" s="168" t="s">
        <v>534</v>
      </c>
      <c r="F243" s="169" t="s">
        <v>535</v>
      </c>
      <c r="G243" s="170" t="s">
        <v>536</v>
      </c>
      <c r="H243" s="171" t="n">
        <v>1</v>
      </c>
      <c r="I243" s="172"/>
      <c r="J243" s="173" t="n">
        <f aca="false">ROUND(I243*H243,1)</f>
        <v>0</v>
      </c>
      <c r="K243" s="174"/>
      <c r="L243" s="23"/>
      <c r="M243" s="175"/>
      <c r="N243" s="176" t="s">
        <v>37</v>
      </c>
      <c r="O243" s="60"/>
      <c r="P243" s="177" t="n">
        <f aca="false">O243*H243</f>
        <v>0</v>
      </c>
      <c r="Q243" s="177" t="n">
        <v>0</v>
      </c>
      <c r="R243" s="177" t="n">
        <f aca="false">Q243*H243</f>
        <v>0</v>
      </c>
      <c r="S243" s="177" t="n">
        <v>0</v>
      </c>
      <c r="T243" s="178" t="n">
        <f aca="false">S243*H243</f>
        <v>0</v>
      </c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R243" s="179" t="s">
        <v>134</v>
      </c>
      <c r="AT243" s="179" t="s">
        <v>130</v>
      </c>
      <c r="AU243" s="179" t="s">
        <v>82</v>
      </c>
      <c r="AY243" s="3" t="s">
        <v>127</v>
      </c>
      <c r="BE243" s="180" t="n">
        <f aca="false">IF(N243="základní",J243,0)</f>
        <v>0</v>
      </c>
      <c r="BF243" s="180" t="n">
        <f aca="false">IF(N243="snížená",J243,0)</f>
        <v>0</v>
      </c>
      <c r="BG243" s="180" t="n">
        <f aca="false">IF(N243="zákl. přenesená",J243,0)</f>
        <v>0</v>
      </c>
      <c r="BH243" s="180" t="n">
        <f aca="false">IF(N243="sníž. přenesená",J243,0)</f>
        <v>0</v>
      </c>
      <c r="BI243" s="180" t="n">
        <f aca="false">IF(N243="nulová",J243,0)</f>
        <v>0</v>
      </c>
      <c r="BJ243" s="3" t="s">
        <v>80</v>
      </c>
      <c r="BK243" s="180" t="n">
        <f aca="false">ROUND(I243*H243,1)</f>
        <v>0</v>
      </c>
      <c r="BL243" s="3" t="s">
        <v>134</v>
      </c>
      <c r="BM243" s="179" t="s">
        <v>537</v>
      </c>
    </row>
    <row r="244" s="27" customFormat="true" ht="16.5" hidden="false" customHeight="true" outlineLevel="0" collapsed="false">
      <c r="A244" s="22"/>
      <c r="B244" s="166"/>
      <c r="C244" s="167" t="s">
        <v>490</v>
      </c>
      <c r="D244" s="167" t="s">
        <v>130</v>
      </c>
      <c r="E244" s="168" t="s">
        <v>538</v>
      </c>
      <c r="F244" s="169" t="s">
        <v>539</v>
      </c>
      <c r="G244" s="170" t="s">
        <v>519</v>
      </c>
      <c r="H244" s="171" t="n">
        <v>24</v>
      </c>
      <c r="I244" s="172"/>
      <c r="J244" s="173" t="n">
        <f aca="false">ROUND(I244*H244,1)</f>
        <v>0</v>
      </c>
      <c r="K244" s="174"/>
      <c r="L244" s="23"/>
      <c r="M244" s="175"/>
      <c r="N244" s="176" t="s">
        <v>37</v>
      </c>
      <c r="O244" s="60"/>
      <c r="P244" s="177" t="n">
        <f aca="false">O244*H244</f>
        <v>0</v>
      </c>
      <c r="Q244" s="177" t="n">
        <v>0</v>
      </c>
      <c r="R244" s="177" t="n">
        <f aca="false">Q244*H244</f>
        <v>0</v>
      </c>
      <c r="S244" s="177" t="n">
        <v>0</v>
      </c>
      <c r="T244" s="178" t="n">
        <f aca="false">S244*H244</f>
        <v>0</v>
      </c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R244" s="179" t="s">
        <v>134</v>
      </c>
      <c r="AT244" s="179" t="s">
        <v>130</v>
      </c>
      <c r="AU244" s="179" t="s">
        <v>82</v>
      </c>
      <c r="AY244" s="3" t="s">
        <v>127</v>
      </c>
      <c r="BE244" s="180" t="n">
        <f aca="false">IF(N244="základní",J244,0)</f>
        <v>0</v>
      </c>
      <c r="BF244" s="180" t="n">
        <f aca="false">IF(N244="snížená",J244,0)</f>
        <v>0</v>
      </c>
      <c r="BG244" s="180" t="n">
        <f aca="false">IF(N244="zákl. přenesená",J244,0)</f>
        <v>0</v>
      </c>
      <c r="BH244" s="180" t="n">
        <f aca="false">IF(N244="sníž. přenesená",J244,0)</f>
        <v>0</v>
      </c>
      <c r="BI244" s="180" t="n">
        <f aca="false">IF(N244="nulová",J244,0)</f>
        <v>0</v>
      </c>
      <c r="BJ244" s="3" t="s">
        <v>80</v>
      </c>
      <c r="BK244" s="180" t="n">
        <f aca="false">ROUND(I244*H244,1)</f>
        <v>0</v>
      </c>
      <c r="BL244" s="3" t="s">
        <v>134</v>
      </c>
      <c r="BM244" s="179" t="s">
        <v>540</v>
      </c>
    </row>
    <row r="245" s="27" customFormat="true" ht="16.5" hidden="false" customHeight="true" outlineLevel="0" collapsed="false">
      <c r="A245" s="22"/>
      <c r="B245" s="166"/>
      <c r="C245" s="182" t="s">
        <v>496</v>
      </c>
      <c r="D245" s="182" t="s">
        <v>266</v>
      </c>
      <c r="E245" s="183" t="s">
        <v>542</v>
      </c>
      <c r="F245" s="184" t="s">
        <v>543</v>
      </c>
      <c r="G245" s="185" t="s">
        <v>336</v>
      </c>
      <c r="H245" s="186" t="n">
        <v>1</v>
      </c>
      <c r="I245" s="187"/>
      <c r="J245" s="188" t="n">
        <f aca="false">ROUND(I245*H245,1)</f>
        <v>0</v>
      </c>
      <c r="K245" s="189"/>
      <c r="L245" s="190"/>
      <c r="M245" s="191"/>
      <c r="N245" s="192" t="s">
        <v>37</v>
      </c>
      <c r="O245" s="60"/>
      <c r="P245" s="177" t="n">
        <f aca="false">O245*H245</f>
        <v>0</v>
      </c>
      <c r="Q245" s="177" t="n">
        <v>0</v>
      </c>
      <c r="R245" s="177" t="n">
        <f aca="false">Q245*H245</f>
        <v>0</v>
      </c>
      <c r="S245" s="177" t="n">
        <v>0</v>
      </c>
      <c r="T245" s="178" t="n">
        <f aca="false">S245*H245</f>
        <v>0</v>
      </c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R245" s="179" t="s">
        <v>152</v>
      </c>
      <c r="AT245" s="179" t="s">
        <v>266</v>
      </c>
      <c r="AU245" s="179" t="s">
        <v>82</v>
      </c>
      <c r="AY245" s="3" t="s">
        <v>127</v>
      </c>
      <c r="BE245" s="180" t="n">
        <f aca="false">IF(N245="základní",J245,0)</f>
        <v>0</v>
      </c>
      <c r="BF245" s="180" t="n">
        <f aca="false">IF(N245="snížená",J245,0)</f>
        <v>0</v>
      </c>
      <c r="BG245" s="180" t="n">
        <f aca="false">IF(N245="zákl. přenesená",J245,0)</f>
        <v>0</v>
      </c>
      <c r="BH245" s="180" t="n">
        <f aca="false">IF(N245="sníž. přenesená",J245,0)</f>
        <v>0</v>
      </c>
      <c r="BI245" s="180" t="n">
        <f aca="false">IF(N245="nulová",J245,0)</f>
        <v>0</v>
      </c>
      <c r="BJ245" s="3" t="s">
        <v>80</v>
      </c>
      <c r="BK245" s="180" t="n">
        <f aca="false">ROUND(I245*H245,1)</f>
        <v>0</v>
      </c>
      <c r="BL245" s="3" t="s">
        <v>134</v>
      </c>
      <c r="BM245" s="179" t="s">
        <v>544</v>
      </c>
    </row>
    <row r="246" s="27" customFormat="true" ht="16.5" hidden="false" customHeight="true" outlineLevel="0" collapsed="false">
      <c r="A246" s="22"/>
      <c r="B246" s="166"/>
      <c r="C246" s="167" t="s">
        <v>500</v>
      </c>
      <c r="D246" s="167" t="s">
        <v>130</v>
      </c>
      <c r="E246" s="168" t="s">
        <v>545</v>
      </c>
      <c r="F246" s="169" t="s">
        <v>546</v>
      </c>
      <c r="G246" s="170" t="s">
        <v>261</v>
      </c>
      <c r="H246" s="171" t="n">
        <v>8</v>
      </c>
      <c r="I246" s="172"/>
      <c r="J246" s="173" t="n">
        <f aca="false">ROUND(I246*H246,1)</f>
        <v>0</v>
      </c>
      <c r="K246" s="174"/>
      <c r="L246" s="23"/>
      <c r="M246" s="175"/>
      <c r="N246" s="176" t="s">
        <v>37</v>
      </c>
      <c r="O246" s="60"/>
      <c r="P246" s="177" t="n">
        <f aca="false">O246*H246</f>
        <v>0</v>
      </c>
      <c r="Q246" s="177" t="n">
        <v>0</v>
      </c>
      <c r="R246" s="177" t="n">
        <f aca="false">Q246*H246</f>
        <v>0</v>
      </c>
      <c r="S246" s="177" t="n">
        <v>0</v>
      </c>
      <c r="T246" s="178" t="n">
        <f aca="false">S246*H246</f>
        <v>0</v>
      </c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R246" s="179" t="s">
        <v>134</v>
      </c>
      <c r="AT246" s="179" t="s">
        <v>130</v>
      </c>
      <c r="AU246" s="179" t="s">
        <v>82</v>
      </c>
      <c r="AY246" s="3" t="s">
        <v>127</v>
      </c>
      <c r="BE246" s="180" t="n">
        <f aca="false">IF(N246="základní",J246,0)</f>
        <v>0</v>
      </c>
      <c r="BF246" s="180" t="n">
        <f aca="false">IF(N246="snížená",J246,0)</f>
        <v>0</v>
      </c>
      <c r="BG246" s="180" t="n">
        <f aca="false">IF(N246="zákl. přenesená",J246,0)</f>
        <v>0</v>
      </c>
      <c r="BH246" s="180" t="n">
        <f aca="false">IF(N246="sníž. přenesená",J246,0)</f>
        <v>0</v>
      </c>
      <c r="BI246" s="180" t="n">
        <f aca="false">IF(N246="nulová",J246,0)</f>
        <v>0</v>
      </c>
      <c r="BJ246" s="3" t="s">
        <v>80</v>
      </c>
      <c r="BK246" s="180" t="n">
        <f aca="false">ROUND(I246*H246,1)</f>
        <v>0</v>
      </c>
      <c r="BL246" s="3" t="s">
        <v>134</v>
      </c>
      <c r="BM246" s="179" t="s">
        <v>547</v>
      </c>
    </row>
    <row r="247" s="27" customFormat="true" ht="21.75" hidden="false" customHeight="true" outlineLevel="0" collapsed="false">
      <c r="A247" s="22"/>
      <c r="B247" s="166"/>
      <c r="C247" s="182" t="s">
        <v>456</v>
      </c>
      <c r="D247" s="182" t="s">
        <v>266</v>
      </c>
      <c r="E247" s="183" t="s">
        <v>644</v>
      </c>
      <c r="F247" s="184" t="s">
        <v>549</v>
      </c>
      <c r="G247" s="185" t="s">
        <v>261</v>
      </c>
      <c r="H247" s="186" t="n">
        <v>3</v>
      </c>
      <c r="I247" s="187"/>
      <c r="J247" s="188" t="n">
        <f aca="false">ROUND(I247*H247,1)</f>
        <v>0</v>
      </c>
      <c r="K247" s="189"/>
      <c r="L247" s="190"/>
      <c r="M247" s="191"/>
      <c r="N247" s="192" t="s">
        <v>37</v>
      </c>
      <c r="O247" s="60"/>
      <c r="P247" s="177" t="n">
        <f aca="false">O247*H247</f>
        <v>0</v>
      </c>
      <c r="Q247" s="177" t="n">
        <v>0</v>
      </c>
      <c r="R247" s="177" t="n">
        <f aca="false">Q247*H247</f>
        <v>0</v>
      </c>
      <c r="S247" s="177" t="n">
        <v>0</v>
      </c>
      <c r="T247" s="178" t="n">
        <f aca="false">S247*H247</f>
        <v>0</v>
      </c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R247" s="179" t="s">
        <v>152</v>
      </c>
      <c r="AT247" s="179" t="s">
        <v>266</v>
      </c>
      <c r="AU247" s="179" t="s">
        <v>82</v>
      </c>
      <c r="AY247" s="3" t="s">
        <v>127</v>
      </c>
      <c r="BE247" s="180" t="n">
        <f aca="false">IF(N247="základní",J247,0)</f>
        <v>0</v>
      </c>
      <c r="BF247" s="180" t="n">
        <f aca="false">IF(N247="snížená",J247,0)</f>
        <v>0</v>
      </c>
      <c r="BG247" s="180" t="n">
        <f aca="false">IF(N247="zákl. přenesená",J247,0)</f>
        <v>0</v>
      </c>
      <c r="BH247" s="180" t="n">
        <f aca="false">IF(N247="sníž. přenesená",J247,0)</f>
        <v>0</v>
      </c>
      <c r="BI247" s="180" t="n">
        <f aca="false">IF(N247="nulová",J247,0)</f>
        <v>0</v>
      </c>
      <c r="BJ247" s="3" t="s">
        <v>80</v>
      </c>
      <c r="BK247" s="180" t="n">
        <f aca="false">ROUND(I247*H247,1)</f>
        <v>0</v>
      </c>
      <c r="BL247" s="3" t="s">
        <v>134</v>
      </c>
      <c r="BM247" s="179" t="s">
        <v>645</v>
      </c>
    </row>
    <row r="248" s="27" customFormat="true" ht="24.15" hidden="false" customHeight="true" outlineLevel="0" collapsed="false">
      <c r="A248" s="22"/>
      <c r="B248" s="166"/>
      <c r="C248" s="182" t="s">
        <v>646</v>
      </c>
      <c r="D248" s="182" t="s">
        <v>266</v>
      </c>
      <c r="E248" s="183" t="s">
        <v>647</v>
      </c>
      <c r="F248" s="184" t="s">
        <v>552</v>
      </c>
      <c r="G248" s="185" t="s">
        <v>261</v>
      </c>
      <c r="H248" s="186" t="n">
        <v>1</v>
      </c>
      <c r="I248" s="187"/>
      <c r="J248" s="188" t="n">
        <f aca="false">ROUND(I248*H248,1)</f>
        <v>0</v>
      </c>
      <c r="K248" s="189"/>
      <c r="L248" s="190"/>
      <c r="M248" s="191"/>
      <c r="N248" s="192" t="s">
        <v>37</v>
      </c>
      <c r="O248" s="60"/>
      <c r="P248" s="177" t="n">
        <f aca="false">O248*H248</f>
        <v>0</v>
      </c>
      <c r="Q248" s="177" t="n">
        <v>0</v>
      </c>
      <c r="R248" s="177" t="n">
        <f aca="false">Q248*H248</f>
        <v>0</v>
      </c>
      <c r="S248" s="177" t="n">
        <v>0</v>
      </c>
      <c r="T248" s="178" t="n">
        <f aca="false">S248*H248</f>
        <v>0</v>
      </c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R248" s="179" t="s">
        <v>152</v>
      </c>
      <c r="AT248" s="179" t="s">
        <v>266</v>
      </c>
      <c r="AU248" s="179" t="s">
        <v>82</v>
      </c>
      <c r="AY248" s="3" t="s">
        <v>127</v>
      </c>
      <c r="BE248" s="180" t="n">
        <f aca="false">IF(N248="základní",J248,0)</f>
        <v>0</v>
      </c>
      <c r="BF248" s="180" t="n">
        <f aca="false">IF(N248="snížená",J248,0)</f>
        <v>0</v>
      </c>
      <c r="BG248" s="180" t="n">
        <f aca="false">IF(N248="zákl. přenesená",J248,0)</f>
        <v>0</v>
      </c>
      <c r="BH248" s="180" t="n">
        <f aca="false">IF(N248="sníž. přenesená",J248,0)</f>
        <v>0</v>
      </c>
      <c r="BI248" s="180" t="n">
        <f aca="false">IF(N248="nulová",J248,0)</f>
        <v>0</v>
      </c>
      <c r="BJ248" s="3" t="s">
        <v>80</v>
      </c>
      <c r="BK248" s="180" t="n">
        <f aca="false">ROUND(I248*H248,1)</f>
        <v>0</v>
      </c>
      <c r="BL248" s="3" t="s">
        <v>134</v>
      </c>
      <c r="BM248" s="179" t="s">
        <v>648</v>
      </c>
    </row>
    <row r="249" s="27" customFormat="true" ht="24.15" hidden="false" customHeight="true" outlineLevel="0" collapsed="false">
      <c r="A249" s="22"/>
      <c r="B249" s="166"/>
      <c r="C249" s="182" t="s">
        <v>649</v>
      </c>
      <c r="D249" s="182" t="s">
        <v>266</v>
      </c>
      <c r="E249" s="183" t="s">
        <v>650</v>
      </c>
      <c r="F249" s="184" t="s">
        <v>555</v>
      </c>
      <c r="G249" s="185" t="s">
        <v>261</v>
      </c>
      <c r="H249" s="186" t="n">
        <v>1</v>
      </c>
      <c r="I249" s="187"/>
      <c r="J249" s="188" t="n">
        <f aca="false">ROUND(I249*H249,1)</f>
        <v>0</v>
      </c>
      <c r="K249" s="189"/>
      <c r="L249" s="190"/>
      <c r="M249" s="191"/>
      <c r="N249" s="192" t="s">
        <v>37</v>
      </c>
      <c r="O249" s="60"/>
      <c r="P249" s="177" t="n">
        <f aca="false">O249*H249</f>
        <v>0</v>
      </c>
      <c r="Q249" s="177" t="n">
        <v>0</v>
      </c>
      <c r="R249" s="177" t="n">
        <f aca="false">Q249*H249</f>
        <v>0</v>
      </c>
      <c r="S249" s="177" t="n">
        <v>0</v>
      </c>
      <c r="T249" s="178" t="n">
        <f aca="false">S249*H249</f>
        <v>0</v>
      </c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R249" s="179" t="s">
        <v>152</v>
      </c>
      <c r="AT249" s="179" t="s">
        <v>266</v>
      </c>
      <c r="AU249" s="179" t="s">
        <v>82</v>
      </c>
      <c r="AY249" s="3" t="s">
        <v>127</v>
      </c>
      <c r="BE249" s="180" t="n">
        <f aca="false">IF(N249="základní",J249,0)</f>
        <v>0</v>
      </c>
      <c r="BF249" s="180" t="n">
        <f aca="false">IF(N249="snížená",J249,0)</f>
        <v>0</v>
      </c>
      <c r="BG249" s="180" t="n">
        <f aca="false">IF(N249="zákl. přenesená",J249,0)</f>
        <v>0</v>
      </c>
      <c r="BH249" s="180" t="n">
        <f aca="false">IF(N249="sníž. přenesená",J249,0)</f>
        <v>0</v>
      </c>
      <c r="BI249" s="180" t="n">
        <f aca="false">IF(N249="nulová",J249,0)</f>
        <v>0</v>
      </c>
      <c r="BJ249" s="3" t="s">
        <v>80</v>
      </c>
      <c r="BK249" s="180" t="n">
        <f aca="false">ROUND(I249*H249,1)</f>
        <v>0</v>
      </c>
      <c r="BL249" s="3" t="s">
        <v>134</v>
      </c>
      <c r="BM249" s="179" t="s">
        <v>651</v>
      </c>
    </row>
    <row r="250" s="27" customFormat="true" ht="24.15" hidden="false" customHeight="true" outlineLevel="0" collapsed="false">
      <c r="A250" s="22"/>
      <c r="B250" s="166"/>
      <c r="C250" s="182" t="s">
        <v>652</v>
      </c>
      <c r="D250" s="182" t="s">
        <v>266</v>
      </c>
      <c r="E250" s="183" t="s">
        <v>653</v>
      </c>
      <c r="F250" s="184" t="s">
        <v>559</v>
      </c>
      <c r="G250" s="185" t="s">
        <v>261</v>
      </c>
      <c r="H250" s="186" t="n">
        <v>2</v>
      </c>
      <c r="I250" s="187"/>
      <c r="J250" s="188" t="n">
        <f aca="false">ROUND(I250*H250,1)</f>
        <v>0</v>
      </c>
      <c r="K250" s="189"/>
      <c r="L250" s="190"/>
      <c r="M250" s="191"/>
      <c r="N250" s="192" t="s">
        <v>37</v>
      </c>
      <c r="O250" s="60"/>
      <c r="P250" s="177" t="n">
        <f aca="false">O250*H250</f>
        <v>0</v>
      </c>
      <c r="Q250" s="177" t="n">
        <v>0</v>
      </c>
      <c r="R250" s="177" t="n">
        <f aca="false">Q250*H250</f>
        <v>0</v>
      </c>
      <c r="S250" s="177" t="n">
        <v>0</v>
      </c>
      <c r="T250" s="178" t="n">
        <f aca="false">S250*H250</f>
        <v>0</v>
      </c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R250" s="179" t="s">
        <v>152</v>
      </c>
      <c r="AT250" s="179" t="s">
        <v>266</v>
      </c>
      <c r="AU250" s="179" t="s">
        <v>82</v>
      </c>
      <c r="AY250" s="3" t="s">
        <v>127</v>
      </c>
      <c r="BE250" s="180" t="n">
        <f aca="false">IF(N250="základní",J250,0)</f>
        <v>0</v>
      </c>
      <c r="BF250" s="180" t="n">
        <f aca="false">IF(N250="snížená",J250,0)</f>
        <v>0</v>
      </c>
      <c r="BG250" s="180" t="n">
        <f aca="false">IF(N250="zákl. přenesená",J250,0)</f>
        <v>0</v>
      </c>
      <c r="BH250" s="180" t="n">
        <f aca="false">IF(N250="sníž. přenesená",J250,0)</f>
        <v>0</v>
      </c>
      <c r="BI250" s="180" t="n">
        <f aca="false">IF(N250="nulová",J250,0)</f>
        <v>0</v>
      </c>
      <c r="BJ250" s="3" t="s">
        <v>80</v>
      </c>
      <c r="BK250" s="180" t="n">
        <f aca="false">ROUND(I250*H250,1)</f>
        <v>0</v>
      </c>
      <c r="BL250" s="3" t="s">
        <v>134</v>
      </c>
      <c r="BM250" s="179" t="s">
        <v>654</v>
      </c>
    </row>
    <row r="251" s="27" customFormat="true" ht="21.75" hidden="false" customHeight="true" outlineLevel="0" collapsed="false">
      <c r="A251" s="22"/>
      <c r="B251" s="166"/>
      <c r="C251" s="182" t="s">
        <v>655</v>
      </c>
      <c r="D251" s="182" t="s">
        <v>266</v>
      </c>
      <c r="E251" s="183" t="s">
        <v>656</v>
      </c>
      <c r="F251" s="184" t="s">
        <v>562</v>
      </c>
      <c r="G251" s="185" t="s">
        <v>261</v>
      </c>
      <c r="H251" s="186" t="n">
        <v>1</v>
      </c>
      <c r="I251" s="187"/>
      <c r="J251" s="188" t="n">
        <f aca="false">ROUND(I251*H251,1)</f>
        <v>0</v>
      </c>
      <c r="K251" s="189"/>
      <c r="L251" s="190"/>
      <c r="M251" s="191"/>
      <c r="N251" s="192" t="s">
        <v>37</v>
      </c>
      <c r="O251" s="60"/>
      <c r="P251" s="177" t="n">
        <f aca="false">O251*H251</f>
        <v>0</v>
      </c>
      <c r="Q251" s="177" t="n">
        <v>0</v>
      </c>
      <c r="R251" s="177" t="n">
        <f aca="false">Q251*H251</f>
        <v>0</v>
      </c>
      <c r="S251" s="177" t="n">
        <v>0</v>
      </c>
      <c r="T251" s="178" t="n">
        <f aca="false">S251*H251</f>
        <v>0</v>
      </c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R251" s="179" t="s">
        <v>152</v>
      </c>
      <c r="AT251" s="179" t="s">
        <v>266</v>
      </c>
      <c r="AU251" s="179" t="s">
        <v>82</v>
      </c>
      <c r="AY251" s="3" t="s">
        <v>127</v>
      </c>
      <c r="BE251" s="180" t="n">
        <f aca="false">IF(N251="základní",J251,0)</f>
        <v>0</v>
      </c>
      <c r="BF251" s="180" t="n">
        <f aca="false">IF(N251="snížená",J251,0)</f>
        <v>0</v>
      </c>
      <c r="BG251" s="180" t="n">
        <f aca="false">IF(N251="zákl. přenesená",J251,0)</f>
        <v>0</v>
      </c>
      <c r="BH251" s="180" t="n">
        <f aca="false">IF(N251="sníž. přenesená",J251,0)</f>
        <v>0</v>
      </c>
      <c r="BI251" s="180" t="n">
        <f aca="false">IF(N251="nulová",J251,0)</f>
        <v>0</v>
      </c>
      <c r="BJ251" s="3" t="s">
        <v>80</v>
      </c>
      <c r="BK251" s="180" t="n">
        <f aca="false">ROUND(I251*H251,1)</f>
        <v>0</v>
      </c>
      <c r="BL251" s="3" t="s">
        <v>134</v>
      </c>
      <c r="BM251" s="179" t="s">
        <v>657</v>
      </c>
    </row>
    <row r="252" s="27" customFormat="true" ht="16.5" hidden="false" customHeight="true" outlineLevel="0" collapsed="false">
      <c r="A252" s="22"/>
      <c r="B252" s="166"/>
      <c r="C252" s="182" t="s">
        <v>533</v>
      </c>
      <c r="D252" s="182" t="s">
        <v>266</v>
      </c>
      <c r="E252" s="183" t="s">
        <v>565</v>
      </c>
      <c r="F252" s="184" t="s">
        <v>566</v>
      </c>
      <c r="G252" s="185" t="s">
        <v>336</v>
      </c>
      <c r="H252" s="186" t="n">
        <v>1</v>
      </c>
      <c r="I252" s="187"/>
      <c r="J252" s="188" t="n">
        <f aca="false">ROUND(I252*H252,1)</f>
        <v>0</v>
      </c>
      <c r="K252" s="189"/>
      <c r="L252" s="190"/>
      <c r="M252" s="193"/>
      <c r="N252" s="194" t="s">
        <v>37</v>
      </c>
      <c r="O252" s="195"/>
      <c r="P252" s="196" t="n">
        <f aca="false">O252*H252</f>
        <v>0</v>
      </c>
      <c r="Q252" s="196" t="n">
        <v>0</v>
      </c>
      <c r="R252" s="196" t="n">
        <f aca="false">Q252*H252</f>
        <v>0</v>
      </c>
      <c r="S252" s="196" t="n">
        <v>0</v>
      </c>
      <c r="T252" s="197" t="n">
        <f aca="false">S252*H252</f>
        <v>0</v>
      </c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R252" s="179" t="s">
        <v>152</v>
      </c>
      <c r="AT252" s="179" t="s">
        <v>266</v>
      </c>
      <c r="AU252" s="179" t="s">
        <v>82</v>
      </c>
      <c r="AY252" s="3" t="s">
        <v>127</v>
      </c>
      <c r="BE252" s="180" t="n">
        <f aca="false">IF(N252="základní",J252,0)</f>
        <v>0</v>
      </c>
      <c r="BF252" s="180" t="n">
        <f aca="false">IF(N252="snížená",J252,0)</f>
        <v>0</v>
      </c>
      <c r="BG252" s="180" t="n">
        <f aca="false">IF(N252="zákl. přenesená",J252,0)</f>
        <v>0</v>
      </c>
      <c r="BH252" s="180" t="n">
        <f aca="false">IF(N252="sníž. přenesená",J252,0)</f>
        <v>0</v>
      </c>
      <c r="BI252" s="180" t="n">
        <f aca="false">IF(N252="nulová",J252,0)</f>
        <v>0</v>
      </c>
      <c r="BJ252" s="3" t="s">
        <v>80</v>
      </c>
      <c r="BK252" s="180" t="n">
        <f aca="false">ROUND(I252*H252,1)</f>
        <v>0</v>
      </c>
      <c r="BL252" s="3" t="s">
        <v>134</v>
      </c>
      <c r="BM252" s="179" t="s">
        <v>567</v>
      </c>
    </row>
    <row r="253" s="27" customFormat="true" ht="6.95" hidden="false" customHeight="true" outlineLevel="0" collapsed="false">
      <c r="A253" s="22"/>
      <c r="B253" s="44"/>
      <c r="C253" s="45"/>
      <c r="D253" s="45"/>
      <c r="E253" s="45"/>
      <c r="F253" s="45"/>
      <c r="G253" s="45"/>
      <c r="H253" s="45"/>
      <c r="I253" s="45"/>
      <c r="J253" s="45"/>
      <c r="K253" s="45"/>
      <c r="L253" s="23"/>
      <c r="M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</row>
  </sheetData>
  <autoFilter ref="C129:K252"/>
  <mergeCells count="9">
    <mergeCell ref="L2:V2"/>
    <mergeCell ref="E7:H7"/>
    <mergeCell ref="E9:H9"/>
    <mergeCell ref="E18:H18"/>
    <mergeCell ref="E27:H27"/>
    <mergeCell ref="E85:H85"/>
    <mergeCell ref="E87:H87"/>
    <mergeCell ref="E120:H120"/>
    <mergeCell ref="E122:H122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4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88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82</v>
      </c>
    </row>
    <row r="4" customFormat="false" ht="24.95" hidden="false" customHeight="true" outlineLevel="0" collapsed="false">
      <c r="B4" s="6"/>
      <c r="D4" s="7" t="s">
        <v>92</v>
      </c>
      <c r="L4" s="6"/>
      <c r="M4" s="104" t="s">
        <v>9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14</v>
      </c>
      <c r="L6" s="6"/>
    </row>
    <row r="7" customFormat="false" ht="16.5" hidden="false" customHeight="true" outlineLevel="0" collapsed="false">
      <c r="B7" s="6"/>
      <c r="E7" s="105" t="str">
        <f aca="false">'Rekapitulace stavby'!K6</f>
        <v>zimní stadion Pardubice-Veřejnost</v>
      </c>
      <c r="F7" s="105"/>
      <c r="G7" s="105"/>
      <c r="H7" s="105"/>
      <c r="L7" s="6"/>
    </row>
    <row r="8" s="27" customFormat="true" ht="12" hidden="false" customHeight="true" outlineLevel="0" collapsed="false">
      <c r="A8" s="22"/>
      <c r="B8" s="23"/>
      <c r="C8" s="22"/>
      <c r="D8" s="15" t="s">
        <v>93</v>
      </c>
      <c r="E8" s="22"/>
      <c r="F8" s="22"/>
      <c r="G8" s="22"/>
      <c r="H8" s="22"/>
      <c r="I8" s="22"/>
      <c r="J8" s="22"/>
      <c r="K8" s="22"/>
      <c r="L8" s="3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="27" customFormat="true" ht="16.5" hidden="false" customHeight="true" outlineLevel="0" collapsed="false">
      <c r="A9" s="22"/>
      <c r="B9" s="23"/>
      <c r="C9" s="22"/>
      <c r="D9" s="22"/>
      <c r="E9" s="53" t="s">
        <v>658</v>
      </c>
      <c r="F9" s="53"/>
      <c r="G9" s="53"/>
      <c r="H9" s="53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.8" hidden="false" customHeight="false" outlineLevel="0" collapsed="false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2" hidden="false" customHeight="true" outlineLevel="0" collapsed="false">
      <c r="A11" s="22"/>
      <c r="B11" s="23"/>
      <c r="C11" s="22"/>
      <c r="D11" s="15" t="s">
        <v>16</v>
      </c>
      <c r="E11" s="22"/>
      <c r="F11" s="16" t="s">
        <v>19</v>
      </c>
      <c r="G11" s="22"/>
      <c r="H11" s="22"/>
      <c r="I11" s="15" t="s">
        <v>17</v>
      </c>
      <c r="J11" s="16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2" hidden="false" customHeight="true" outlineLevel="0" collapsed="false">
      <c r="A12" s="22"/>
      <c r="B12" s="23"/>
      <c r="C12" s="22"/>
      <c r="D12" s="15" t="s">
        <v>18</v>
      </c>
      <c r="E12" s="22"/>
      <c r="F12" s="16" t="s">
        <v>19</v>
      </c>
      <c r="G12" s="22"/>
      <c r="H12" s="22"/>
      <c r="I12" s="15" t="s">
        <v>20</v>
      </c>
      <c r="J12" s="106" t="str">
        <f aca="false">'Rekapitulace stavby'!AN8</f>
        <v>6. 6. 2023</v>
      </c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0.8" hidden="false" customHeight="true" outlineLevel="0" collapsed="false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22</v>
      </c>
      <c r="E14" s="22"/>
      <c r="F14" s="22"/>
      <c r="G14" s="22"/>
      <c r="H14" s="22"/>
      <c r="I14" s="15" t="s">
        <v>23</v>
      </c>
      <c r="J14" s="16"/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8" hidden="false" customHeight="true" outlineLevel="0" collapsed="false">
      <c r="A15" s="22"/>
      <c r="B15" s="23"/>
      <c r="C15" s="22"/>
      <c r="D15" s="22"/>
      <c r="E15" s="16" t="s">
        <v>19</v>
      </c>
      <c r="F15" s="22"/>
      <c r="G15" s="22"/>
      <c r="H15" s="22"/>
      <c r="I15" s="15" t="s">
        <v>24</v>
      </c>
      <c r="J15" s="16"/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6.95" hidden="false" customHeight="true" outlineLevel="0" collapsed="false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2" hidden="false" customHeight="true" outlineLevel="0" collapsed="false">
      <c r="A17" s="22"/>
      <c r="B17" s="23"/>
      <c r="C17" s="22"/>
      <c r="D17" s="15" t="s">
        <v>25</v>
      </c>
      <c r="E17" s="22"/>
      <c r="F17" s="22"/>
      <c r="G17" s="22"/>
      <c r="H17" s="22"/>
      <c r="I17" s="15" t="s">
        <v>23</v>
      </c>
      <c r="J17" s="17" t="str">
        <f aca="false">'Rekapitulace stavby'!AN13</f>
        <v>Vyplň údaj</v>
      </c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18" hidden="false" customHeight="true" outlineLevel="0" collapsed="false">
      <c r="A18" s="22"/>
      <c r="B18" s="23"/>
      <c r="C18" s="22"/>
      <c r="D18" s="22"/>
      <c r="E18" s="107" t="str">
        <f aca="false">'Rekapitulace stavby'!E14</f>
        <v>Vyplň údaj</v>
      </c>
      <c r="F18" s="107"/>
      <c r="G18" s="107"/>
      <c r="H18" s="107"/>
      <c r="I18" s="15" t="s">
        <v>24</v>
      </c>
      <c r="J18" s="17" t="str">
        <f aca="false">'Rekapitulace stavby'!AN14</f>
        <v>Vyplň údaj</v>
      </c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6.95" hidden="false" customHeight="true" outlineLevel="0" collapsed="false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2" hidden="false" customHeight="true" outlineLevel="0" collapsed="false">
      <c r="A20" s="22"/>
      <c r="B20" s="23"/>
      <c r="C20" s="22"/>
      <c r="D20" s="15" t="s">
        <v>28</v>
      </c>
      <c r="E20" s="22"/>
      <c r="F20" s="22"/>
      <c r="G20" s="22"/>
      <c r="H20" s="22"/>
      <c r="I20" s="15" t="s">
        <v>23</v>
      </c>
      <c r="J20" s="16" t="str">
        <f aca="false">IF('Rekapitulace stavby'!AN16="","",'Rekapitulace stavby'!AN16)</f>
        <v/>
      </c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18" hidden="false" customHeight="true" outlineLevel="0" collapsed="false">
      <c r="A21" s="22"/>
      <c r="B21" s="23"/>
      <c r="C21" s="22"/>
      <c r="D21" s="22"/>
      <c r="E21" s="16" t="str">
        <f aca="false">IF('Rekapitulace stavby'!E17="","",'Rekapitulace stavby'!E17)</f>
        <v> </v>
      </c>
      <c r="F21" s="22"/>
      <c r="G21" s="22"/>
      <c r="H21" s="22"/>
      <c r="I21" s="15" t="s">
        <v>24</v>
      </c>
      <c r="J21" s="16" t="str">
        <f aca="false">IF('Rekapitulace stavby'!AN17="","",'Rekapitulace stavby'!AN17)</f>
        <v/>
      </c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6.95" hidden="false" customHeight="true" outlineLevel="0" collapsed="false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2" hidden="false" customHeight="true" outlineLevel="0" collapsed="false">
      <c r="A23" s="22"/>
      <c r="B23" s="23"/>
      <c r="C23" s="22"/>
      <c r="D23" s="15" t="s">
        <v>30</v>
      </c>
      <c r="E23" s="22"/>
      <c r="F23" s="22"/>
      <c r="G23" s="22"/>
      <c r="H23" s="22"/>
      <c r="I23" s="15" t="s">
        <v>23</v>
      </c>
      <c r="J23" s="16" t="str">
        <f aca="false">IF('Rekapitulace stavby'!AN19="","",'Rekapitulace stavby'!AN19)</f>
        <v/>
      </c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18" hidden="false" customHeight="true" outlineLevel="0" collapsed="false">
      <c r="A24" s="22"/>
      <c r="B24" s="23"/>
      <c r="C24" s="22"/>
      <c r="D24" s="22"/>
      <c r="E24" s="16" t="str">
        <f aca="false">IF('Rekapitulace stavby'!E20="","",'Rekapitulace stavby'!E20)</f>
        <v> </v>
      </c>
      <c r="F24" s="22"/>
      <c r="G24" s="22"/>
      <c r="H24" s="22"/>
      <c r="I24" s="15" t="s">
        <v>24</v>
      </c>
      <c r="J24" s="16" t="str">
        <f aca="false">IF('Rekapitulace stavby'!AN20="","",'Rekapitulace stavby'!AN20)</f>
        <v/>
      </c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6.95" hidden="false" customHeight="true" outlineLevel="0" collapsed="false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2" hidden="false" customHeight="true" outlineLevel="0" collapsed="false">
      <c r="A26" s="22"/>
      <c r="B26" s="23"/>
      <c r="C26" s="22"/>
      <c r="D26" s="15" t="s">
        <v>31</v>
      </c>
      <c r="E26" s="22"/>
      <c r="F26" s="22"/>
      <c r="G26" s="22"/>
      <c r="H26" s="22"/>
      <c r="I26" s="22"/>
      <c r="J26" s="22"/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111" customFormat="true" ht="16.5" hidden="false" customHeight="true" outlineLevel="0" collapsed="false">
      <c r="A27" s="108"/>
      <c r="B27" s="109"/>
      <c r="C27" s="108"/>
      <c r="D27" s="108"/>
      <c r="E27" s="20"/>
      <c r="F27" s="20"/>
      <c r="G27" s="20"/>
      <c r="H27" s="20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="27" customFormat="true" ht="6.95" hidden="false" customHeight="tru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27" customFormat="true" ht="6.95" hidden="false" customHeight="true" outlineLevel="0" collapsed="false">
      <c r="A29" s="22"/>
      <c r="B29" s="23"/>
      <c r="C29" s="22"/>
      <c r="D29" s="72"/>
      <c r="E29" s="72"/>
      <c r="F29" s="72"/>
      <c r="G29" s="72"/>
      <c r="H29" s="72"/>
      <c r="I29" s="72"/>
      <c r="J29" s="72"/>
      <c r="K29" s="72"/>
      <c r="L29" s="3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="27" customFormat="true" ht="25.45" hidden="false" customHeight="true" outlineLevel="0" collapsed="false">
      <c r="A30" s="22"/>
      <c r="B30" s="23"/>
      <c r="C30" s="22"/>
      <c r="D30" s="112" t="s">
        <v>32</v>
      </c>
      <c r="E30" s="22"/>
      <c r="F30" s="22"/>
      <c r="G30" s="22"/>
      <c r="H30" s="22"/>
      <c r="I30" s="22"/>
      <c r="J30" s="113" t="n">
        <f aca="false">ROUND(J128, 2)</f>
        <v>0</v>
      </c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14.4" hidden="false" customHeight="true" outlineLevel="0" collapsed="false">
      <c r="A32" s="22"/>
      <c r="B32" s="23"/>
      <c r="C32" s="22"/>
      <c r="D32" s="22"/>
      <c r="E32" s="22"/>
      <c r="F32" s="114" t="s">
        <v>34</v>
      </c>
      <c r="G32" s="22"/>
      <c r="H32" s="22"/>
      <c r="I32" s="114" t="s">
        <v>33</v>
      </c>
      <c r="J32" s="114" t="s">
        <v>35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14.4" hidden="false" customHeight="true" outlineLevel="0" collapsed="false">
      <c r="A33" s="22"/>
      <c r="B33" s="23"/>
      <c r="C33" s="22"/>
      <c r="D33" s="115" t="s">
        <v>36</v>
      </c>
      <c r="E33" s="15" t="s">
        <v>37</v>
      </c>
      <c r="F33" s="116" t="n">
        <f aca="false">ROUND((SUM(BE128:BE243)),  2)</f>
        <v>0</v>
      </c>
      <c r="G33" s="22"/>
      <c r="H33" s="22"/>
      <c r="I33" s="117" t="n">
        <v>0.21</v>
      </c>
      <c r="J33" s="116" t="n">
        <f aca="false">ROUND(((SUM(BE128:BE243))*I33),  2)</f>
        <v>0</v>
      </c>
      <c r="K33" s="2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" hidden="false" customHeight="true" outlineLevel="0" collapsed="false">
      <c r="A34" s="22"/>
      <c r="B34" s="23"/>
      <c r="C34" s="22"/>
      <c r="D34" s="22"/>
      <c r="E34" s="15" t="s">
        <v>38</v>
      </c>
      <c r="F34" s="116" t="n">
        <f aca="false">ROUND((SUM(BF128:BF243)),  2)</f>
        <v>0</v>
      </c>
      <c r="G34" s="22"/>
      <c r="H34" s="22"/>
      <c r="I34" s="117" t="n">
        <v>0.15</v>
      </c>
      <c r="J34" s="116" t="n">
        <f aca="false">ROUND(((SUM(BF128:BF243))*I34),  2)</f>
        <v>0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" hidden="true" customHeight="true" outlineLevel="0" collapsed="false">
      <c r="A35" s="22"/>
      <c r="B35" s="23"/>
      <c r="C35" s="22"/>
      <c r="D35" s="22"/>
      <c r="E35" s="15" t="s">
        <v>39</v>
      </c>
      <c r="F35" s="116" t="n">
        <f aca="false">ROUND((SUM(BG128:BG243)),  2)</f>
        <v>0</v>
      </c>
      <c r="G35" s="22"/>
      <c r="H35" s="22"/>
      <c r="I35" s="117" t="n">
        <v>0.21</v>
      </c>
      <c r="J35" s="116" t="n">
        <f aca="false">0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" hidden="true" customHeight="true" outlineLevel="0" collapsed="false">
      <c r="A36" s="22"/>
      <c r="B36" s="23"/>
      <c r="C36" s="22"/>
      <c r="D36" s="22"/>
      <c r="E36" s="15" t="s">
        <v>40</v>
      </c>
      <c r="F36" s="116" t="n">
        <f aca="false">ROUND((SUM(BH128:BH243)),  2)</f>
        <v>0</v>
      </c>
      <c r="G36" s="22"/>
      <c r="H36" s="22"/>
      <c r="I36" s="117" t="n">
        <v>0.15</v>
      </c>
      <c r="J36" s="116" t="n">
        <f aca="false">0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" hidden="true" customHeight="true" outlineLevel="0" collapsed="false">
      <c r="A37" s="22"/>
      <c r="B37" s="23"/>
      <c r="C37" s="22"/>
      <c r="D37" s="22"/>
      <c r="E37" s="15" t="s">
        <v>41</v>
      </c>
      <c r="F37" s="116" t="n">
        <f aca="false">ROUND((SUM(BI128:BI243)),  2)</f>
        <v>0</v>
      </c>
      <c r="G37" s="22"/>
      <c r="H37" s="22"/>
      <c r="I37" s="117" t="n">
        <v>0</v>
      </c>
      <c r="J37" s="11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6.95" hidden="false" customHeight="true" outlineLevel="0" collapsed="false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25.45" hidden="false" customHeight="true" outlineLevel="0" collapsed="false">
      <c r="A39" s="22"/>
      <c r="B39" s="23"/>
      <c r="C39" s="118"/>
      <c r="D39" s="119" t="s">
        <v>42</v>
      </c>
      <c r="E39" s="63"/>
      <c r="F39" s="63"/>
      <c r="G39" s="120" t="s">
        <v>43</v>
      </c>
      <c r="H39" s="121" t="s">
        <v>44</v>
      </c>
      <c r="I39" s="63"/>
      <c r="J39" s="122" t="n">
        <f aca="false">SUM(J30:J37)</f>
        <v>0</v>
      </c>
      <c r="K39" s="123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14.4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7" customFormat="true" ht="14.4" hidden="false" customHeight="true" outlineLevel="0" collapsed="false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7" customFormat="true" ht="12.8" hidden="false" customHeight="false" outlineLevel="0" collapsed="false">
      <c r="A61" s="22"/>
      <c r="B61" s="23"/>
      <c r="C61" s="22"/>
      <c r="D61" s="42" t="s">
        <v>47</v>
      </c>
      <c r="E61" s="25"/>
      <c r="F61" s="124" t="s">
        <v>48</v>
      </c>
      <c r="G61" s="42" t="s">
        <v>47</v>
      </c>
      <c r="H61" s="25"/>
      <c r="I61" s="25"/>
      <c r="J61" s="125" t="s">
        <v>48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7" customFormat="true" ht="12.8" hidden="false" customHeight="false" outlineLevel="0" collapsed="false">
      <c r="A65" s="22"/>
      <c r="B65" s="23"/>
      <c r="C65" s="22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7" customFormat="true" ht="12.8" hidden="false" customHeight="false" outlineLevel="0" collapsed="false">
      <c r="A76" s="22"/>
      <c r="B76" s="23"/>
      <c r="C76" s="22"/>
      <c r="D76" s="42" t="s">
        <v>47</v>
      </c>
      <c r="E76" s="25"/>
      <c r="F76" s="124" t="s">
        <v>48</v>
      </c>
      <c r="G76" s="42" t="s">
        <v>47</v>
      </c>
      <c r="H76" s="25"/>
      <c r="I76" s="25"/>
      <c r="J76" s="125" t="s">
        <v>48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tru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true" customHeight="true" outlineLevel="0" collapsed="false">
      <c r="A82" s="22"/>
      <c r="B82" s="23"/>
      <c r="C82" s="7" t="s">
        <v>95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tru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true" customHeight="true" outlineLevel="0" collapsed="false">
      <c r="A84" s="22"/>
      <c r="B84" s="23"/>
      <c r="C84" s="15" t="s">
        <v>14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16.5" hidden="true" customHeight="true" outlineLevel="0" collapsed="false">
      <c r="A85" s="22"/>
      <c r="B85" s="23"/>
      <c r="C85" s="22"/>
      <c r="D85" s="22"/>
      <c r="E85" s="105" t="str">
        <f aca="false">E7</f>
        <v>zimní stadion Pardubice-Veřejnost</v>
      </c>
      <c r="F85" s="105"/>
      <c r="G85" s="105"/>
      <c r="H85" s="105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="27" customFormat="true" ht="12" hidden="true" customHeight="true" outlineLevel="0" collapsed="false">
      <c r="A86" s="22"/>
      <c r="B86" s="23"/>
      <c r="C86" s="15" t="s">
        <v>93</v>
      </c>
      <c r="D86" s="22"/>
      <c r="E86" s="22"/>
      <c r="F86" s="22"/>
      <c r="G86" s="22"/>
      <c r="H86" s="22"/>
      <c r="I86" s="22"/>
      <c r="J86" s="22"/>
      <c r="K86" s="22"/>
      <c r="L86" s="39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="27" customFormat="true" ht="16.5" hidden="true" customHeight="true" outlineLevel="0" collapsed="false">
      <c r="A87" s="22"/>
      <c r="B87" s="23"/>
      <c r="C87" s="22"/>
      <c r="D87" s="22"/>
      <c r="E87" s="53" t="str">
        <f aca="false">E9</f>
        <v>2-ženy - sociální zařízení ženy B134(1.18)</v>
      </c>
      <c r="F87" s="53"/>
      <c r="G87" s="53"/>
      <c r="H87" s="53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6.95" hidden="tru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2" hidden="true" customHeight="true" outlineLevel="0" collapsed="false">
      <c r="A89" s="22"/>
      <c r="B89" s="23"/>
      <c r="C89" s="15" t="s">
        <v>18</v>
      </c>
      <c r="D89" s="22"/>
      <c r="E89" s="22"/>
      <c r="F89" s="16" t="str">
        <f aca="false">F12</f>
        <v> </v>
      </c>
      <c r="G89" s="22"/>
      <c r="H89" s="22"/>
      <c r="I89" s="15" t="s">
        <v>20</v>
      </c>
      <c r="J89" s="106" t="str">
        <f aca="false">IF(J12="","",J12)</f>
        <v>6. 6. 2023</v>
      </c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tru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15.15" hidden="true" customHeight="true" outlineLevel="0" collapsed="false">
      <c r="A91" s="22"/>
      <c r="B91" s="23"/>
      <c r="C91" s="15" t="s">
        <v>22</v>
      </c>
      <c r="D91" s="22"/>
      <c r="E91" s="22"/>
      <c r="F91" s="16" t="str">
        <f aca="false">E15</f>
        <v> </v>
      </c>
      <c r="G91" s="22"/>
      <c r="H91" s="22"/>
      <c r="I91" s="15" t="s">
        <v>28</v>
      </c>
      <c r="J91" s="126" t="str">
        <f aca="false">E21</f>
        <v> 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15.15" hidden="true" customHeight="true" outlineLevel="0" collapsed="false">
      <c r="A92" s="22"/>
      <c r="B92" s="23"/>
      <c r="C92" s="15" t="s">
        <v>25</v>
      </c>
      <c r="D92" s="22"/>
      <c r="E92" s="22"/>
      <c r="F92" s="16" t="str">
        <f aca="false">IF(E18="","",E18)</f>
        <v>Vyplň údaj</v>
      </c>
      <c r="G92" s="22"/>
      <c r="H92" s="22"/>
      <c r="I92" s="15" t="s">
        <v>30</v>
      </c>
      <c r="J92" s="126" t="str">
        <f aca="false">E24</f>
        <v> </v>
      </c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10.3" hidden="tru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29.3" hidden="true" customHeight="true" outlineLevel="0" collapsed="false">
      <c r="A94" s="22"/>
      <c r="B94" s="23"/>
      <c r="C94" s="127" t="s">
        <v>96</v>
      </c>
      <c r="D94" s="118"/>
      <c r="E94" s="118"/>
      <c r="F94" s="118"/>
      <c r="G94" s="118"/>
      <c r="H94" s="118"/>
      <c r="I94" s="118"/>
      <c r="J94" s="128" t="s">
        <v>97</v>
      </c>
      <c r="K94" s="118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" hidden="tru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2.8" hidden="true" customHeight="true" outlineLevel="0" collapsed="false">
      <c r="A96" s="22"/>
      <c r="B96" s="23"/>
      <c r="C96" s="129" t="s">
        <v>98</v>
      </c>
      <c r="D96" s="22"/>
      <c r="E96" s="22"/>
      <c r="F96" s="22"/>
      <c r="G96" s="22"/>
      <c r="H96" s="22"/>
      <c r="I96" s="22"/>
      <c r="J96" s="113" t="n">
        <f aca="false">J128</f>
        <v>0</v>
      </c>
      <c r="K96" s="22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U96" s="3" t="s">
        <v>99</v>
      </c>
    </row>
    <row r="97" s="130" customFormat="true" ht="24.95" hidden="true" customHeight="true" outlineLevel="0" collapsed="false">
      <c r="B97" s="131"/>
      <c r="D97" s="132" t="s">
        <v>100</v>
      </c>
      <c r="E97" s="133"/>
      <c r="F97" s="133"/>
      <c r="G97" s="133"/>
      <c r="H97" s="133"/>
      <c r="I97" s="133"/>
      <c r="J97" s="134" t="n">
        <f aca="false">J129</f>
        <v>0</v>
      </c>
      <c r="L97" s="131"/>
    </row>
    <row r="98" s="135" customFormat="true" ht="19.9" hidden="true" customHeight="true" outlineLevel="0" collapsed="false">
      <c r="B98" s="136"/>
      <c r="D98" s="137" t="s">
        <v>101</v>
      </c>
      <c r="E98" s="138"/>
      <c r="F98" s="138"/>
      <c r="G98" s="138"/>
      <c r="H98" s="138"/>
      <c r="I98" s="138"/>
      <c r="J98" s="139" t="n">
        <f aca="false">J130</f>
        <v>0</v>
      </c>
      <c r="L98" s="136"/>
    </row>
    <row r="99" s="135" customFormat="true" ht="19.9" hidden="true" customHeight="true" outlineLevel="0" collapsed="false">
      <c r="B99" s="136"/>
      <c r="D99" s="137" t="s">
        <v>102</v>
      </c>
      <c r="E99" s="138"/>
      <c r="F99" s="138"/>
      <c r="G99" s="138"/>
      <c r="H99" s="138"/>
      <c r="I99" s="138"/>
      <c r="J99" s="139" t="n">
        <f aca="false">J145</f>
        <v>0</v>
      </c>
      <c r="L99" s="136"/>
    </row>
    <row r="100" s="135" customFormat="true" ht="19.9" hidden="true" customHeight="true" outlineLevel="0" collapsed="false">
      <c r="B100" s="136"/>
      <c r="D100" s="137" t="s">
        <v>103</v>
      </c>
      <c r="E100" s="138"/>
      <c r="F100" s="138"/>
      <c r="G100" s="138"/>
      <c r="H100" s="138"/>
      <c r="I100" s="138"/>
      <c r="J100" s="139" t="n">
        <f aca="false">J162</f>
        <v>0</v>
      </c>
      <c r="L100" s="136"/>
    </row>
    <row r="101" s="135" customFormat="true" ht="19.9" hidden="true" customHeight="true" outlineLevel="0" collapsed="false">
      <c r="B101" s="136"/>
      <c r="D101" s="137" t="s">
        <v>104</v>
      </c>
      <c r="E101" s="138"/>
      <c r="F101" s="138"/>
      <c r="G101" s="138"/>
      <c r="H101" s="138"/>
      <c r="I101" s="138"/>
      <c r="J101" s="139" t="n">
        <f aca="false">J184</f>
        <v>0</v>
      </c>
      <c r="L101" s="136"/>
    </row>
    <row r="102" s="135" customFormat="true" ht="19.9" hidden="true" customHeight="true" outlineLevel="0" collapsed="false">
      <c r="B102" s="136"/>
      <c r="D102" s="137" t="s">
        <v>105</v>
      </c>
      <c r="E102" s="138"/>
      <c r="F102" s="138"/>
      <c r="G102" s="138"/>
      <c r="H102" s="138"/>
      <c r="I102" s="138"/>
      <c r="J102" s="139" t="n">
        <f aca="false">J191</f>
        <v>0</v>
      </c>
      <c r="L102" s="136"/>
    </row>
    <row r="103" s="135" customFormat="true" ht="19.9" hidden="true" customHeight="true" outlineLevel="0" collapsed="false">
      <c r="B103" s="136"/>
      <c r="D103" s="137" t="s">
        <v>106</v>
      </c>
      <c r="E103" s="138"/>
      <c r="F103" s="138"/>
      <c r="G103" s="138"/>
      <c r="H103" s="138"/>
      <c r="I103" s="138"/>
      <c r="J103" s="139" t="n">
        <f aca="false">J197</f>
        <v>0</v>
      </c>
      <c r="L103" s="136"/>
    </row>
    <row r="104" s="135" customFormat="true" ht="19.9" hidden="true" customHeight="true" outlineLevel="0" collapsed="false">
      <c r="B104" s="136"/>
      <c r="D104" s="137" t="s">
        <v>107</v>
      </c>
      <c r="E104" s="138"/>
      <c r="F104" s="138"/>
      <c r="G104" s="138"/>
      <c r="H104" s="138"/>
      <c r="I104" s="138"/>
      <c r="J104" s="139" t="n">
        <f aca="false">J203</f>
        <v>0</v>
      </c>
      <c r="L104" s="136"/>
    </row>
    <row r="105" s="135" customFormat="true" ht="19.9" hidden="true" customHeight="true" outlineLevel="0" collapsed="false">
      <c r="B105" s="136"/>
      <c r="D105" s="137" t="s">
        <v>108</v>
      </c>
      <c r="E105" s="138"/>
      <c r="F105" s="138"/>
      <c r="G105" s="138"/>
      <c r="H105" s="138"/>
      <c r="I105" s="138"/>
      <c r="J105" s="139" t="n">
        <f aca="false">J210</f>
        <v>0</v>
      </c>
      <c r="L105" s="136"/>
    </row>
    <row r="106" s="135" customFormat="true" ht="19.9" hidden="true" customHeight="true" outlineLevel="0" collapsed="false">
      <c r="B106" s="136"/>
      <c r="D106" s="137" t="s">
        <v>109</v>
      </c>
      <c r="E106" s="138"/>
      <c r="F106" s="138"/>
      <c r="G106" s="138"/>
      <c r="H106" s="138"/>
      <c r="I106" s="138"/>
      <c r="J106" s="139" t="n">
        <f aca="false">J223</f>
        <v>0</v>
      </c>
      <c r="L106" s="136"/>
    </row>
    <row r="107" s="135" customFormat="true" ht="19.9" hidden="true" customHeight="true" outlineLevel="0" collapsed="false">
      <c r="B107" s="136"/>
      <c r="D107" s="137" t="s">
        <v>110</v>
      </c>
      <c r="E107" s="138"/>
      <c r="F107" s="138"/>
      <c r="G107" s="138"/>
      <c r="H107" s="138"/>
      <c r="I107" s="138"/>
      <c r="J107" s="139" t="n">
        <f aca="false">J226</f>
        <v>0</v>
      </c>
      <c r="L107" s="136"/>
    </row>
    <row r="108" s="135" customFormat="true" ht="19.9" hidden="true" customHeight="true" outlineLevel="0" collapsed="false">
      <c r="B108" s="136"/>
      <c r="D108" s="137" t="s">
        <v>111</v>
      </c>
      <c r="E108" s="138"/>
      <c r="F108" s="138"/>
      <c r="G108" s="138"/>
      <c r="H108" s="138"/>
      <c r="I108" s="138"/>
      <c r="J108" s="139" t="n">
        <f aca="false">J228</f>
        <v>0</v>
      </c>
      <c r="L108" s="136"/>
    </row>
    <row r="109" s="27" customFormat="true" ht="21.85" hidden="true" customHeight="true" outlineLevel="0" collapsed="false">
      <c r="A109" s="22"/>
      <c r="B109" s="23"/>
      <c r="C109" s="22"/>
      <c r="D109" s="22"/>
      <c r="E109" s="22"/>
      <c r="F109" s="22"/>
      <c r="G109" s="22"/>
      <c r="H109" s="22"/>
      <c r="I109" s="22"/>
      <c r="J109" s="22"/>
      <c r="K109" s="22"/>
      <c r="L109" s="3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="27" customFormat="true" ht="6.95" hidden="true" customHeight="true" outlineLevel="0" collapsed="false">
      <c r="A110" s="22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customFormat="false" ht="12.8" hidden="true" customHeight="false" outlineLevel="0" collapsed="false"/>
    <row r="112" customFormat="false" ht="12.8" hidden="true" customHeight="false" outlineLevel="0" collapsed="false"/>
    <row r="113" customFormat="false" ht="12.8" hidden="true" customHeight="false" outlineLevel="0" collapsed="false"/>
    <row r="114" s="27" customFormat="true" ht="6.95" hidden="false" customHeight="true" outlineLevel="0" collapsed="false">
      <c r="A114" s="22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27" customFormat="true" ht="24.95" hidden="false" customHeight="true" outlineLevel="0" collapsed="false">
      <c r="A115" s="22"/>
      <c r="B115" s="23"/>
      <c r="C115" s="7" t="s">
        <v>112</v>
      </c>
      <c r="D115" s="22"/>
      <c r="E115" s="22"/>
      <c r="F115" s="22"/>
      <c r="G115" s="22"/>
      <c r="H115" s="22"/>
      <c r="I115" s="22"/>
      <c r="J115" s="22"/>
      <c r="K115" s="22"/>
      <c r="L115" s="39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="27" customFormat="true" ht="6.95" hidden="false" customHeight="true" outlineLevel="0" collapsed="false">
      <c r="A116" s="22"/>
      <c r="B116" s="23"/>
      <c r="C116" s="22"/>
      <c r="D116" s="22"/>
      <c r="E116" s="22"/>
      <c r="F116" s="22"/>
      <c r="G116" s="22"/>
      <c r="H116" s="22"/>
      <c r="I116" s="22"/>
      <c r="J116" s="22"/>
      <c r="K116" s="22"/>
      <c r="L116" s="39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="27" customFormat="true" ht="12" hidden="false" customHeight="true" outlineLevel="0" collapsed="false">
      <c r="A117" s="22"/>
      <c r="B117" s="23"/>
      <c r="C117" s="15" t="s">
        <v>14</v>
      </c>
      <c r="D117" s="22"/>
      <c r="E117" s="22"/>
      <c r="F117" s="22"/>
      <c r="G117" s="22"/>
      <c r="H117" s="22"/>
      <c r="I117" s="22"/>
      <c r="J117" s="22"/>
      <c r="K117" s="22"/>
      <c r="L117" s="39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="27" customFormat="true" ht="16.5" hidden="false" customHeight="true" outlineLevel="0" collapsed="false">
      <c r="A118" s="22"/>
      <c r="B118" s="23"/>
      <c r="C118" s="22"/>
      <c r="D118" s="22"/>
      <c r="E118" s="105" t="str">
        <f aca="false">E7</f>
        <v>zimní stadion Pardubice-Veřejnost</v>
      </c>
      <c r="F118" s="105"/>
      <c r="G118" s="105"/>
      <c r="H118" s="105"/>
      <c r="I118" s="22"/>
      <c r="J118" s="22"/>
      <c r="K118" s="22"/>
      <c r="L118" s="39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="27" customFormat="true" ht="12" hidden="false" customHeight="true" outlineLevel="0" collapsed="false">
      <c r="A119" s="22"/>
      <c r="B119" s="23"/>
      <c r="C119" s="15" t="s">
        <v>93</v>
      </c>
      <c r="D119" s="22"/>
      <c r="E119" s="22"/>
      <c r="F119" s="22"/>
      <c r="G119" s="22"/>
      <c r="H119" s="22"/>
      <c r="I119" s="22"/>
      <c r="J119" s="22"/>
      <c r="K119" s="22"/>
      <c r="L119" s="39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="27" customFormat="true" ht="16.5" hidden="false" customHeight="true" outlineLevel="0" collapsed="false">
      <c r="A120" s="22"/>
      <c r="B120" s="23"/>
      <c r="C120" s="22"/>
      <c r="D120" s="22"/>
      <c r="E120" s="53" t="str">
        <f aca="false">E9</f>
        <v>2-ženy - sociální zařízení ženy B134(1.18)</v>
      </c>
      <c r="F120" s="53"/>
      <c r="G120" s="53"/>
      <c r="H120" s="53"/>
      <c r="I120" s="22"/>
      <c r="J120" s="22"/>
      <c r="K120" s="22"/>
      <c r="L120" s="3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="27" customFormat="true" ht="6.95" hidden="false" customHeight="true" outlineLevel="0" collapsed="false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22"/>
      <c r="L121" s="39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="27" customFormat="true" ht="12" hidden="false" customHeight="true" outlineLevel="0" collapsed="false">
      <c r="A122" s="22"/>
      <c r="B122" s="23"/>
      <c r="C122" s="15" t="s">
        <v>18</v>
      </c>
      <c r="D122" s="22"/>
      <c r="E122" s="22"/>
      <c r="F122" s="16" t="str">
        <f aca="false">F12</f>
        <v> </v>
      </c>
      <c r="G122" s="22"/>
      <c r="H122" s="22"/>
      <c r="I122" s="15" t="s">
        <v>20</v>
      </c>
      <c r="J122" s="106" t="str">
        <f aca="false">IF(J12="","",J12)</f>
        <v>6. 6. 2023</v>
      </c>
      <c r="K122" s="22"/>
      <c r="L122" s="39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="27" customFormat="true" ht="6.95" hidden="false" customHeight="true" outlineLevel="0" collapsed="false">
      <c r="A123" s="22"/>
      <c r="B123" s="23"/>
      <c r="C123" s="22"/>
      <c r="D123" s="22"/>
      <c r="E123" s="22"/>
      <c r="F123" s="22"/>
      <c r="G123" s="22"/>
      <c r="H123" s="22"/>
      <c r="I123" s="22"/>
      <c r="J123" s="22"/>
      <c r="K123" s="22"/>
      <c r="L123" s="39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="27" customFormat="true" ht="15.15" hidden="false" customHeight="true" outlineLevel="0" collapsed="false">
      <c r="A124" s="22"/>
      <c r="B124" s="23"/>
      <c r="C124" s="15" t="s">
        <v>22</v>
      </c>
      <c r="D124" s="22"/>
      <c r="E124" s="22"/>
      <c r="F124" s="16" t="str">
        <f aca="false">E15</f>
        <v> </v>
      </c>
      <c r="G124" s="22"/>
      <c r="H124" s="22"/>
      <c r="I124" s="15" t="s">
        <v>28</v>
      </c>
      <c r="J124" s="126" t="str">
        <f aca="false">E21</f>
        <v> </v>
      </c>
      <c r="K124" s="22"/>
      <c r="L124" s="39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="27" customFormat="true" ht="15.15" hidden="false" customHeight="true" outlineLevel="0" collapsed="false">
      <c r="A125" s="22"/>
      <c r="B125" s="23"/>
      <c r="C125" s="15" t="s">
        <v>25</v>
      </c>
      <c r="D125" s="22"/>
      <c r="E125" s="22"/>
      <c r="F125" s="16" t="str">
        <f aca="false">IF(E18="","",E18)</f>
        <v>Vyplň údaj</v>
      </c>
      <c r="G125" s="22"/>
      <c r="H125" s="22"/>
      <c r="I125" s="15" t="s">
        <v>30</v>
      </c>
      <c r="J125" s="126" t="str">
        <f aca="false">E24</f>
        <v> </v>
      </c>
      <c r="K125" s="22"/>
      <c r="L125" s="39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="27" customFormat="true" ht="10.3" hidden="false" customHeight="true" outlineLevel="0" collapsed="false">
      <c r="A126" s="22"/>
      <c r="B126" s="23"/>
      <c r="C126" s="22"/>
      <c r="D126" s="22"/>
      <c r="E126" s="22"/>
      <c r="F126" s="22"/>
      <c r="G126" s="22"/>
      <c r="H126" s="22"/>
      <c r="I126" s="22"/>
      <c r="J126" s="22"/>
      <c r="K126" s="22"/>
      <c r="L126" s="39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="147" customFormat="true" ht="29.3" hidden="false" customHeight="true" outlineLevel="0" collapsed="false">
      <c r="A127" s="140"/>
      <c r="B127" s="141"/>
      <c r="C127" s="142" t="s">
        <v>113</v>
      </c>
      <c r="D127" s="143" t="s">
        <v>57</v>
      </c>
      <c r="E127" s="143" t="s">
        <v>53</v>
      </c>
      <c r="F127" s="143" t="s">
        <v>54</v>
      </c>
      <c r="G127" s="143" t="s">
        <v>114</v>
      </c>
      <c r="H127" s="143" t="s">
        <v>115</v>
      </c>
      <c r="I127" s="143" t="s">
        <v>116</v>
      </c>
      <c r="J127" s="144" t="s">
        <v>97</v>
      </c>
      <c r="K127" s="145" t="s">
        <v>117</v>
      </c>
      <c r="L127" s="146"/>
      <c r="M127" s="68"/>
      <c r="N127" s="69" t="s">
        <v>36</v>
      </c>
      <c r="O127" s="69" t="s">
        <v>118</v>
      </c>
      <c r="P127" s="69" t="s">
        <v>119</v>
      </c>
      <c r="Q127" s="69" t="s">
        <v>120</v>
      </c>
      <c r="R127" s="69" t="s">
        <v>121</v>
      </c>
      <c r="S127" s="69" t="s">
        <v>122</v>
      </c>
      <c r="T127" s="70" t="s">
        <v>123</v>
      </c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</row>
    <row r="128" s="27" customFormat="true" ht="22.8" hidden="false" customHeight="true" outlineLevel="0" collapsed="false">
      <c r="A128" s="22"/>
      <c r="B128" s="23"/>
      <c r="C128" s="76" t="s">
        <v>124</v>
      </c>
      <c r="D128" s="22"/>
      <c r="E128" s="22"/>
      <c r="F128" s="22"/>
      <c r="G128" s="22"/>
      <c r="H128" s="22"/>
      <c r="I128" s="22"/>
      <c r="J128" s="148" t="n">
        <f aca="false">BK128</f>
        <v>0</v>
      </c>
      <c r="K128" s="22"/>
      <c r="L128" s="23"/>
      <c r="M128" s="71"/>
      <c r="N128" s="58"/>
      <c r="O128" s="72"/>
      <c r="P128" s="149" t="n">
        <f aca="false">P129</f>
        <v>0</v>
      </c>
      <c r="Q128" s="72"/>
      <c r="R128" s="149" t="n">
        <f aca="false">R129</f>
        <v>1.0560637461</v>
      </c>
      <c r="S128" s="72"/>
      <c r="T128" s="150" t="n">
        <f aca="false">T129</f>
        <v>3.97019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T128" s="3" t="s">
        <v>71</v>
      </c>
      <c r="AU128" s="3" t="s">
        <v>99</v>
      </c>
      <c r="BK128" s="151" t="n">
        <f aca="false">BK129</f>
        <v>0</v>
      </c>
    </row>
    <row r="129" s="152" customFormat="true" ht="25.9" hidden="false" customHeight="true" outlineLevel="0" collapsed="false">
      <c r="B129" s="153"/>
      <c r="D129" s="154" t="s">
        <v>71</v>
      </c>
      <c r="E129" s="155" t="s">
        <v>125</v>
      </c>
      <c r="F129" s="155" t="s">
        <v>126</v>
      </c>
      <c r="I129" s="156"/>
      <c r="J129" s="157" t="n">
        <f aca="false">BK129</f>
        <v>0</v>
      </c>
      <c r="L129" s="153"/>
      <c r="M129" s="158"/>
      <c r="N129" s="159"/>
      <c r="O129" s="159"/>
      <c r="P129" s="160" t="n">
        <f aca="false">P130+P145+P162+P184+P191+P197+P203+P210+P223+P226+P228</f>
        <v>0</v>
      </c>
      <c r="Q129" s="159"/>
      <c r="R129" s="160" t="n">
        <f aca="false">R130+R145+R162+R184+R191+R197+R203+R210+R223+R226+R228</f>
        <v>1.0560637461</v>
      </c>
      <c r="S129" s="159"/>
      <c r="T129" s="161" t="n">
        <f aca="false">T130+T145+T162+T184+T191+T197+T203+T210+T223+T226+T228</f>
        <v>3.97019</v>
      </c>
      <c r="AR129" s="154" t="s">
        <v>82</v>
      </c>
      <c r="AT129" s="162" t="s">
        <v>71</v>
      </c>
      <c r="AU129" s="162" t="s">
        <v>72</v>
      </c>
      <c r="AY129" s="154" t="s">
        <v>127</v>
      </c>
      <c r="BK129" s="163" t="n">
        <f aca="false">BK130+BK145+BK162+BK184+BK191+BK197+BK203+BK210+BK223+BK226+BK228</f>
        <v>0</v>
      </c>
    </row>
    <row r="130" s="152" customFormat="true" ht="22.8" hidden="false" customHeight="true" outlineLevel="0" collapsed="false">
      <c r="B130" s="153"/>
      <c r="D130" s="154" t="s">
        <v>71</v>
      </c>
      <c r="E130" s="164" t="s">
        <v>128</v>
      </c>
      <c r="F130" s="164" t="s">
        <v>129</v>
      </c>
      <c r="I130" s="156"/>
      <c r="J130" s="165" t="n">
        <f aca="false">BK130</f>
        <v>0</v>
      </c>
      <c r="L130" s="153"/>
      <c r="M130" s="158"/>
      <c r="N130" s="159"/>
      <c r="O130" s="159"/>
      <c r="P130" s="160" t="n">
        <f aca="false">SUM(P131:P144)</f>
        <v>0</v>
      </c>
      <c r="Q130" s="159"/>
      <c r="R130" s="160" t="n">
        <f aca="false">SUM(R131:R144)</f>
        <v>0.0292734</v>
      </c>
      <c r="S130" s="159"/>
      <c r="T130" s="161" t="n">
        <f aca="false">SUM(T131:T144)</f>
        <v>0.15948</v>
      </c>
      <c r="AR130" s="154" t="s">
        <v>82</v>
      </c>
      <c r="AT130" s="162" t="s">
        <v>71</v>
      </c>
      <c r="AU130" s="162" t="s">
        <v>80</v>
      </c>
      <c r="AY130" s="154" t="s">
        <v>127</v>
      </c>
      <c r="BK130" s="163" t="n">
        <f aca="false">SUM(BK131:BK144)</f>
        <v>0</v>
      </c>
    </row>
    <row r="131" s="27" customFormat="true" ht="16.5" hidden="false" customHeight="true" outlineLevel="0" collapsed="false">
      <c r="A131" s="22"/>
      <c r="B131" s="166"/>
      <c r="C131" s="167" t="s">
        <v>80</v>
      </c>
      <c r="D131" s="167" t="s">
        <v>130</v>
      </c>
      <c r="E131" s="168" t="s">
        <v>131</v>
      </c>
      <c r="F131" s="169" t="s">
        <v>132</v>
      </c>
      <c r="G131" s="170" t="s">
        <v>133</v>
      </c>
      <c r="H131" s="171" t="n">
        <v>9</v>
      </c>
      <c r="I131" s="172"/>
      <c r="J131" s="173" t="n">
        <f aca="false">ROUND(I131*H131,1)</f>
        <v>0</v>
      </c>
      <c r="K131" s="174"/>
      <c r="L131" s="23"/>
      <c r="M131" s="175"/>
      <c r="N131" s="176" t="s">
        <v>37</v>
      </c>
      <c r="O131" s="60"/>
      <c r="P131" s="177" t="n">
        <f aca="false">O131*H131</f>
        <v>0</v>
      </c>
      <c r="Q131" s="177" t="n">
        <v>0</v>
      </c>
      <c r="R131" s="177" t="n">
        <f aca="false">Q131*H131</f>
        <v>0</v>
      </c>
      <c r="S131" s="177" t="n">
        <v>0.01492</v>
      </c>
      <c r="T131" s="178" t="n">
        <f aca="false">S131*H131</f>
        <v>0.13428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R131" s="179" t="s">
        <v>134</v>
      </c>
      <c r="AT131" s="179" t="s">
        <v>130</v>
      </c>
      <c r="AU131" s="179" t="s">
        <v>82</v>
      </c>
      <c r="AY131" s="3" t="s">
        <v>127</v>
      </c>
      <c r="BE131" s="180" t="n">
        <f aca="false">IF(N131="základní",J131,0)</f>
        <v>0</v>
      </c>
      <c r="BF131" s="180" t="n">
        <f aca="false">IF(N131="snížená",J131,0)</f>
        <v>0</v>
      </c>
      <c r="BG131" s="180" t="n">
        <f aca="false">IF(N131="zákl. přenesená",J131,0)</f>
        <v>0</v>
      </c>
      <c r="BH131" s="180" t="n">
        <f aca="false">IF(N131="sníž. přenesená",J131,0)</f>
        <v>0</v>
      </c>
      <c r="BI131" s="180" t="n">
        <f aca="false">IF(N131="nulová",J131,0)</f>
        <v>0</v>
      </c>
      <c r="BJ131" s="3" t="s">
        <v>80</v>
      </c>
      <c r="BK131" s="180" t="n">
        <f aca="false">ROUND(I131*H131,1)</f>
        <v>0</v>
      </c>
      <c r="BL131" s="3" t="s">
        <v>134</v>
      </c>
      <c r="BM131" s="179" t="s">
        <v>80</v>
      </c>
    </row>
    <row r="132" s="27" customFormat="true" ht="16.5" hidden="false" customHeight="true" outlineLevel="0" collapsed="false">
      <c r="A132" s="22"/>
      <c r="B132" s="166"/>
      <c r="C132" s="167" t="s">
        <v>82</v>
      </c>
      <c r="D132" s="167" t="s">
        <v>130</v>
      </c>
      <c r="E132" s="168" t="s">
        <v>135</v>
      </c>
      <c r="F132" s="169" t="s">
        <v>136</v>
      </c>
      <c r="G132" s="170" t="s">
        <v>133</v>
      </c>
      <c r="H132" s="171" t="n">
        <v>12</v>
      </c>
      <c r="I132" s="172"/>
      <c r="J132" s="173" t="n">
        <f aca="false">ROUND(I132*H132,1)</f>
        <v>0</v>
      </c>
      <c r="K132" s="174"/>
      <c r="L132" s="23"/>
      <c r="M132" s="175"/>
      <c r="N132" s="176" t="s">
        <v>37</v>
      </c>
      <c r="O132" s="60"/>
      <c r="P132" s="177" t="n">
        <f aca="false">O132*H132</f>
        <v>0</v>
      </c>
      <c r="Q132" s="177" t="n">
        <v>0</v>
      </c>
      <c r="R132" s="177" t="n">
        <f aca="false">Q132*H132</f>
        <v>0</v>
      </c>
      <c r="S132" s="177" t="n">
        <v>0.0021</v>
      </c>
      <c r="T132" s="178" t="n">
        <f aca="false">S132*H132</f>
        <v>0.0252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R132" s="179" t="s">
        <v>134</v>
      </c>
      <c r="AT132" s="179" t="s">
        <v>130</v>
      </c>
      <c r="AU132" s="179" t="s">
        <v>82</v>
      </c>
      <c r="AY132" s="3" t="s">
        <v>127</v>
      </c>
      <c r="BE132" s="180" t="n">
        <f aca="false">IF(N132="základní",J132,0)</f>
        <v>0</v>
      </c>
      <c r="BF132" s="180" t="n">
        <f aca="false">IF(N132="snížená",J132,0)</f>
        <v>0</v>
      </c>
      <c r="BG132" s="180" t="n">
        <f aca="false">IF(N132="zákl. přenesená",J132,0)</f>
        <v>0</v>
      </c>
      <c r="BH132" s="180" t="n">
        <f aca="false">IF(N132="sníž. přenesená",J132,0)</f>
        <v>0</v>
      </c>
      <c r="BI132" s="180" t="n">
        <f aca="false">IF(N132="nulová",J132,0)</f>
        <v>0</v>
      </c>
      <c r="BJ132" s="3" t="s">
        <v>80</v>
      </c>
      <c r="BK132" s="180" t="n">
        <f aca="false">ROUND(I132*H132,1)</f>
        <v>0</v>
      </c>
      <c r="BL132" s="3" t="s">
        <v>134</v>
      </c>
      <c r="BM132" s="179" t="s">
        <v>82</v>
      </c>
    </row>
    <row r="133" s="27" customFormat="true" ht="16.5" hidden="false" customHeight="true" outlineLevel="0" collapsed="false">
      <c r="A133" s="22"/>
      <c r="B133" s="166"/>
      <c r="C133" s="167" t="s">
        <v>137</v>
      </c>
      <c r="D133" s="167" t="s">
        <v>130</v>
      </c>
      <c r="E133" s="168" t="s">
        <v>138</v>
      </c>
      <c r="F133" s="169" t="s">
        <v>139</v>
      </c>
      <c r="G133" s="170" t="s">
        <v>140</v>
      </c>
      <c r="H133" s="171" t="n">
        <v>2</v>
      </c>
      <c r="I133" s="172"/>
      <c r="J133" s="173" t="n">
        <f aca="false">ROUND(I133*H133,1)</f>
        <v>0</v>
      </c>
      <c r="K133" s="174"/>
      <c r="L133" s="23"/>
      <c r="M133" s="175"/>
      <c r="N133" s="176" t="s">
        <v>37</v>
      </c>
      <c r="O133" s="60"/>
      <c r="P133" s="177" t="n">
        <f aca="false">O133*H133</f>
        <v>0</v>
      </c>
      <c r="Q133" s="177" t="n">
        <v>0.0005006</v>
      </c>
      <c r="R133" s="177" t="n">
        <f aca="false">Q133*H133</f>
        <v>0.0010012</v>
      </c>
      <c r="S133" s="177" t="n">
        <v>0</v>
      </c>
      <c r="T133" s="178" t="n">
        <f aca="false">S133*H133</f>
        <v>0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R133" s="179" t="s">
        <v>134</v>
      </c>
      <c r="AT133" s="179" t="s">
        <v>130</v>
      </c>
      <c r="AU133" s="179" t="s">
        <v>82</v>
      </c>
      <c r="AY133" s="3" t="s">
        <v>127</v>
      </c>
      <c r="BE133" s="180" t="n">
        <f aca="false">IF(N133="základní",J133,0)</f>
        <v>0</v>
      </c>
      <c r="BF133" s="180" t="n">
        <f aca="false">IF(N133="snížená",J133,0)</f>
        <v>0</v>
      </c>
      <c r="BG133" s="180" t="n">
        <f aca="false">IF(N133="zákl. přenesená",J133,0)</f>
        <v>0</v>
      </c>
      <c r="BH133" s="180" t="n">
        <f aca="false">IF(N133="sníž. přenesená",J133,0)</f>
        <v>0</v>
      </c>
      <c r="BI133" s="180" t="n">
        <f aca="false">IF(N133="nulová",J133,0)</f>
        <v>0</v>
      </c>
      <c r="BJ133" s="3" t="s">
        <v>80</v>
      </c>
      <c r="BK133" s="180" t="n">
        <f aca="false">ROUND(I133*H133,1)</f>
        <v>0</v>
      </c>
      <c r="BL133" s="3" t="s">
        <v>134</v>
      </c>
      <c r="BM133" s="179" t="s">
        <v>570</v>
      </c>
    </row>
    <row r="134" s="27" customFormat="true" ht="16.5" hidden="false" customHeight="true" outlineLevel="0" collapsed="false">
      <c r="A134" s="22"/>
      <c r="B134" s="166"/>
      <c r="C134" s="167" t="s">
        <v>134</v>
      </c>
      <c r="D134" s="167" t="s">
        <v>130</v>
      </c>
      <c r="E134" s="168" t="s">
        <v>141</v>
      </c>
      <c r="F134" s="169" t="s">
        <v>142</v>
      </c>
      <c r="G134" s="170" t="s">
        <v>140</v>
      </c>
      <c r="H134" s="171" t="n">
        <v>1</v>
      </c>
      <c r="I134" s="172"/>
      <c r="J134" s="173" t="n">
        <f aca="false">ROUND(I134*H134,1)</f>
        <v>0</v>
      </c>
      <c r="K134" s="174"/>
      <c r="L134" s="23"/>
      <c r="M134" s="175"/>
      <c r="N134" s="176" t="s">
        <v>37</v>
      </c>
      <c r="O134" s="60"/>
      <c r="P134" s="177" t="n">
        <f aca="false">O134*H134</f>
        <v>0</v>
      </c>
      <c r="Q134" s="177" t="n">
        <v>0.0017906</v>
      </c>
      <c r="R134" s="177" t="n">
        <f aca="false">Q134*H134</f>
        <v>0.0017906</v>
      </c>
      <c r="S134" s="177" t="n">
        <v>0</v>
      </c>
      <c r="T134" s="178" t="n">
        <f aca="false">S134*H134</f>
        <v>0</v>
      </c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R134" s="179" t="s">
        <v>134</v>
      </c>
      <c r="AT134" s="179" t="s">
        <v>130</v>
      </c>
      <c r="AU134" s="179" t="s">
        <v>82</v>
      </c>
      <c r="AY134" s="3" t="s">
        <v>127</v>
      </c>
      <c r="BE134" s="180" t="n">
        <f aca="false">IF(N134="základní",J134,0)</f>
        <v>0</v>
      </c>
      <c r="BF134" s="180" t="n">
        <f aca="false">IF(N134="snížená",J134,0)</f>
        <v>0</v>
      </c>
      <c r="BG134" s="180" t="n">
        <f aca="false">IF(N134="zákl. přenesená",J134,0)</f>
        <v>0</v>
      </c>
      <c r="BH134" s="180" t="n">
        <f aca="false">IF(N134="sníž. přenesená",J134,0)</f>
        <v>0</v>
      </c>
      <c r="BI134" s="180" t="n">
        <f aca="false">IF(N134="nulová",J134,0)</f>
        <v>0</v>
      </c>
      <c r="BJ134" s="3" t="s">
        <v>80</v>
      </c>
      <c r="BK134" s="180" t="n">
        <f aca="false">ROUND(I134*H134,1)</f>
        <v>0</v>
      </c>
      <c r="BL134" s="3" t="s">
        <v>134</v>
      </c>
      <c r="BM134" s="179" t="s">
        <v>143</v>
      </c>
    </row>
    <row r="135" s="27" customFormat="true" ht="21.75" hidden="false" customHeight="true" outlineLevel="0" collapsed="false">
      <c r="A135" s="22"/>
      <c r="B135" s="166"/>
      <c r="C135" s="167" t="s">
        <v>143</v>
      </c>
      <c r="D135" s="167" t="s">
        <v>130</v>
      </c>
      <c r="E135" s="168" t="s">
        <v>144</v>
      </c>
      <c r="F135" s="169" t="s">
        <v>145</v>
      </c>
      <c r="G135" s="170" t="s">
        <v>133</v>
      </c>
      <c r="H135" s="171" t="n">
        <v>7</v>
      </c>
      <c r="I135" s="172"/>
      <c r="J135" s="173" t="n">
        <f aca="false">ROUND(I135*H135,1)</f>
        <v>0</v>
      </c>
      <c r="K135" s="174"/>
      <c r="L135" s="23"/>
      <c r="M135" s="175"/>
      <c r="N135" s="176" t="s">
        <v>37</v>
      </c>
      <c r="O135" s="60"/>
      <c r="P135" s="177" t="n">
        <f aca="false">O135*H135</f>
        <v>0</v>
      </c>
      <c r="Q135" s="177" t="n">
        <v>0.0004119</v>
      </c>
      <c r="R135" s="177" t="n">
        <f aca="false">Q135*H135</f>
        <v>0.0028833</v>
      </c>
      <c r="S135" s="177" t="n">
        <v>0</v>
      </c>
      <c r="T135" s="178" t="n">
        <f aca="false">S135*H135</f>
        <v>0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R135" s="179" t="s">
        <v>134</v>
      </c>
      <c r="AT135" s="179" t="s">
        <v>130</v>
      </c>
      <c r="AU135" s="179" t="s">
        <v>82</v>
      </c>
      <c r="AY135" s="3" t="s">
        <v>127</v>
      </c>
      <c r="BE135" s="180" t="n">
        <f aca="false">IF(N135="základní",J135,0)</f>
        <v>0</v>
      </c>
      <c r="BF135" s="180" t="n">
        <f aca="false">IF(N135="snížená",J135,0)</f>
        <v>0</v>
      </c>
      <c r="BG135" s="180" t="n">
        <f aca="false">IF(N135="zákl. přenesená",J135,0)</f>
        <v>0</v>
      </c>
      <c r="BH135" s="180" t="n">
        <f aca="false">IF(N135="sníž. přenesená",J135,0)</f>
        <v>0</v>
      </c>
      <c r="BI135" s="180" t="n">
        <f aca="false">IF(N135="nulová",J135,0)</f>
        <v>0</v>
      </c>
      <c r="BJ135" s="3" t="s">
        <v>80</v>
      </c>
      <c r="BK135" s="180" t="n">
        <f aca="false">ROUND(I135*H135,1)</f>
        <v>0</v>
      </c>
      <c r="BL135" s="3" t="s">
        <v>134</v>
      </c>
      <c r="BM135" s="179" t="s">
        <v>146</v>
      </c>
    </row>
    <row r="136" s="27" customFormat="true" ht="21.75" hidden="false" customHeight="true" outlineLevel="0" collapsed="false">
      <c r="A136" s="22"/>
      <c r="B136" s="166"/>
      <c r="C136" s="167" t="s">
        <v>146</v>
      </c>
      <c r="D136" s="167" t="s">
        <v>130</v>
      </c>
      <c r="E136" s="168" t="s">
        <v>147</v>
      </c>
      <c r="F136" s="169" t="s">
        <v>148</v>
      </c>
      <c r="G136" s="170" t="s">
        <v>133</v>
      </c>
      <c r="H136" s="171" t="n">
        <v>5</v>
      </c>
      <c r="I136" s="172"/>
      <c r="J136" s="173" t="n">
        <f aca="false">ROUND(I136*H136,1)</f>
        <v>0</v>
      </c>
      <c r="K136" s="174"/>
      <c r="L136" s="23"/>
      <c r="M136" s="175"/>
      <c r="N136" s="176" t="s">
        <v>37</v>
      </c>
      <c r="O136" s="60"/>
      <c r="P136" s="177" t="n">
        <f aca="false">O136*H136</f>
        <v>0</v>
      </c>
      <c r="Q136" s="177" t="n">
        <v>0.0004765</v>
      </c>
      <c r="R136" s="177" t="n">
        <f aca="false">Q136*H136</f>
        <v>0.0023825</v>
      </c>
      <c r="S136" s="177" t="n">
        <v>0</v>
      </c>
      <c r="T136" s="178" t="n">
        <f aca="false">S136*H136</f>
        <v>0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R136" s="179" t="s">
        <v>134</v>
      </c>
      <c r="AT136" s="179" t="s">
        <v>130</v>
      </c>
      <c r="AU136" s="179" t="s">
        <v>82</v>
      </c>
      <c r="AY136" s="3" t="s">
        <v>127</v>
      </c>
      <c r="BE136" s="180" t="n">
        <f aca="false">IF(N136="základní",J136,0)</f>
        <v>0</v>
      </c>
      <c r="BF136" s="180" t="n">
        <f aca="false">IF(N136="snížená",J136,0)</f>
        <v>0</v>
      </c>
      <c r="BG136" s="180" t="n">
        <f aca="false">IF(N136="zákl. přenesená",J136,0)</f>
        <v>0</v>
      </c>
      <c r="BH136" s="180" t="n">
        <f aca="false">IF(N136="sníž. přenesená",J136,0)</f>
        <v>0</v>
      </c>
      <c r="BI136" s="180" t="n">
        <f aca="false">IF(N136="nulová",J136,0)</f>
        <v>0</v>
      </c>
      <c r="BJ136" s="3" t="s">
        <v>80</v>
      </c>
      <c r="BK136" s="180" t="n">
        <f aca="false">ROUND(I136*H136,1)</f>
        <v>0</v>
      </c>
      <c r="BL136" s="3" t="s">
        <v>134</v>
      </c>
      <c r="BM136" s="179" t="s">
        <v>149</v>
      </c>
    </row>
    <row r="137" s="27" customFormat="true" ht="21.75" hidden="false" customHeight="true" outlineLevel="0" collapsed="false">
      <c r="A137" s="22"/>
      <c r="B137" s="166"/>
      <c r="C137" s="167" t="s">
        <v>149</v>
      </c>
      <c r="D137" s="167" t="s">
        <v>130</v>
      </c>
      <c r="E137" s="168" t="s">
        <v>150</v>
      </c>
      <c r="F137" s="169" t="s">
        <v>151</v>
      </c>
      <c r="G137" s="170" t="s">
        <v>133</v>
      </c>
      <c r="H137" s="171" t="n">
        <v>9</v>
      </c>
      <c r="I137" s="172"/>
      <c r="J137" s="173" t="n">
        <f aca="false">ROUND(I137*H137,1)</f>
        <v>0</v>
      </c>
      <c r="K137" s="174"/>
      <c r="L137" s="23"/>
      <c r="M137" s="175"/>
      <c r="N137" s="176" t="s">
        <v>37</v>
      </c>
      <c r="O137" s="60"/>
      <c r="P137" s="177" t="n">
        <f aca="false">O137*H137</f>
        <v>0</v>
      </c>
      <c r="Q137" s="177" t="n">
        <v>0.0022362</v>
      </c>
      <c r="R137" s="177" t="n">
        <f aca="false">Q137*H137</f>
        <v>0.0201258</v>
      </c>
      <c r="S137" s="177" t="n">
        <v>0</v>
      </c>
      <c r="T137" s="178" t="n">
        <f aca="false">S137*H137</f>
        <v>0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R137" s="179" t="s">
        <v>134</v>
      </c>
      <c r="AT137" s="179" t="s">
        <v>130</v>
      </c>
      <c r="AU137" s="179" t="s">
        <v>82</v>
      </c>
      <c r="AY137" s="3" t="s">
        <v>127</v>
      </c>
      <c r="BE137" s="180" t="n">
        <f aca="false">IF(N137="základní",J137,0)</f>
        <v>0</v>
      </c>
      <c r="BF137" s="180" t="n">
        <f aca="false">IF(N137="snížená",J137,0)</f>
        <v>0</v>
      </c>
      <c r="BG137" s="180" t="n">
        <f aca="false">IF(N137="zákl. přenesená",J137,0)</f>
        <v>0</v>
      </c>
      <c r="BH137" s="180" t="n">
        <f aca="false">IF(N137="sníž. přenesená",J137,0)</f>
        <v>0</v>
      </c>
      <c r="BI137" s="180" t="n">
        <f aca="false">IF(N137="nulová",J137,0)</f>
        <v>0</v>
      </c>
      <c r="BJ137" s="3" t="s">
        <v>80</v>
      </c>
      <c r="BK137" s="180" t="n">
        <f aca="false">ROUND(I137*H137,1)</f>
        <v>0</v>
      </c>
      <c r="BL137" s="3" t="s">
        <v>134</v>
      </c>
      <c r="BM137" s="179" t="s">
        <v>152</v>
      </c>
    </row>
    <row r="138" s="27" customFormat="true" ht="16.5" hidden="false" customHeight="true" outlineLevel="0" collapsed="false">
      <c r="A138" s="22"/>
      <c r="B138" s="166"/>
      <c r="C138" s="167" t="s">
        <v>152</v>
      </c>
      <c r="D138" s="167" t="s">
        <v>130</v>
      </c>
      <c r="E138" s="168" t="s">
        <v>153</v>
      </c>
      <c r="F138" s="169" t="s">
        <v>154</v>
      </c>
      <c r="G138" s="170" t="s">
        <v>140</v>
      </c>
      <c r="H138" s="171" t="n">
        <v>3</v>
      </c>
      <c r="I138" s="172"/>
      <c r="J138" s="173" t="n">
        <f aca="false">ROUND(I138*H138,1)</f>
        <v>0</v>
      </c>
      <c r="K138" s="174"/>
      <c r="L138" s="23"/>
      <c r="M138" s="175"/>
      <c r="N138" s="176" t="s">
        <v>37</v>
      </c>
      <c r="O138" s="60"/>
      <c r="P138" s="177" t="n">
        <f aca="false">O138*H138</f>
        <v>0</v>
      </c>
      <c r="Q138" s="177" t="n">
        <v>0</v>
      </c>
      <c r="R138" s="177" t="n">
        <f aca="false">Q138*H138</f>
        <v>0</v>
      </c>
      <c r="S138" s="177" t="n">
        <v>0</v>
      </c>
      <c r="T138" s="178" t="n">
        <f aca="false">S138*H138</f>
        <v>0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R138" s="179" t="s">
        <v>134</v>
      </c>
      <c r="AT138" s="179" t="s">
        <v>130</v>
      </c>
      <c r="AU138" s="179" t="s">
        <v>82</v>
      </c>
      <c r="AY138" s="3" t="s">
        <v>127</v>
      </c>
      <c r="BE138" s="180" t="n">
        <f aca="false">IF(N138="základní",J138,0)</f>
        <v>0</v>
      </c>
      <c r="BF138" s="180" t="n">
        <f aca="false">IF(N138="snížená",J138,0)</f>
        <v>0</v>
      </c>
      <c r="BG138" s="180" t="n">
        <f aca="false">IF(N138="zákl. přenesená",J138,0)</f>
        <v>0</v>
      </c>
      <c r="BH138" s="180" t="n">
        <f aca="false">IF(N138="sníž. přenesená",J138,0)</f>
        <v>0</v>
      </c>
      <c r="BI138" s="180" t="n">
        <f aca="false">IF(N138="nulová",J138,0)</f>
        <v>0</v>
      </c>
      <c r="BJ138" s="3" t="s">
        <v>80</v>
      </c>
      <c r="BK138" s="180" t="n">
        <f aca="false">ROUND(I138*H138,1)</f>
        <v>0</v>
      </c>
      <c r="BL138" s="3" t="s">
        <v>134</v>
      </c>
      <c r="BM138" s="179" t="s">
        <v>155</v>
      </c>
    </row>
    <row r="139" s="27" customFormat="true" ht="21.75" hidden="false" customHeight="true" outlineLevel="0" collapsed="false">
      <c r="A139" s="22"/>
      <c r="B139" s="166"/>
      <c r="C139" s="167" t="s">
        <v>158</v>
      </c>
      <c r="D139" s="167" t="s">
        <v>130</v>
      </c>
      <c r="E139" s="168" t="s">
        <v>159</v>
      </c>
      <c r="F139" s="169" t="s">
        <v>160</v>
      </c>
      <c r="G139" s="170" t="s">
        <v>140</v>
      </c>
      <c r="H139" s="171" t="n">
        <v>3</v>
      </c>
      <c r="I139" s="172"/>
      <c r="J139" s="173" t="n">
        <f aca="false">ROUND(I139*H139,1)</f>
        <v>0</v>
      </c>
      <c r="K139" s="174"/>
      <c r="L139" s="23"/>
      <c r="M139" s="175"/>
      <c r="N139" s="176" t="s">
        <v>37</v>
      </c>
      <c r="O139" s="60"/>
      <c r="P139" s="177" t="n">
        <f aca="false">O139*H139</f>
        <v>0</v>
      </c>
      <c r="Q139" s="177" t="n">
        <v>0</v>
      </c>
      <c r="R139" s="177" t="n">
        <f aca="false">Q139*H139</f>
        <v>0</v>
      </c>
      <c r="S139" s="177" t="n">
        <v>0</v>
      </c>
      <c r="T139" s="178" t="n">
        <f aca="false">S139*H139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79" t="s">
        <v>134</v>
      </c>
      <c r="AT139" s="179" t="s">
        <v>130</v>
      </c>
      <c r="AU139" s="179" t="s">
        <v>82</v>
      </c>
      <c r="AY139" s="3" t="s">
        <v>127</v>
      </c>
      <c r="BE139" s="180" t="n">
        <f aca="false">IF(N139="základní",J139,0)</f>
        <v>0</v>
      </c>
      <c r="BF139" s="180" t="n">
        <f aca="false">IF(N139="snížená",J139,0)</f>
        <v>0</v>
      </c>
      <c r="BG139" s="180" t="n">
        <f aca="false">IF(N139="zákl. přenesená",J139,0)</f>
        <v>0</v>
      </c>
      <c r="BH139" s="180" t="n">
        <f aca="false">IF(N139="sníž. přenesená",J139,0)</f>
        <v>0</v>
      </c>
      <c r="BI139" s="180" t="n">
        <f aca="false">IF(N139="nulová",J139,0)</f>
        <v>0</v>
      </c>
      <c r="BJ139" s="3" t="s">
        <v>80</v>
      </c>
      <c r="BK139" s="180" t="n">
        <f aca="false">ROUND(I139*H139,1)</f>
        <v>0</v>
      </c>
      <c r="BL139" s="3" t="s">
        <v>134</v>
      </c>
      <c r="BM139" s="179" t="s">
        <v>161</v>
      </c>
    </row>
    <row r="140" s="27" customFormat="true" ht="21.75" hidden="false" customHeight="true" outlineLevel="0" collapsed="false">
      <c r="A140" s="22"/>
      <c r="B140" s="166"/>
      <c r="C140" s="167" t="s">
        <v>161</v>
      </c>
      <c r="D140" s="167" t="s">
        <v>130</v>
      </c>
      <c r="E140" s="168" t="s">
        <v>162</v>
      </c>
      <c r="F140" s="169" t="s">
        <v>571</v>
      </c>
      <c r="G140" s="170" t="s">
        <v>140</v>
      </c>
      <c r="H140" s="171" t="n">
        <v>1</v>
      </c>
      <c r="I140" s="172"/>
      <c r="J140" s="173" t="n">
        <f aca="false">ROUND(I140*H140,1)</f>
        <v>0</v>
      </c>
      <c r="K140" s="174"/>
      <c r="L140" s="23"/>
      <c r="M140" s="175"/>
      <c r="N140" s="176" t="s">
        <v>37</v>
      </c>
      <c r="O140" s="60"/>
      <c r="P140" s="177" t="n">
        <f aca="false">O140*H140</f>
        <v>0</v>
      </c>
      <c r="Q140" s="177" t="n">
        <v>0.00092</v>
      </c>
      <c r="R140" s="177" t="n">
        <f aca="false">Q140*H140</f>
        <v>0.00092</v>
      </c>
      <c r="S140" s="177" t="n">
        <v>0</v>
      </c>
      <c r="T140" s="178" t="n">
        <f aca="false">S140*H140</f>
        <v>0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R140" s="179" t="s">
        <v>164</v>
      </c>
      <c r="AT140" s="179" t="s">
        <v>130</v>
      </c>
      <c r="AU140" s="179" t="s">
        <v>82</v>
      </c>
      <c r="AY140" s="3" t="s">
        <v>127</v>
      </c>
      <c r="BE140" s="180" t="n">
        <f aca="false">IF(N140="základní",J140,0)</f>
        <v>0</v>
      </c>
      <c r="BF140" s="180" t="n">
        <f aca="false">IF(N140="snížená",J140,0)</f>
        <v>0</v>
      </c>
      <c r="BG140" s="180" t="n">
        <f aca="false">IF(N140="zákl. přenesená",J140,0)</f>
        <v>0</v>
      </c>
      <c r="BH140" s="180" t="n">
        <f aca="false">IF(N140="sníž. přenesená",J140,0)</f>
        <v>0</v>
      </c>
      <c r="BI140" s="180" t="n">
        <f aca="false">IF(N140="nulová",J140,0)</f>
        <v>0</v>
      </c>
      <c r="BJ140" s="3" t="s">
        <v>80</v>
      </c>
      <c r="BK140" s="180" t="n">
        <f aca="false">ROUND(I140*H140,1)</f>
        <v>0</v>
      </c>
      <c r="BL140" s="3" t="s">
        <v>164</v>
      </c>
      <c r="BM140" s="179" t="s">
        <v>572</v>
      </c>
    </row>
    <row r="141" s="27" customFormat="true" ht="24.15" hidden="false" customHeight="true" outlineLevel="0" collapsed="false">
      <c r="A141" s="22"/>
      <c r="B141" s="166"/>
      <c r="C141" s="167" t="s">
        <v>166</v>
      </c>
      <c r="D141" s="167" t="s">
        <v>130</v>
      </c>
      <c r="E141" s="168" t="s">
        <v>167</v>
      </c>
      <c r="F141" s="169" t="s">
        <v>168</v>
      </c>
      <c r="G141" s="170" t="s">
        <v>140</v>
      </c>
      <c r="H141" s="171" t="n">
        <v>1</v>
      </c>
      <c r="I141" s="172"/>
      <c r="J141" s="173" t="n">
        <f aca="false">ROUND(I141*H141,1)</f>
        <v>0</v>
      </c>
      <c r="K141" s="174"/>
      <c r="L141" s="23"/>
      <c r="M141" s="175"/>
      <c r="N141" s="176" t="s">
        <v>37</v>
      </c>
      <c r="O141" s="60"/>
      <c r="P141" s="177" t="n">
        <f aca="false">O141*H141</f>
        <v>0</v>
      </c>
      <c r="Q141" s="177" t="n">
        <v>0.00017</v>
      </c>
      <c r="R141" s="177" t="n">
        <f aca="false">Q141*H141</f>
        <v>0.00017</v>
      </c>
      <c r="S141" s="177" t="n">
        <v>0</v>
      </c>
      <c r="T141" s="178" t="n">
        <f aca="false">S141*H141</f>
        <v>0</v>
      </c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R141" s="179" t="s">
        <v>134</v>
      </c>
      <c r="AT141" s="179" t="s">
        <v>130</v>
      </c>
      <c r="AU141" s="179" t="s">
        <v>82</v>
      </c>
      <c r="AY141" s="3" t="s">
        <v>127</v>
      </c>
      <c r="BE141" s="180" t="n">
        <f aca="false">IF(N141="základní",J141,0)</f>
        <v>0</v>
      </c>
      <c r="BF141" s="180" t="n">
        <f aca="false">IF(N141="snížená",J141,0)</f>
        <v>0</v>
      </c>
      <c r="BG141" s="180" t="n">
        <f aca="false">IF(N141="zákl. přenesená",J141,0)</f>
        <v>0</v>
      </c>
      <c r="BH141" s="180" t="n">
        <f aca="false">IF(N141="sníž. přenesená",J141,0)</f>
        <v>0</v>
      </c>
      <c r="BI141" s="180" t="n">
        <f aca="false">IF(N141="nulová",J141,0)</f>
        <v>0</v>
      </c>
      <c r="BJ141" s="3" t="s">
        <v>80</v>
      </c>
      <c r="BK141" s="180" t="n">
        <f aca="false">ROUND(I141*H141,1)</f>
        <v>0</v>
      </c>
      <c r="BL141" s="3" t="s">
        <v>134</v>
      </c>
      <c r="BM141" s="179" t="s">
        <v>166</v>
      </c>
    </row>
    <row r="142" s="27" customFormat="true" ht="21.75" hidden="false" customHeight="true" outlineLevel="0" collapsed="false">
      <c r="A142" s="22"/>
      <c r="B142" s="166"/>
      <c r="C142" s="167" t="s">
        <v>169</v>
      </c>
      <c r="D142" s="167" t="s">
        <v>130</v>
      </c>
      <c r="E142" s="168" t="s">
        <v>170</v>
      </c>
      <c r="F142" s="169" t="s">
        <v>171</v>
      </c>
      <c r="G142" s="170" t="s">
        <v>133</v>
      </c>
      <c r="H142" s="171" t="n">
        <v>16</v>
      </c>
      <c r="I142" s="172"/>
      <c r="J142" s="173" t="n">
        <f aca="false">ROUND(I142*H142,1)</f>
        <v>0</v>
      </c>
      <c r="K142" s="174"/>
      <c r="L142" s="23"/>
      <c r="M142" s="175"/>
      <c r="N142" s="176" t="s">
        <v>37</v>
      </c>
      <c r="O142" s="60"/>
      <c r="P142" s="177" t="n">
        <f aca="false">O142*H142</f>
        <v>0</v>
      </c>
      <c r="Q142" s="177" t="n">
        <v>0</v>
      </c>
      <c r="R142" s="177" t="n">
        <f aca="false">Q142*H142</f>
        <v>0</v>
      </c>
      <c r="S142" s="177" t="n">
        <v>0</v>
      </c>
      <c r="T142" s="178" t="n">
        <f aca="false">S142*H142</f>
        <v>0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R142" s="179" t="s">
        <v>134</v>
      </c>
      <c r="AT142" s="179" t="s">
        <v>130</v>
      </c>
      <c r="AU142" s="179" t="s">
        <v>82</v>
      </c>
      <c r="AY142" s="3" t="s">
        <v>127</v>
      </c>
      <c r="BE142" s="180" t="n">
        <f aca="false">IF(N142="základní",J142,0)</f>
        <v>0</v>
      </c>
      <c r="BF142" s="180" t="n">
        <f aca="false">IF(N142="snížená",J142,0)</f>
        <v>0</v>
      </c>
      <c r="BG142" s="180" t="n">
        <f aca="false">IF(N142="zákl. přenesená",J142,0)</f>
        <v>0</v>
      </c>
      <c r="BH142" s="180" t="n">
        <f aca="false">IF(N142="sníž. přenesená",J142,0)</f>
        <v>0</v>
      </c>
      <c r="BI142" s="180" t="n">
        <f aca="false">IF(N142="nulová",J142,0)</f>
        <v>0</v>
      </c>
      <c r="BJ142" s="3" t="s">
        <v>80</v>
      </c>
      <c r="BK142" s="180" t="n">
        <f aca="false">ROUND(I142*H142,1)</f>
        <v>0</v>
      </c>
      <c r="BL142" s="3" t="s">
        <v>134</v>
      </c>
      <c r="BM142" s="179" t="s">
        <v>169</v>
      </c>
    </row>
    <row r="143" s="27" customFormat="true" ht="16.5" hidden="false" customHeight="true" outlineLevel="0" collapsed="false">
      <c r="A143" s="22"/>
      <c r="B143" s="166"/>
      <c r="C143" s="167" t="s">
        <v>172</v>
      </c>
      <c r="D143" s="167" t="s">
        <v>130</v>
      </c>
      <c r="E143" s="168" t="s">
        <v>173</v>
      </c>
      <c r="F143" s="169" t="s">
        <v>174</v>
      </c>
      <c r="G143" s="170" t="s">
        <v>133</v>
      </c>
      <c r="H143" s="171" t="n">
        <v>4</v>
      </c>
      <c r="I143" s="172"/>
      <c r="J143" s="173" t="n">
        <f aca="false">ROUND(I143*H143,1)</f>
        <v>0</v>
      </c>
      <c r="K143" s="174"/>
      <c r="L143" s="23"/>
      <c r="M143" s="175"/>
      <c r="N143" s="176" t="s">
        <v>37</v>
      </c>
      <c r="O143" s="60"/>
      <c r="P143" s="177" t="n">
        <f aca="false">O143*H143</f>
        <v>0</v>
      </c>
      <c r="Q143" s="177" t="n">
        <v>0</v>
      </c>
      <c r="R143" s="177" t="n">
        <f aca="false">Q143*H143</f>
        <v>0</v>
      </c>
      <c r="S143" s="177" t="n">
        <v>0</v>
      </c>
      <c r="T143" s="178" t="n">
        <f aca="false">S143*H143</f>
        <v>0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R143" s="179" t="s">
        <v>134</v>
      </c>
      <c r="AT143" s="179" t="s">
        <v>130</v>
      </c>
      <c r="AU143" s="179" t="s">
        <v>82</v>
      </c>
      <c r="AY143" s="3" t="s">
        <v>127</v>
      </c>
      <c r="BE143" s="180" t="n">
        <f aca="false">IF(N143="základní",J143,0)</f>
        <v>0</v>
      </c>
      <c r="BF143" s="180" t="n">
        <f aca="false">IF(N143="snížená",J143,0)</f>
        <v>0</v>
      </c>
      <c r="BG143" s="180" t="n">
        <f aca="false">IF(N143="zákl. přenesená",J143,0)</f>
        <v>0</v>
      </c>
      <c r="BH143" s="180" t="n">
        <f aca="false">IF(N143="sníž. přenesená",J143,0)</f>
        <v>0</v>
      </c>
      <c r="BI143" s="180" t="n">
        <f aca="false">IF(N143="nulová",J143,0)</f>
        <v>0</v>
      </c>
      <c r="BJ143" s="3" t="s">
        <v>80</v>
      </c>
      <c r="BK143" s="180" t="n">
        <f aca="false">ROUND(I143*H143,1)</f>
        <v>0</v>
      </c>
      <c r="BL143" s="3" t="s">
        <v>134</v>
      </c>
      <c r="BM143" s="179" t="s">
        <v>172</v>
      </c>
    </row>
    <row r="144" s="27" customFormat="true" ht="24.15" hidden="false" customHeight="true" outlineLevel="0" collapsed="false">
      <c r="A144" s="22"/>
      <c r="B144" s="166"/>
      <c r="C144" s="167" t="s">
        <v>7</v>
      </c>
      <c r="D144" s="167" t="s">
        <v>130</v>
      </c>
      <c r="E144" s="168" t="s">
        <v>175</v>
      </c>
      <c r="F144" s="169" t="s">
        <v>176</v>
      </c>
      <c r="G144" s="170" t="s">
        <v>177</v>
      </c>
      <c r="H144" s="181"/>
      <c r="I144" s="172"/>
      <c r="J144" s="173" t="n">
        <f aca="false">ROUND(I144*H144,1)</f>
        <v>0</v>
      </c>
      <c r="K144" s="174"/>
      <c r="L144" s="23"/>
      <c r="M144" s="175"/>
      <c r="N144" s="176" t="s">
        <v>37</v>
      </c>
      <c r="O144" s="60"/>
      <c r="P144" s="177" t="n">
        <f aca="false">O144*H144</f>
        <v>0</v>
      </c>
      <c r="Q144" s="177" t="n">
        <v>0</v>
      </c>
      <c r="R144" s="177" t="n">
        <f aca="false">Q144*H144</f>
        <v>0</v>
      </c>
      <c r="S144" s="177" t="n">
        <v>0</v>
      </c>
      <c r="T144" s="178" t="n">
        <f aca="false">S144*H144</f>
        <v>0</v>
      </c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R144" s="179" t="s">
        <v>164</v>
      </c>
      <c r="AT144" s="179" t="s">
        <v>130</v>
      </c>
      <c r="AU144" s="179" t="s">
        <v>82</v>
      </c>
      <c r="AY144" s="3" t="s">
        <v>127</v>
      </c>
      <c r="BE144" s="180" t="n">
        <f aca="false">IF(N144="základní",J144,0)</f>
        <v>0</v>
      </c>
      <c r="BF144" s="180" t="n">
        <f aca="false">IF(N144="snížená",J144,0)</f>
        <v>0</v>
      </c>
      <c r="BG144" s="180" t="n">
        <f aca="false">IF(N144="zákl. přenesená",J144,0)</f>
        <v>0</v>
      </c>
      <c r="BH144" s="180" t="n">
        <f aca="false">IF(N144="sníž. přenesená",J144,0)</f>
        <v>0</v>
      </c>
      <c r="BI144" s="180" t="n">
        <f aca="false">IF(N144="nulová",J144,0)</f>
        <v>0</v>
      </c>
      <c r="BJ144" s="3" t="s">
        <v>80</v>
      </c>
      <c r="BK144" s="180" t="n">
        <f aca="false">ROUND(I144*H144,1)</f>
        <v>0</v>
      </c>
      <c r="BL144" s="3" t="s">
        <v>164</v>
      </c>
      <c r="BM144" s="179" t="s">
        <v>164</v>
      </c>
    </row>
    <row r="145" s="152" customFormat="true" ht="22.8" hidden="false" customHeight="true" outlineLevel="0" collapsed="false">
      <c r="B145" s="153"/>
      <c r="D145" s="154" t="s">
        <v>71</v>
      </c>
      <c r="E145" s="164" t="s">
        <v>178</v>
      </c>
      <c r="F145" s="164" t="s">
        <v>179</v>
      </c>
      <c r="I145" s="156"/>
      <c r="J145" s="165" t="n">
        <f aca="false">BK145</f>
        <v>0</v>
      </c>
      <c r="L145" s="153"/>
      <c r="M145" s="158"/>
      <c r="N145" s="159"/>
      <c r="O145" s="159"/>
      <c r="P145" s="160" t="n">
        <f aca="false">SUM(P146:P161)</f>
        <v>0</v>
      </c>
      <c r="Q145" s="159"/>
      <c r="R145" s="160" t="n">
        <f aca="false">SUM(R146:R161)</f>
        <v>0.089917443</v>
      </c>
      <c r="S145" s="159"/>
      <c r="T145" s="161" t="n">
        <f aca="false">SUM(T146:T161)</f>
        <v>0.07161</v>
      </c>
      <c r="AR145" s="154" t="s">
        <v>82</v>
      </c>
      <c r="AT145" s="162" t="s">
        <v>71</v>
      </c>
      <c r="AU145" s="162" t="s">
        <v>80</v>
      </c>
      <c r="AY145" s="154" t="s">
        <v>127</v>
      </c>
      <c r="BK145" s="163" t="n">
        <f aca="false">SUM(BK146:BK161)</f>
        <v>0</v>
      </c>
    </row>
    <row r="146" s="27" customFormat="true" ht="16.5" hidden="false" customHeight="true" outlineLevel="0" collapsed="false">
      <c r="A146" s="22"/>
      <c r="B146" s="166"/>
      <c r="C146" s="167" t="s">
        <v>164</v>
      </c>
      <c r="D146" s="167" t="s">
        <v>130</v>
      </c>
      <c r="E146" s="168" t="s">
        <v>180</v>
      </c>
      <c r="F146" s="169" t="s">
        <v>181</v>
      </c>
      <c r="G146" s="170" t="s">
        <v>133</v>
      </c>
      <c r="H146" s="171" t="n">
        <v>33</v>
      </c>
      <c r="I146" s="172"/>
      <c r="J146" s="173" t="n">
        <f aca="false">ROUND(I146*H146,1)</f>
        <v>0</v>
      </c>
      <c r="K146" s="174"/>
      <c r="L146" s="23"/>
      <c r="M146" s="175"/>
      <c r="N146" s="176" t="s">
        <v>37</v>
      </c>
      <c r="O146" s="60"/>
      <c r="P146" s="177" t="n">
        <f aca="false">O146*H146</f>
        <v>0</v>
      </c>
      <c r="Q146" s="177" t="n">
        <v>0</v>
      </c>
      <c r="R146" s="177" t="n">
        <f aca="false">Q146*H146</f>
        <v>0</v>
      </c>
      <c r="S146" s="177" t="n">
        <v>0.00213</v>
      </c>
      <c r="T146" s="178" t="n">
        <f aca="false">S146*H146</f>
        <v>0.07029</v>
      </c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R146" s="179" t="s">
        <v>134</v>
      </c>
      <c r="AT146" s="179" t="s">
        <v>130</v>
      </c>
      <c r="AU146" s="179" t="s">
        <v>82</v>
      </c>
      <c r="AY146" s="3" t="s">
        <v>127</v>
      </c>
      <c r="BE146" s="180" t="n">
        <f aca="false">IF(N146="základní",J146,0)</f>
        <v>0</v>
      </c>
      <c r="BF146" s="180" t="n">
        <f aca="false">IF(N146="snížená",J146,0)</f>
        <v>0</v>
      </c>
      <c r="BG146" s="180" t="n">
        <f aca="false">IF(N146="zákl. přenesená",J146,0)</f>
        <v>0</v>
      </c>
      <c r="BH146" s="180" t="n">
        <f aca="false">IF(N146="sníž. přenesená",J146,0)</f>
        <v>0</v>
      </c>
      <c r="BI146" s="180" t="n">
        <f aca="false">IF(N146="nulová",J146,0)</f>
        <v>0</v>
      </c>
      <c r="BJ146" s="3" t="s">
        <v>80</v>
      </c>
      <c r="BK146" s="180" t="n">
        <f aca="false">ROUND(I146*H146,1)</f>
        <v>0</v>
      </c>
      <c r="BL146" s="3" t="s">
        <v>134</v>
      </c>
      <c r="BM146" s="179" t="s">
        <v>182</v>
      </c>
    </row>
    <row r="147" s="27" customFormat="true" ht="16.5" hidden="false" customHeight="true" outlineLevel="0" collapsed="false">
      <c r="A147" s="22"/>
      <c r="B147" s="166"/>
      <c r="C147" s="167" t="s">
        <v>182</v>
      </c>
      <c r="D147" s="167" t="s">
        <v>130</v>
      </c>
      <c r="E147" s="168" t="s">
        <v>183</v>
      </c>
      <c r="F147" s="169" t="s">
        <v>184</v>
      </c>
      <c r="G147" s="170" t="s">
        <v>140</v>
      </c>
      <c r="H147" s="171" t="n">
        <v>2</v>
      </c>
      <c r="I147" s="172"/>
      <c r="J147" s="173" t="n">
        <f aca="false">ROUND(I147*H147,1)</f>
        <v>0</v>
      </c>
      <c r="K147" s="174"/>
      <c r="L147" s="23"/>
      <c r="M147" s="175"/>
      <c r="N147" s="176" t="s">
        <v>37</v>
      </c>
      <c r="O147" s="60"/>
      <c r="P147" s="177" t="n">
        <f aca="false">O147*H147</f>
        <v>0</v>
      </c>
      <c r="Q147" s="177" t="n">
        <v>0.00120386</v>
      </c>
      <c r="R147" s="177" t="n">
        <f aca="false">Q147*H147</f>
        <v>0.00240772</v>
      </c>
      <c r="S147" s="177" t="n">
        <v>0</v>
      </c>
      <c r="T147" s="178" t="n">
        <f aca="false">S147*H147</f>
        <v>0</v>
      </c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R147" s="179" t="s">
        <v>134</v>
      </c>
      <c r="AT147" s="179" t="s">
        <v>130</v>
      </c>
      <c r="AU147" s="179" t="s">
        <v>82</v>
      </c>
      <c r="AY147" s="3" t="s">
        <v>127</v>
      </c>
      <c r="BE147" s="180" t="n">
        <f aca="false">IF(N147="základní",J147,0)</f>
        <v>0</v>
      </c>
      <c r="BF147" s="180" t="n">
        <f aca="false">IF(N147="snížená",J147,0)</f>
        <v>0</v>
      </c>
      <c r="BG147" s="180" t="n">
        <f aca="false">IF(N147="zákl. přenesená",J147,0)</f>
        <v>0</v>
      </c>
      <c r="BH147" s="180" t="n">
        <f aca="false">IF(N147="sníž. přenesená",J147,0)</f>
        <v>0</v>
      </c>
      <c r="BI147" s="180" t="n">
        <f aca="false">IF(N147="nulová",J147,0)</f>
        <v>0</v>
      </c>
      <c r="BJ147" s="3" t="s">
        <v>80</v>
      </c>
      <c r="BK147" s="180" t="n">
        <f aca="false">ROUND(I147*H147,1)</f>
        <v>0</v>
      </c>
      <c r="BL147" s="3" t="s">
        <v>134</v>
      </c>
      <c r="BM147" s="179" t="s">
        <v>185</v>
      </c>
    </row>
    <row r="148" s="27" customFormat="true" ht="16.5" hidden="false" customHeight="true" outlineLevel="0" collapsed="false">
      <c r="A148" s="22"/>
      <c r="B148" s="166"/>
      <c r="C148" s="167" t="s">
        <v>185</v>
      </c>
      <c r="D148" s="167" t="s">
        <v>130</v>
      </c>
      <c r="E148" s="168" t="s">
        <v>186</v>
      </c>
      <c r="F148" s="169" t="s">
        <v>187</v>
      </c>
      <c r="G148" s="170" t="s">
        <v>140</v>
      </c>
      <c r="H148" s="171" t="n">
        <v>4</v>
      </c>
      <c r="I148" s="172"/>
      <c r="J148" s="173" t="n">
        <f aca="false">ROUND(I148*H148,1)</f>
        <v>0</v>
      </c>
      <c r="K148" s="174"/>
      <c r="L148" s="23"/>
      <c r="M148" s="175"/>
      <c r="N148" s="176" t="s">
        <v>37</v>
      </c>
      <c r="O148" s="60"/>
      <c r="P148" s="177" t="n">
        <f aca="false">O148*H148</f>
        <v>0</v>
      </c>
      <c r="Q148" s="177" t="n">
        <v>0</v>
      </c>
      <c r="R148" s="177" t="n">
        <f aca="false">Q148*H148</f>
        <v>0</v>
      </c>
      <c r="S148" s="177" t="n">
        <v>0</v>
      </c>
      <c r="T148" s="178" t="n">
        <f aca="false">S148*H148</f>
        <v>0</v>
      </c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R148" s="179" t="s">
        <v>134</v>
      </c>
      <c r="AT148" s="179" t="s">
        <v>130</v>
      </c>
      <c r="AU148" s="179" t="s">
        <v>82</v>
      </c>
      <c r="AY148" s="3" t="s">
        <v>127</v>
      </c>
      <c r="BE148" s="180" t="n">
        <f aca="false">IF(N148="základní",J148,0)</f>
        <v>0</v>
      </c>
      <c r="BF148" s="180" t="n">
        <f aca="false">IF(N148="snížená",J148,0)</f>
        <v>0</v>
      </c>
      <c r="BG148" s="180" t="n">
        <f aca="false">IF(N148="zákl. přenesená",J148,0)</f>
        <v>0</v>
      </c>
      <c r="BH148" s="180" t="n">
        <f aca="false">IF(N148="sníž. přenesená",J148,0)</f>
        <v>0</v>
      </c>
      <c r="BI148" s="180" t="n">
        <f aca="false">IF(N148="nulová",J148,0)</f>
        <v>0</v>
      </c>
      <c r="BJ148" s="3" t="s">
        <v>80</v>
      </c>
      <c r="BK148" s="180" t="n">
        <f aca="false">ROUND(I148*H148,1)</f>
        <v>0</v>
      </c>
      <c r="BL148" s="3" t="s">
        <v>134</v>
      </c>
      <c r="BM148" s="179" t="s">
        <v>188</v>
      </c>
    </row>
    <row r="149" s="27" customFormat="true" ht="16.5" hidden="false" customHeight="true" outlineLevel="0" collapsed="false">
      <c r="A149" s="22"/>
      <c r="B149" s="166"/>
      <c r="C149" s="167" t="s">
        <v>188</v>
      </c>
      <c r="D149" s="167" t="s">
        <v>130</v>
      </c>
      <c r="E149" s="168" t="s">
        <v>189</v>
      </c>
      <c r="F149" s="169" t="s">
        <v>190</v>
      </c>
      <c r="G149" s="170" t="s">
        <v>140</v>
      </c>
      <c r="H149" s="171" t="n">
        <v>2</v>
      </c>
      <c r="I149" s="172"/>
      <c r="J149" s="173" t="n">
        <f aca="false">ROUND(I149*H149,1)</f>
        <v>0</v>
      </c>
      <c r="K149" s="174"/>
      <c r="L149" s="23"/>
      <c r="M149" s="175"/>
      <c r="N149" s="176" t="s">
        <v>37</v>
      </c>
      <c r="O149" s="60"/>
      <c r="P149" s="177" t="n">
        <f aca="false">O149*H149</f>
        <v>0</v>
      </c>
      <c r="Q149" s="177" t="n">
        <v>0</v>
      </c>
      <c r="R149" s="177" t="n">
        <f aca="false">Q149*H149</f>
        <v>0</v>
      </c>
      <c r="S149" s="177" t="n">
        <v>0</v>
      </c>
      <c r="T149" s="178" t="n">
        <f aca="false">S149*H149</f>
        <v>0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R149" s="179" t="s">
        <v>134</v>
      </c>
      <c r="AT149" s="179" t="s">
        <v>130</v>
      </c>
      <c r="AU149" s="179" t="s">
        <v>82</v>
      </c>
      <c r="AY149" s="3" t="s">
        <v>127</v>
      </c>
      <c r="BE149" s="180" t="n">
        <f aca="false">IF(N149="základní",J149,0)</f>
        <v>0</v>
      </c>
      <c r="BF149" s="180" t="n">
        <f aca="false">IF(N149="snížená",J149,0)</f>
        <v>0</v>
      </c>
      <c r="BG149" s="180" t="n">
        <f aca="false">IF(N149="zákl. přenesená",J149,0)</f>
        <v>0</v>
      </c>
      <c r="BH149" s="180" t="n">
        <f aca="false">IF(N149="sníž. přenesená",J149,0)</f>
        <v>0</v>
      </c>
      <c r="BI149" s="180" t="n">
        <f aca="false">IF(N149="nulová",J149,0)</f>
        <v>0</v>
      </c>
      <c r="BJ149" s="3" t="s">
        <v>80</v>
      </c>
      <c r="BK149" s="180" t="n">
        <f aca="false">ROUND(I149*H149,1)</f>
        <v>0</v>
      </c>
      <c r="BL149" s="3" t="s">
        <v>134</v>
      </c>
      <c r="BM149" s="179" t="s">
        <v>191</v>
      </c>
    </row>
    <row r="150" s="27" customFormat="true" ht="21.75" hidden="false" customHeight="true" outlineLevel="0" collapsed="false">
      <c r="A150" s="22"/>
      <c r="B150" s="166"/>
      <c r="C150" s="167" t="s">
        <v>191</v>
      </c>
      <c r="D150" s="167" t="s">
        <v>130</v>
      </c>
      <c r="E150" s="168" t="s">
        <v>192</v>
      </c>
      <c r="F150" s="169" t="s">
        <v>193</v>
      </c>
      <c r="G150" s="170" t="s">
        <v>140</v>
      </c>
      <c r="H150" s="171" t="n">
        <v>2</v>
      </c>
      <c r="I150" s="172"/>
      <c r="J150" s="173" t="n">
        <f aca="false">ROUND(I150*H150,1)</f>
        <v>0</v>
      </c>
      <c r="K150" s="174"/>
      <c r="L150" s="23"/>
      <c r="M150" s="175"/>
      <c r="N150" s="176" t="s">
        <v>37</v>
      </c>
      <c r="O150" s="60"/>
      <c r="P150" s="177" t="n">
        <f aca="false">O150*H150</f>
        <v>0</v>
      </c>
      <c r="Q150" s="177" t="n">
        <v>5.4E-005</v>
      </c>
      <c r="R150" s="177" t="n">
        <f aca="false">Q150*H150</f>
        <v>0.000108</v>
      </c>
      <c r="S150" s="177" t="n">
        <v>0.00066</v>
      </c>
      <c r="T150" s="178" t="n">
        <f aca="false">S150*H150</f>
        <v>0.00132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R150" s="179" t="s">
        <v>134</v>
      </c>
      <c r="AT150" s="179" t="s">
        <v>130</v>
      </c>
      <c r="AU150" s="179" t="s">
        <v>82</v>
      </c>
      <c r="AY150" s="3" t="s">
        <v>127</v>
      </c>
      <c r="BE150" s="180" t="n">
        <f aca="false">IF(N150="základní",J150,0)</f>
        <v>0</v>
      </c>
      <c r="BF150" s="180" t="n">
        <f aca="false">IF(N150="snížená",J150,0)</f>
        <v>0</v>
      </c>
      <c r="BG150" s="180" t="n">
        <f aca="false">IF(N150="zákl. přenesená",J150,0)</f>
        <v>0</v>
      </c>
      <c r="BH150" s="180" t="n">
        <f aca="false">IF(N150="sníž. přenesená",J150,0)</f>
        <v>0</v>
      </c>
      <c r="BI150" s="180" t="n">
        <f aca="false">IF(N150="nulová",J150,0)</f>
        <v>0</v>
      </c>
      <c r="BJ150" s="3" t="s">
        <v>80</v>
      </c>
      <c r="BK150" s="180" t="n">
        <f aca="false">ROUND(I150*H150,1)</f>
        <v>0</v>
      </c>
      <c r="BL150" s="3" t="s">
        <v>134</v>
      </c>
      <c r="BM150" s="179" t="s">
        <v>6</v>
      </c>
    </row>
    <row r="151" s="27" customFormat="true" ht="24.15" hidden="false" customHeight="true" outlineLevel="0" collapsed="false">
      <c r="A151" s="22"/>
      <c r="B151" s="166"/>
      <c r="C151" s="167" t="s">
        <v>6</v>
      </c>
      <c r="D151" s="167" t="s">
        <v>130</v>
      </c>
      <c r="E151" s="168" t="s">
        <v>194</v>
      </c>
      <c r="F151" s="169" t="s">
        <v>195</v>
      </c>
      <c r="G151" s="170" t="s">
        <v>133</v>
      </c>
      <c r="H151" s="171" t="n">
        <v>25</v>
      </c>
      <c r="I151" s="172"/>
      <c r="J151" s="173" t="n">
        <f aca="false">ROUND(I151*H151,1)</f>
        <v>0</v>
      </c>
      <c r="K151" s="174"/>
      <c r="L151" s="23"/>
      <c r="M151" s="175"/>
      <c r="N151" s="176" t="s">
        <v>37</v>
      </c>
      <c r="O151" s="60"/>
      <c r="P151" s="177" t="n">
        <f aca="false">O151*H151</f>
        <v>0</v>
      </c>
      <c r="Q151" s="177" t="n">
        <v>0.0008423</v>
      </c>
      <c r="R151" s="177" t="n">
        <f aca="false">Q151*H151</f>
        <v>0.0210575</v>
      </c>
      <c r="S151" s="177" t="n">
        <v>0</v>
      </c>
      <c r="T151" s="178" t="n">
        <f aca="false">S151*H151</f>
        <v>0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R151" s="179" t="s">
        <v>134</v>
      </c>
      <c r="AT151" s="179" t="s">
        <v>130</v>
      </c>
      <c r="AU151" s="179" t="s">
        <v>82</v>
      </c>
      <c r="AY151" s="3" t="s">
        <v>127</v>
      </c>
      <c r="BE151" s="180" t="n">
        <f aca="false">IF(N151="základní",J151,0)</f>
        <v>0</v>
      </c>
      <c r="BF151" s="180" t="n">
        <f aca="false">IF(N151="snížená",J151,0)</f>
        <v>0</v>
      </c>
      <c r="BG151" s="180" t="n">
        <f aca="false">IF(N151="zákl. přenesená",J151,0)</f>
        <v>0</v>
      </c>
      <c r="BH151" s="180" t="n">
        <f aca="false">IF(N151="sníž. přenesená",J151,0)</f>
        <v>0</v>
      </c>
      <c r="BI151" s="180" t="n">
        <f aca="false">IF(N151="nulová",J151,0)</f>
        <v>0</v>
      </c>
      <c r="BJ151" s="3" t="s">
        <v>80</v>
      </c>
      <c r="BK151" s="180" t="n">
        <f aca="false">ROUND(I151*H151,1)</f>
        <v>0</v>
      </c>
      <c r="BL151" s="3" t="s">
        <v>134</v>
      </c>
      <c r="BM151" s="179" t="s">
        <v>196</v>
      </c>
    </row>
    <row r="152" s="27" customFormat="true" ht="24.15" hidden="false" customHeight="true" outlineLevel="0" collapsed="false">
      <c r="A152" s="22"/>
      <c r="B152" s="166"/>
      <c r="C152" s="167" t="s">
        <v>196</v>
      </c>
      <c r="D152" s="167" t="s">
        <v>130</v>
      </c>
      <c r="E152" s="168" t="s">
        <v>197</v>
      </c>
      <c r="F152" s="169" t="s">
        <v>198</v>
      </c>
      <c r="G152" s="170" t="s">
        <v>133</v>
      </c>
      <c r="H152" s="171" t="n">
        <v>23</v>
      </c>
      <c r="I152" s="172"/>
      <c r="J152" s="173" t="n">
        <f aca="false">ROUND(I152*H152,1)</f>
        <v>0</v>
      </c>
      <c r="K152" s="174"/>
      <c r="L152" s="23"/>
      <c r="M152" s="175"/>
      <c r="N152" s="176" t="s">
        <v>37</v>
      </c>
      <c r="O152" s="60"/>
      <c r="P152" s="177" t="n">
        <f aca="false">O152*H152</f>
        <v>0</v>
      </c>
      <c r="Q152" s="177" t="n">
        <v>0.0011591</v>
      </c>
      <c r="R152" s="177" t="n">
        <f aca="false">Q152*H152</f>
        <v>0.0266593</v>
      </c>
      <c r="S152" s="177" t="n">
        <v>0</v>
      </c>
      <c r="T152" s="178" t="n">
        <f aca="false">S152*H152</f>
        <v>0</v>
      </c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R152" s="179" t="s">
        <v>134</v>
      </c>
      <c r="AT152" s="179" t="s">
        <v>130</v>
      </c>
      <c r="AU152" s="179" t="s">
        <v>82</v>
      </c>
      <c r="AY152" s="3" t="s">
        <v>127</v>
      </c>
      <c r="BE152" s="180" t="n">
        <f aca="false">IF(N152="základní",J152,0)</f>
        <v>0</v>
      </c>
      <c r="BF152" s="180" t="n">
        <f aca="false">IF(N152="snížená",J152,0)</f>
        <v>0</v>
      </c>
      <c r="BG152" s="180" t="n">
        <f aca="false">IF(N152="zákl. přenesená",J152,0)</f>
        <v>0</v>
      </c>
      <c r="BH152" s="180" t="n">
        <f aca="false">IF(N152="sníž. přenesená",J152,0)</f>
        <v>0</v>
      </c>
      <c r="BI152" s="180" t="n">
        <f aca="false">IF(N152="nulová",J152,0)</f>
        <v>0</v>
      </c>
      <c r="BJ152" s="3" t="s">
        <v>80</v>
      </c>
      <c r="BK152" s="180" t="n">
        <f aca="false">ROUND(I152*H152,1)</f>
        <v>0</v>
      </c>
      <c r="BL152" s="3" t="s">
        <v>134</v>
      </c>
      <c r="BM152" s="179" t="s">
        <v>199</v>
      </c>
    </row>
    <row r="153" s="27" customFormat="true" ht="24.15" hidden="false" customHeight="true" outlineLevel="0" collapsed="false">
      <c r="A153" s="22"/>
      <c r="B153" s="166"/>
      <c r="C153" s="167" t="s">
        <v>493</v>
      </c>
      <c r="D153" s="167" t="s">
        <v>130</v>
      </c>
      <c r="E153" s="168" t="s">
        <v>659</v>
      </c>
      <c r="F153" s="169" t="s">
        <v>660</v>
      </c>
      <c r="G153" s="170" t="s">
        <v>133</v>
      </c>
      <c r="H153" s="171" t="n">
        <v>10</v>
      </c>
      <c r="I153" s="172"/>
      <c r="J153" s="173" t="n">
        <f aca="false">ROUND(I153*H153,1)</f>
        <v>0</v>
      </c>
      <c r="K153" s="174"/>
      <c r="L153" s="23"/>
      <c r="M153" s="175"/>
      <c r="N153" s="176" t="s">
        <v>37</v>
      </c>
      <c r="O153" s="60"/>
      <c r="P153" s="177" t="n">
        <f aca="false">O153*H153</f>
        <v>0</v>
      </c>
      <c r="Q153" s="177" t="n">
        <v>0.00144</v>
      </c>
      <c r="R153" s="177" t="n">
        <f aca="false">Q153*H153</f>
        <v>0.0144</v>
      </c>
      <c r="S153" s="177" t="n">
        <v>0</v>
      </c>
      <c r="T153" s="178" t="n">
        <f aca="false">S153*H153</f>
        <v>0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R153" s="179" t="s">
        <v>164</v>
      </c>
      <c r="AT153" s="179" t="s">
        <v>130</v>
      </c>
      <c r="AU153" s="179" t="s">
        <v>82</v>
      </c>
      <c r="AY153" s="3" t="s">
        <v>127</v>
      </c>
      <c r="BE153" s="180" t="n">
        <f aca="false">IF(N153="základní",J153,0)</f>
        <v>0</v>
      </c>
      <c r="BF153" s="180" t="n">
        <f aca="false">IF(N153="snížená",J153,0)</f>
        <v>0</v>
      </c>
      <c r="BG153" s="180" t="n">
        <f aca="false">IF(N153="zákl. přenesená",J153,0)</f>
        <v>0</v>
      </c>
      <c r="BH153" s="180" t="n">
        <f aca="false">IF(N153="sníž. přenesená",J153,0)</f>
        <v>0</v>
      </c>
      <c r="BI153" s="180" t="n">
        <f aca="false">IF(N153="nulová",J153,0)</f>
        <v>0</v>
      </c>
      <c r="BJ153" s="3" t="s">
        <v>80</v>
      </c>
      <c r="BK153" s="180" t="n">
        <f aca="false">ROUND(I153*H153,1)</f>
        <v>0</v>
      </c>
      <c r="BL153" s="3" t="s">
        <v>164</v>
      </c>
      <c r="BM153" s="179" t="s">
        <v>661</v>
      </c>
    </row>
    <row r="154" s="27" customFormat="true" ht="33" hidden="false" customHeight="true" outlineLevel="0" collapsed="false">
      <c r="A154" s="22"/>
      <c r="B154" s="166"/>
      <c r="C154" s="167" t="s">
        <v>199</v>
      </c>
      <c r="D154" s="167" t="s">
        <v>130</v>
      </c>
      <c r="E154" s="168" t="s">
        <v>200</v>
      </c>
      <c r="F154" s="169" t="s">
        <v>201</v>
      </c>
      <c r="G154" s="170" t="s">
        <v>133</v>
      </c>
      <c r="H154" s="171" t="n">
        <v>58</v>
      </c>
      <c r="I154" s="172"/>
      <c r="J154" s="173" t="n">
        <f aca="false">ROUND(I154*H154,1)</f>
        <v>0</v>
      </c>
      <c r="K154" s="174"/>
      <c r="L154" s="23"/>
      <c r="M154" s="175"/>
      <c r="N154" s="176" t="s">
        <v>37</v>
      </c>
      <c r="O154" s="60"/>
      <c r="P154" s="177" t="n">
        <f aca="false">O154*H154</f>
        <v>0</v>
      </c>
      <c r="Q154" s="177" t="n">
        <v>0.00016312</v>
      </c>
      <c r="R154" s="177" t="n">
        <f aca="false">Q154*H154</f>
        <v>0.00946096</v>
      </c>
      <c r="S154" s="177" t="n">
        <v>0</v>
      </c>
      <c r="T154" s="178" t="n">
        <f aca="false">S154*H154</f>
        <v>0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R154" s="179" t="s">
        <v>134</v>
      </c>
      <c r="AT154" s="179" t="s">
        <v>130</v>
      </c>
      <c r="AU154" s="179" t="s">
        <v>82</v>
      </c>
      <c r="AY154" s="3" t="s">
        <v>127</v>
      </c>
      <c r="BE154" s="180" t="n">
        <f aca="false">IF(N154="základní",J154,0)</f>
        <v>0</v>
      </c>
      <c r="BF154" s="180" t="n">
        <f aca="false">IF(N154="snížená",J154,0)</f>
        <v>0</v>
      </c>
      <c r="BG154" s="180" t="n">
        <f aca="false">IF(N154="zákl. přenesená",J154,0)</f>
        <v>0</v>
      </c>
      <c r="BH154" s="180" t="n">
        <f aca="false">IF(N154="sníž. přenesená",J154,0)</f>
        <v>0</v>
      </c>
      <c r="BI154" s="180" t="n">
        <f aca="false">IF(N154="nulová",J154,0)</f>
        <v>0</v>
      </c>
      <c r="BJ154" s="3" t="s">
        <v>80</v>
      </c>
      <c r="BK154" s="180" t="n">
        <f aca="false">ROUND(I154*H154,1)</f>
        <v>0</v>
      </c>
      <c r="BL154" s="3" t="s">
        <v>134</v>
      </c>
      <c r="BM154" s="179" t="s">
        <v>202</v>
      </c>
    </row>
    <row r="155" s="27" customFormat="true" ht="16.5" hidden="false" customHeight="true" outlineLevel="0" collapsed="false">
      <c r="A155" s="22"/>
      <c r="B155" s="166"/>
      <c r="C155" s="167" t="s">
        <v>202</v>
      </c>
      <c r="D155" s="167" t="s">
        <v>130</v>
      </c>
      <c r="E155" s="168" t="s">
        <v>203</v>
      </c>
      <c r="F155" s="169" t="s">
        <v>204</v>
      </c>
      <c r="G155" s="170" t="s">
        <v>140</v>
      </c>
      <c r="H155" s="171" t="n">
        <v>9</v>
      </c>
      <c r="I155" s="172"/>
      <c r="J155" s="173" t="n">
        <f aca="false">ROUND(I155*H155,1)</f>
        <v>0</v>
      </c>
      <c r="K155" s="174"/>
      <c r="L155" s="23"/>
      <c r="M155" s="175"/>
      <c r="N155" s="176" t="s">
        <v>37</v>
      </c>
      <c r="O155" s="60"/>
      <c r="P155" s="177" t="n">
        <f aca="false">O155*H155</f>
        <v>0</v>
      </c>
      <c r="Q155" s="177" t="n">
        <v>0</v>
      </c>
      <c r="R155" s="177" t="n">
        <f aca="false">Q155*H155</f>
        <v>0</v>
      </c>
      <c r="S155" s="177" t="n">
        <v>0</v>
      </c>
      <c r="T155" s="178" t="n">
        <f aca="false">S155*H155</f>
        <v>0</v>
      </c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R155" s="179" t="s">
        <v>134</v>
      </c>
      <c r="AT155" s="179" t="s">
        <v>130</v>
      </c>
      <c r="AU155" s="179" t="s">
        <v>82</v>
      </c>
      <c r="AY155" s="3" t="s">
        <v>127</v>
      </c>
      <c r="BE155" s="180" t="n">
        <f aca="false">IF(N155="základní",J155,0)</f>
        <v>0</v>
      </c>
      <c r="BF155" s="180" t="n">
        <f aca="false">IF(N155="snížená",J155,0)</f>
        <v>0</v>
      </c>
      <c r="BG155" s="180" t="n">
        <f aca="false">IF(N155="zákl. přenesená",J155,0)</f>
        <v>0</v>
      </c>
      <c r="BH155" s="180" t="n">
        <f aca="false">IF(N155="sníž. přenesená",J155,0)</f>
        <v>0</v>
      </c>
      <c r="BI155" s="180" t="n">
        <f aca="false">IF(N155="nulová",J155,0)</f>
        <v>0</v>
      </c>
      <c r="BJ155" s="3" t="s">
        <v>80</v>
      </c>
      <c r="BK155" s="180" t="n">
        <f aca="false">ROUND(I155*H155,1)</f>
        <v>0</v>
      </c>
      <c r="BL155" s="3" t="s">
        <v>134</v>
      </c>
      <c r="BM155" s="179" t="s">
        <v>205</v>
      </c>
    </row>
    <row r="156" s="27" customFormat="true" ht="24.15" hidden="false" customHeight="true" outlineLevel="0" collapsed="false">
      <c r="A156" s="22"/>
      <c r="B156" s="166"/>
      <c r="C156" s="167" t="s">
        <v>205</v>
      </c>
      <c r="D156" s="167" t="s">
        <v>130</v>
      </c>
      <c r="E156" s="168" t="s">
        <v>206</v>
      </c>
      <c r="F156" s="169" t="s">
        <v>207</v>
      </c>
      <c r="G156" s="170" t="s">
        <v>140</v>
      </c>
      <c r="H156" s="171" t="n">
        <v>2</v>
      </c>
      <c r="I156" s="172"/>
      <c r="J156" s="173" t="n">
        <f aca="false">ROUND(I156*H156,1)</f>
        <v>0</v>
      </c>
      <c r="K156" s="174"/>
      <c r="L156" s="23"/>
      <c r="M156" s="175"/>
      <c r="N156" s="176" t="s">
        <v>37</v>
      </c>
      <c r="O156" s="60"/>
      <c r="P156" s="177" t="n">
        <f aca="false">O156*H156</f>
        <v>0</v>
      </c>
      <c r="Q156" s="177" t="n">
        <v>0</v>
      </c>
      <c r="R156" s="177" t="n">
        <f aca="false">Q156*H156</f>
        <v>0</v>
      </c>
      <c r="S156" s="177" t="n">
        <v>0</v>
      </c>
      <c r="T156" s="178" t="n">
        <f aca="false">S156*H156</f>
        <v>0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R156" s="179" t="s">
        <v>134</v>
      </c>
      <c r="AT156" s="179" t="s">
        <v>130</v>
      </c>
      <c r="AU156" s="179" t="s">
        <v>82</v>
      </c>
      <c r="AY156" s="3" t="s">
        <v>127</v>
      </c>
      <c r="BE156" s="180" t="n">
        <f aca="false">IF(N156="základní",J156,0)</f>
        <v>0</v>
      </c>
      <c r="BF156" s="180" t="n">
        <f aca="false">IF(N156="snížená",J156,0)</f>
        <v>0</v>
      </c>
      <c r="BG156" s="180" t="n">
        <f aca="false">IF(N156="zákl. přenesená",J156,0)</f>
        <v>0</v>
      </c>
      <c r="BH156" s="180" t="n">
        <f aca="false">IF(N156="sníž. přenesená",J156,0)</f>
        <v>0</v>
      </c>
      <c r="BI156" s="180" t="n">
        <f aca="false">IF(N156="nulová",J156,0)</f>
        <v>0</v>
      </c>
      <c r="BJ156" s="3" t="s">
        <v>80</v>
      </c>
      <c r="BK156" s="180" t="n">
        <f aca="false">ROUND(I156*H156,1)</f>
        <v>0</v>
      </c>
      <c r="BL156" s="3" t="s">
        <v>134</v>
      </c>
      <c r="BM156" s="179" t="s">
        <v>208</v>
      </c>
    </row>
    <row r="157" s="27" customFormat="true" ht="16.5" hidden="false" customHeight="true" outlineLevel="0" collapsed="false">
      <c r="A157" s="22"/>
      <c r="B157" s="166"/>
      <c r="C157" s="167" t="s">
        <v>418</v>
      </c>
      <c r="D157" s="167" t="s">
        <v>130</v>
      </c>
      <c r="E157" s="168" t="s">
        <v>209</v>
      </c>
      <c r="F157" s="169" t="s">
        <v>210</v>
      </c>
      <c r="G157" s="170" t="s">
        <v>140</v>
      </c>
      <c r="H157" s="171" t="n">
        <v>2</v>
      </c>
      <c r="I157" s="172"/>
      <c r="J157" s="173" t="n">
        <f aca="false">ROUND(I157*H157,1)</f>
        <v>0</v>
      </c>
      <c r="K157" s="174"/>
      <c r="L157" s="23"/>
      <c r="M157" s="175"/>
      <c r="N157" s="176" t="s">
        <v>37</v>
      </c>
      <c r="O157" s="60"/>
      <c r="P157" s="177" t="n">
        <f aca="false">O157*H157</f>
        <v>0</v>
      </c>
      <c r="Q157" s="177" t="n">
        <v>0.00076</v>
      </c>
      <c r="R157" s="177" t="n">
        <f aca="false">Q157*H157</f>
        <v>0.00152</v>
      </c>
      <c r="S157" s="177" t="n">
        <v>0</v>
      </c>
      <c r="T157" s="178" t="n">
        <f aca="false">S157*H157</f>
        <v>0</v>
      </c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R157" s="179" t="s">
        <v>164</v>
      </c>
      <c r="AT157" s="179" t="s">
        <v>130</v>
      </c>
      <c r="AU157" s="179" t="s">
        <v>82</v>
      </c>
      <c r="AY157" s="3" t="s">
        <v>127</v>
      </c>
      <c r="BE157" s="180" t="n">
        <f aca="false">IF(N157="základní",J157,0)</f>
        <v>0</v>
      </c>
      <c r="BF157" s="180" t="n">
        <f aca="false">IF(N157="snížená",J157,0)</f>
        <v>0</v>
      </c>
      <c r="BG157" s="180" t="n">
        <f aca="false">IF(N157="zákl. přenesená",J157,0)</f>
        <v>0</v>
      </c>
      <c r="BH157" s="180" t="n">
        <f aca="false">IF(N157="sníž. přenesená",J157,0)</f>
        <v>0</v>
      </c>
      <c r="BI157" s="180" t="n">
        <f aca="false">IF(N157="nulová",J157,0)</f>
        <v>0</v>
      </c>
      <c r="BJ157" s="3" t="s">
        <v>80</v>
      </c>
      <c r="BK157" s="180" t="n">
        <f aca="false">ROUND(I157*H157,1)</f>
        <v>0</v>
      </c>
      <c r="BL157" s="3" t="s">
        <v>164</v>
      </c>
      <c r="BM157" s="179" t="s">
        <v>573</v>
      </c>
    </row>
    <row r="158" s="27" customFormat="true" ht="16.5" hidden="false" customHeight="true" outlineLevel="0" collapsed="false">
      <c r="A158" s="22"/>
      <c r="B158" s="166"/>
      <c r="C158" s="167" t="s">
        <v>427</v>
      </c>
      <c r="D158" s="167" t="s">
        <v>130</v>
      </c>
      <c r="E158" s="168" t="s">
        <v>217</v>
      </c>
      <c r="F158" s="169" t="s">
        <v>218</v>
      </c>
      <c r="G158" s="170" t="s">
        <v>140</v>
      </c>
      <c r="H158" s="171" t="n">
        <v>2</v>
      </c>
      <c r="I158" s="172"/>
      <c r="J158" s="173" t="n">
        <f aca="false">ROUND(I158*H158,1)</f>
        <v>0</v>
      </c>
      <c r="K158" s="174"/>
      <c r="L158" s="23"/>
      <c r="M158" s="175"/>
      <c r="N158" s="176" t="s">
        <v>37</v>
      </c>
      <c r="O158" s="60"/>
      <c r="P158" s="177" t="n">
        <f aca="false">O158*H158</f>
        <v>0</v>
      </c>
      <c r="Q158" s="177" t="n">
        <v>0.00136</v>
      </c>
      <c r="R158" s="177" t="n">
        <f aca="false">Q158*H158</f>
        <v>0.00272</v>
      </c>
      <c r="S158" s="177" t="n">
        <v>0</v>
      </c>
      <c r="T158" s="178" t="n">
        <f aca="false">S158*H158</f>
        <v>0</v>
      </c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R158" s="179" t="s">
        <v>164</v>
      </c>
      <c r="AT158" s="179" t="s">
        <v>130</v>
      </c>
      <c r="AU158" s="179" t="s">
        <v>82</v>
      </c>
      <c r="AY158" s="3" t="s">
        <v>127</v>
      </c>
      <c r="BE158" s="180" t="n">
        <f aca="false">IF(N158="základní",J158,0)</f>
        <v>0</v>
      </c>
      <c r="BF158" s="180" t="n">
        <f aca="false">IF(N158="snížená",J158,0)</f>
        <v>0</v>
      </c>
      <c r="BG158" s="180" t="n">
        <f aca="false">IF(N158="zákl. přenesená",J158,0)</f>
        <v>0</v>
      </c>
      <c r="BH158" s="180" t="n">
        <f aca="false">IF(N158="sníž. přenesená",J158,0)</f>
        <v>0</v>
      </c>
      <c r="BI158" s="180" t="n">
        <f aca="false">IF(N158="nulová",J158,0)</f>
        <v>0</v>
      </c>
      <c r="BJ158" s="3" t="s">
        <v>80</v>
      </c>
      <c r="BK158" s="180" t="n">
        <f aca="false">ROUND(I158*H158,1)</f>
        <v>0</v>
      </c>
      <c r="BL158" s="3" t="s">
        <v>164</v>
      </c>
      <c r="BM158" s="179" t="s">
        <v>574</v>
      </c>
    </row>
    <row r="159" s="27" customFormat="true" ht="24.15" hidden="false" customHeight="true" outlineLevel="0" collapsed="false">
      <c r="A159" s="22"/>
      <c r="B159" s="166"/>
      <c r="C159" s="167" t="s">
        <v>212</v>
      </c>
      <c r="D159" s="167" t="s">
        <v>130</v>
      </c>
      <c r="E159" s="168" t="s">
        <v>225</v>
      </c>
      <c r="F159" s="169" t="s">
        <v>226</v>
      </c>
      <c r="G159" s="170" t="s">
        <v>133</v>
      </c>
      <c r="H159" s="171" t="n">
        <v>58</v>
      </c>
      <c r="I159" s="172"/>
      <c r="J159" s="173" t="n">
        <f aca="false">ROUND(I159*H159,1)</f>
        <v>0</v>
      </c>
      <c r="K159" s="174"/>
      <c r="L159" s="23"/>
      <c r="M159" s="175"/>
      <c r="N159" s="176" t="s">
        <v>37</v>
      </c>
      <c r="O159" s="60"/>
      <c r="P159" s="177" t="n">
        <f aca="false">O159*H159</f>
        <v>0</v>
      </c>
      <c r="Q159" s="177" t="n">
        <v>0.0001897235</v>
      </c>
      <c r="R159" s="177" t="n">
        <f aca="false">Q159*H159</f>
        <v>0.011003963</v>
      </c>
      <c r="S159" s="177" t="n">
        <v>0</v>
      </c>
      <c r="T159" s="178" t="n">
        <f aca="false">S159*H159</f>
        <v>0</v>
      </c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R159" s="179" t="s">
        <v>134</v>
      </c>
      <c r="AT159" s="179" t="s">
        <v>130</v>
      </c>
      <c r="AU159" s="179" t="s">
        <v>82</v>
      </c>
      <c r="AY159" s="3" t="s">
        <v>127</v>
      </c>
      <c r="BE159" s="180" t="n">
        <f aca="false">IF(N159="základní",J159,0)</f>
        <v>0</v>
      </c>
      <c r="BF159" s="180" t="n">
        <f aca="false">IF(N159="snížená",J159,0)</f>
        <v>0</v>
      </c>
      <c r="BG159" s="180" t="n">
        <f aca="false">IF(N159="zákl. přenesená",J159,0)</f>
        <v>0</v>
      </c>
      <c r="BH159" s="180" t="n">
        <f aca="false">IF(N159="sníž. přenesená",J159,0)</f>
        <v>0</v>
      </c>
      <c r="BI159" s="180" t="n">
        <f aca="false">IF(N159="nulová",J159,0)</f>
        <v>0</v>
      </c>
      <c r="BJ159" s="3" t="s">
        <v>80</v>
      </c>
      <c r="BK159" s="180" t="n">
        <f aca="false">ROUND(I159*H159,1)</f>
        <v>0</v>
      </c>
      <c r="BL159" s="3" t="s">
        <v>134</v>
      </c>
      <c r="BM159" s="179" t="s">
        <v>216</v>
      </c>
    </row>
    <row r="160" s="27" customFormat="true" ht="16.5" hidden="false" customHeight="true" outlineLevel="0" collapsed="false">
      <c r="A160" s="22"/>
      <c r="B160" s="166"/>
      <c r="C160" s="167" t="s">
        <v>216</v>
      </c>
      <c r="D160" s="167" t="s">
        <v>130</v>
      </c>
      <c r="E160" s="168" t="s">
        <v>228</v>
      </c>
      <c r="F160" s="169" t="s">
        <v>229</v>
      </c>
      <c r="G160" s="170" t="s">
        <v>133</v>
      </c>
      <c r="H160" s="171" t="n">
        <v>58</v>
      </c>
      <c r="I160" s="172"/>
      <c r="J160" s="173" t="n">
        <f aca="false">ROUND(I160*H160,1)</f>
        <v>0</v>
      </c>
      <c r="K160" s="174"/>
      <c r="L160" s="23"/>
      <c r="M160" s="175"/>
      <c r="N160" s="176" t="s">
        <v>37</v>
      </c>
      <c r="O160" s="60"/>
      <c r="P160" s="177" t="n">
        <f aca="false">O160*H160</f>
        <v>0</v>
      </c>
      <c r="Q160" s="177" t="n">
        <v>1E-005</v>
      </c>
      <c r="R160" s="177" t="n">
        <f aca="false">Q160*H160</f>
        <v>0.00058</v>
      </c>
      <c r="S160" s="177" t="n">
        <v>0</v>
      </c>
      <c r="T160" s="178" t="n">
        <f aca="false">S160*H160</f>
        <v>0</v>
      </c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R160" s="179" t="s">
        <v>134</v>
      </c>
      <c r="AT160" s="179" t="s">
        <v>130</v>
      </c>
      <c r="AU160" s="179" t="s">
        <v>82</v>
      </c>
      <c r="AY160" s="3" t="s">
        <v>127</v>
      </c>
      <c r="BE160" s="180" t="n">
        <f aca="false">IF(N160="základní",J160,0)</f>
        <v>0</v>
      </c>
      <c r="BF160" s="180" t="n">
        <f aca="false">IF(N160="snížená",J160,0)</f>
        <v>0</v>
      </c>
      <c r="BG160" s="180" t="n">
        <f aca="false">IF(N160="zákl. přenesená",J160,0)</f>
        <v>0</v>
      </c>
      <c r="BH160" s="180" t="n">
        <f aca="false">IF(N160="sníž. přenesená",J160,0)</f>
        <v>0</v>
      </c>
      <c r="BI160" s="180" t="n">
        <f aca="false">IF(N160="nulová",J160,0)</f>
        <v>0</v>
      </c>
      <c r="BJ160" s="3" t="s">
        <v>80</v>
      </c>
      <c r="BK160" s="180" t="n">
        <f aca="false">ROUND(I160*H160,1)</f>
        <v>0</v>
      </c>
      <c r="BL160" s="3" t="s">
        <v>134</v>
      </c>
      <c r="BM160" s="179" t="s">
        <v>220</v>
      </c>
    </row>
    <row r="161" s="27" customFormat="true" ht="24.15" hidden="false" customHeight="true" outlineLevel="0" collapsed="false">
      <c r="A161" s="22"/>
      <c r="B161" s="166"/>
      <c r="C161" s="167" t="s">
        <v>220</v>
      </c>
      <c r="D161" s="167" t="s">
        <v>130</v>
      </c>
      <c r="E161" s="168" t="s">
        <v>231</v>
      </c>
      <c r="F161" s="169" t="s">
        <v>232</v>
      </c>
      <c r="G161" s="170" t="s">
        <v>177</v>
      </c>
      <c r="H161" s="181"/>
      <c r="I161" s="172"/>
      <c r="J161" s="173" t="n">
        <f aca="false">ROUND(I161*H161,1)</f>
        <v>0</v>
      </c>
      <c r="K161" s="174"/>
      <c r="L161" s="23"/>
      <c r="M161" s="175"/>
      <c r="N161" s="176" t="s">
        <v>37</v>
      </c>
      <c r="O161" s="60"/>
      <c r="P161" s="177" t="n">
        <f aca="false">O161*H161</f>
        <v>0</v>
      </c>
      <c r="Q161" s="177" t="n">
        <v>0</v>
      </c>
      <c r="R161" s="177" t="n">
        <f aca="false">Q161*H161</f>
        <v>0</v>
      </c>
      <c r="S161" s="177" t="n">
        <v>0</v>
      </c>
      <c r="T161" s="178" t="n">
        <f aca="false">S161*H161</f>
        <v>0</v>
      </c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R161" s="179" t="s">
        <v>134</v>
      </c>
      <c r="AT161" s="179" t="s">
        <v>130</v>
      </c>
      <c r="AU161" s="179" t="s">
        <v>82</v>
      </c>
      <c r="AY161" s="3" t="s">
        <v>127</v>
      </c>
      <c r="BE161" s="180" t="n">
        <f aca="false">IF(N161="základní",J161,0)</f>
        <v>0</v>
      </c>
      <c r="BF161" s="180" t="n">
        <f aca="false">IF(N161="snížená",J161,0)</f>
        <v>0</v>
      </c>
      <c r="BG161" s="180" t="n">
        <f aca="false">IF(N161="zákl. přenesená",J161,0)</f>
        <v>0</v>
      </c>
      <c r="BH161" s="180" t="n">
        <f aca="false">IF(N161="sníž. přenesená",J161,0)</f>
        <v>0</v>
      </c>
      <c r="BI161" s="180" t="n">
        <f aca="false">IF(N161="nulová",J161,0)</f>
        <v>0</v>
      </c>
      <c r="BJ161" s="3" t="s">
        <v>80</v>
      </c>
      <c r="BK161" s="180" t="n">
        <f aca="false">ROUND(I161*H161,1)</f>
        <v>0</v>
      </c>
      <c r="BL161" s="3" t="s">
        <v>134</v>
      </c>
      <c r="BM161" s="179" t="s">
        <v>224</v>
      </c>
    </row>
    <row r="162" s="152" customFormat="true" ht="22.8" hidden="false" customHeight="true" outlineLevel="0" collapsed="false">
      <c r="B162" s="153"/>
      <c r="D162" s="154" t="s">
        <v>71</v>
      </c>
      <c r="E162" s="164" t="s">
        <v>233</v>
      </c>
      <c r="F162" s="164" t="s">
        <v>234</v>
      </c>
      <c r="I162" s="156"/>
      <c r="J162" s="165" t="n">
        <f aca="false">BK162</f>
        <v>0</v>
      </c>
      <c r="L162" s="153"/>
      <c r="M162" s="158"/>
      <c r="N162" s="159"/>
      <c r="O162" s="159"/>
      <c r="P162" s="160" t="n">
        <f aca="false">SUM(P163:P183)</f>
        <v>0</v>
      </c>
      <c r="Q162" s="159"/>
      <c r="R162" s="160" t="n">
        <f aca="false">SUM(R163:R183)</f>
        <v>0.0070480291</v>
      </c>
      <c r="S162" s="159"/>
      <c r="T162" s="161" t="n">
        <f aca="false">SUM(T163:T183)</f>
        <v>0.11895</v>
      </c>
      <c r="AR162" s="154" t="s">
        <v>82</v>
      </c>
      <c r="AT162" s="162" t="s">
        <v>71</v>
      </c>
      <c r="AU162" s="162" t="s">
        <v>80</v>
      </c>
      <c r="AY162" s="154" t="s">
        <v>127</v>
      </c>
      <c r="BK162" s="163" t="n">
        <f aca="false">SUM(BK163:BK183)</f>
        <v>0</v>
      </c>
    </row>
    <row r="163" s="27" customFormat="true" ht="16.5" hidden="false" customHeight="true" outlineLevel="0" collapsed="false">
      <c r="A163" s="22"/>
      <c r="B163" s="166"/>
      <c r="C163" s="167" t="s">
        <v>224</v>
      </c>
      <c r="D163" s="167" t="s">
        <v>130</v>
      </c>
      <c r="E163" s="168" t="s">
        <v>236</v>
      </c>
      <c r="F163" s="169" t="s">
        <v>237</v>
      </c>
      <c r="G163" s="170" t="s">
        <v>238</v>
      </c>
      <c r="H163" s="171" t="n">
        <v>3</v>
      </c>
      <c r="I163" s="172"/>
      <c r="J163" s="173" t="n">
        <f aca="false">ROUND(I163*H163,1)</f>
        <v>0</v>
      </c>
      <c r="K163" s="174"/>
      <c r="L163" s="23"/>
      <c r="M163" s="175"/>
      <c r="N163" s="176" t="s">
        <v>37</v>
      </c>
      <c r="O163" s="60"/>
      <c r="P163" s="177" t="n">
        <f aca="false">O163*H163</f>
        <v>0</v>
      </c>
      <c r="Q163" s="177" t="n">
        <v>0</v>
      </c>
      <c r="R163" s="177" t="n">
        <f aca="false">Q163*H163</f>
        <v>0</v>
      </c>
      <c r="S163" s="177" t="n">
        <v>0.01933</v>
      </c>
      <c r="T163" s="178" t="n">
        <f aca="false">S163*H163</f>
        <v>0.05799</v>
      </c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R163" s="179" t="s">
        <v>164</v>
      </c>
      <c r="AT163" s="179" t="s">
        <v>130</v>
      </c>
      <c r="AU163" s="179" t="s">
        <v>82</v>
      </c>
      <c r="AY163" s="3" t="s">
        <v>127</v>
      </c>
      <c r="BE163" s="180" t="n">
        <f aca="false">IF(N163="základní",J163,0)</f>
        <v>0</v>
      </c>
      <c r="BF163" s="180" t="n">
        <f aca="false">IF(N163="snížená",J163,0)</f>
        <v>0</v>
      </c>
      <c r="BG163" s="180" t="n">
        <f aca="false">IF(N163="zákl. přenesená",J163,0)</f>
        <v>0</v>
      </c>
      <c r="BH163" s="180" t="n">
        <f aca="false">IF(N163="sníž. přenesená",J163,0)</f>
        <v>0</v>
      </c>
      <c r="BI163" s="180" t="n">
        <f aca="false">IF(N163="nulová",J163,0)</f>
        <v>0</v>
      </c>
      <c r="BJ163" s="3" t="s">
        <v>80</v>
      </c>
      <c r="BK163" s="180" t="n">
        <f aca="false">ROUND(I163*H163,1)</f>
        <v>0</v>
      </c>
      <c r="BL163" s="3" t="s">
        <v>164</v>
      </c>
      <c r="BM163" s="179" t="s">
        <v>575</v>
      </c>
    </row>
    <row r="164" s="27" customFormat="true" ht="16.5" hidden="false" customHeight="true" outlineLevel="0" collapsed="false">
      <c r="A164" s="22"/>
      <c r="B164" s="166"/>
      <c r="C164" s="167" t="s">
        <v>227</v>
      </c>
      <c r="D164" s="167" t="s">
        <v>130</v>
      </c>
      <c r="E164" s="168" t="s">
        <v>244</v>
      </c>
      <c r="F164" s="169" t="s">
        <v>245</v>
      </c>
      <c r="G164" s="170" t="s">
        <v>238</v>
      </c>
      <c r="H164" s="171" t="n">
        <v>3</v>
      </c>
      <c r="I164" s="172"/>
      <c r="J164" s="173" t="n">
        <f aca="false">ROUND(I164*H164,1)</f>
        <v>0</v>
      </c>
      <c r="K164" s="174"/>
      <c r="L164" s="23"/>
      <c r="M164" s="175"/>
      <c r="N164" s="176" t="s">
        <v>37</v>
      </c>
      <c r="O164" s="60"/>
      <c r="P164" s="177" t="n">
        <f aca="false">O164*H164</f>
        <v>0</v>
      </c>
      <c r="Q164" s="177" t="n">
        <v>0</v>
      </c>
      <c r="R164" s="177" t="n">
        <f aca="false">Q164*H164</f>
        <v>0</v>
      </c>
      <c r="S164" s="177" t="n">
        <v>0.01946</v>
      </c>
      <c r="T164" s="178" t="n">
        <f aca="false">S164*H164</f>
        <v>0.05838</v>
      </c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R164" s="179" t="s">
        <v>134</v>
      </c>
      <c r="AT164" s="179" t="s">
        <v>130</v>
      </c>
      <c r="AU164" s="179" t="s">
        <v>82</v>
      </c>
      <c r="AY164" s="3" t="s">
        <v>127</v>
      </c>
      <c r="BE164" s="180" t="n">
        <f aca="false">IF(N164="základní",J164,0)</f>
        <v>0</v>
      </c>
      <c r="BF164" s="180" t="n">
        <f aca="false">IF(N164="snížená",J164,0)</f>
        <v>0</v>
      </c>
      <c r="BG164" s="180" t="n">
        <f aca="false">IF(N164="zákl. přenesená",J164,0)</f>
        <v>0</v>
      </c>
      <c r="BH164" s="180" t="n">
        <f aca="false">IF(N164="sníž. přenesená",J164,0)</f>
        <v>0</v>
      </c>
      <c r="BI164" s="180" t="n">
        <f aca="false">IF(N164="nulová",J164,0)</f>
        <v>0</v>
      </c>
      <c r="BJ164" s="3" t="s">
        <v>80</v>
      </c>
      <c r="BK164" s="180" t="n">
        <f aca="false">ROUND(I164*H164,1)</f>
        <v>0</v>
      </c>
      <c r="BL164" s="3" t="s">
        <v>134</v>
      </c>
      <c r="BM164" s="179" t="s">
        <v>235</v>
      </c>
    </row>
    <row r="165" s="27" customFormat="true" ht="16.5" hidden="false" customHeight="true" outlineLevel="0" collapsed="false">
      <c r="A165" s="22"/>
      <c r="B165" s="166"/>
      <c r="C165" s="167" t="s">
        <v>230</v>
      </c>
      <c r="D165" s="167" t="s">
        <v>130</v>
      </c>
      <c r="E165" s="168" t="s">
        <v>247</v>
      </c>
      <c r="F165" s="169" t="s">
        <v>248</v>
      </c>
      <c r="G165" s="170" t="s">
        <v>238</v>
      </c>
      <c r="H165" s="171" t="n">
        <v>3</v>
      </c>
      <c r="I165" s="172"/>
      <c r="J165" s="173" t="n">
        <f aca="false">ROUND(I165*H165,1)</f>
        <v>0</v>
      </c>
      <c r="K165" s="174"/>
      <c r="L165" s="23"/>
      <c r="M165" s="175"/>
      <c r="N165" s="176" t="s">
        <v>37</v>
      </c>
      <c r="O165" s="60"/>
      <c r="P165" s="177" t="n">
        <f aca="false">O165*H165</f>
        <v>0</v>
      </c>
      <c r="Q165" s="177" t="n">
        <v>0</v>
      </c>
      <c r="R165" s="177" t="n">
        <f aca="false">Q165*H165</f>
        <v>0</v>
      </c>
      <c r="S165" s="177" t="n">
        <v>0.00086</v>
      </c>
      <c r="T165" s="178" t="n">
        <f aca="false">S165*H165</f>
        <v>0.00258</v>
      </c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R165" s="179" t="s">
        <v>134</v>
      </c>
      <c r="AT165" s="179" t="s">
        <v>130</v>
      </c>
      <c r="AU165" s="179" t="s">
        <v>82</v>
      </c>
      <c r="AY165" s="3" t="s">
        <v>127</v>
      </c>
      <c r="BE165" s="180" t="n">
        <f aca="false">IF(N165="základní",J165,0)</f>
        <v>0</v>
      </c>
      <c r="BF165" s="180" t="n">
        <f aca="false">IF(N165="snížená",J165,0)</f>
        <v>0</v>
      </c>
      <c r="BG165" s="180" t="n">
        <f aca="false">IF(N165="zákl. přenesená",J165,0)</f>
        <v>0</v>
      </c>
      <c r="BH165" s="180" t="n">
        <f aca="false">IF(N165="sníž. přenesená",J165,0)</f>
        <v>0</v>
      </c>
      <c r="BI165" s="180" t="n">
        <f aca="false">IF(N165="nulová",J165,0)</f>
        <v>0</v>
      </c>
      <c r="BJ165" s="3" t="s">
        <v>80</v>
      </c>
      <c r="BK165" s="180" t="n">
        <f aca="false">ROUND(I165*H165,1)</f>
        <v>0</v>
      </c>
      <c r="BL165" s="3" t="s">
        <v>134</v>
      </c>
      <c r="BM165" s="179" t="s">
        <v>243</v>
      </c>
    </row>
    <row r="166" s="27" customFormat="true" ht="16.5" hidden="false" customHeight="true" outlineLevel="0" collapsed="false">
      <c r="A166" s="22"/>
      <c r="B166" s="166"/>
      <c r="C166" s="167" t="s">
        <v>235</v>
      </c>
      <c r="D166" s="167" t="s">
        <v>130</v>
      </c>
      <c r="E166" s="168" t="s">
        <v>250</v>
      </c>
      <c r="F166" s="169" t="s">
        <v>251</v>
      </c>
      <c r="G166" s="170" t="s">
        <v>140</v>
      </c>
      <c r="H166" s="171" t="n">
        <v>3</v>
      </c>
      <c r="I166" s="172"/>
      <c r="J166" s="173" t="n">
        <f aca="false">ROUND(I166*H166,1)</f>
        <v>0</v>
      </c>
      <c r="K166" s="174"/>
      <c r="L166" s="23"/>
      <c r="M166" s="175"/>
      <c r="N166" s="176" t="s">
        <v>37</v>
      </c>
      <c r="O166" s="60"/>
      <c r="P166" s="177" t="n">
        <f aca="false">O166*H166</f>
        <v>0</v>
      </c>
      <c r="Q166" s="177" t="n">
        <v>0</v>
      </c>
      <c r="R166" s="177" t="n">
        <f aca="false">Q166*H166</f>
        <v>0</v>
      </c>
      <c r="S166" s="177" t="n">
        <v>0</v>
      </c>
      <c r="T166" s="178" t="n">
        <f aca="false">S166*H166</f>
        <v>0</v>
      </c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R166" s="179" t="s">
        <v>134</v>
      </c>
      <c r="AT166" s="179" t="s">
        <v>130</v>
      </c>
      <c r="AU166" s="179" t="s">
        <v>82</v>
      </c>
      <c r="AY166" s="3" t="s">
        <v>127</v>
      </c>
      <c r="BE166" s="180" t="n">
        <f aca="false">IF(N166="základní",J166,0)</f>
        <v>0</v>
      </c>
      <c r="BF166" s="180" t="n">
        <f aca="false">IF(N166="snížená",J166,0)</f>
        <v>0</v>
      </c>
      <c r="BG166" s="180" t="n">
        <f aca="false">IF(N166="zákl. přenesená",J166,0)</f>
        <v>0</v>
      </c>
      <c r="BH166" s="180" t="n">
        <f aca="false">IF(N166="sníž. přenesená",J166,0)</f>
        <v>0</v>
      </c>
      <c r="BI166" s="180" t="n">
        <f aca="false">IF(N166="nulová",J166,0)</f>
        <v>0</v>
      </c>
      <c r="BJ166" s="3" t="s">
        <v>80</v>
      </c>
      <c r="BK166" s="180" t="n">
        <f aca="false">ROUND(I166*H166,1)</f>
        <v>0</v>
      </c>
      <c r="BL166" s="3" t="s">
        <v>134</v>
      </c>
      <c r="BM166" s="179" t="s">
        <v>246</v>
      </c>
    </row>
    <row r="167" s="27" customFormat="true" ht="21.75" hidden="false" customHeight="true" outlineLevel="0" collapsed="false">
      <c r="A167" s="22"/>
      <c r="B167" s="166"/>
      <c r="C167" s="167" t="s">
        <v>240</v>
      </c>
      <c r="D167" s="167" t="s">
        <v>130</v>
      </c>
      <c r="E167" s="168" t="s">
        <v>256</v>
      </c>
      <c r="F167" s="169" t="s">
        <v>257</v>
      </c>
      <c r="G167" s="170" t="s">
        <v>238</v>
      </c>
      <c r="H167" s="171" t="n">
        <v>3</v>
      </c>
      <c r="I167" s="172"/>
      <c r="J167" s="173" t="n">
        <f aca="false">ROUND(I167*H167,1)</f>
        <v>0</v>
      </c>
      <c r="K167" s="174"/>
      <c r="L167" s="23"/>
      <c r="M167" s="175"/>
      <c r="N167" s="176" t="s">
        <v>37</v>
      </c>
      <c r="O167" s="60"/>
      <c r="P167" s="177" t="n">
        <f aca="false">O167*H167</f>
        <v>0</v>
      </c>
      <c r="Q167" s="177" t="n">
        <v>0.0017285897</v>
      </c>
      <c r="R167" s="177" t="n">
        <f aca="false">Q167*H167</f>
        <v>0.0051857691</v>
      </c>
      <c r="S167" s="177" t="n">
        <v>0</v>
      </c>
      <c r="T167" s="178" t="n">
        <f aca="false">S167*H167</f>
        <v>0</v>
      </c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R167" s="179" t="s">
        <v>134</v>
      </c>
      <c r="AT167" s="179" t="s">
        <v>130</v>
      </c>
      <c r="AU167" s="179" t="s">
        <v>82</v>
      </c>
      <c r="AY167" s="3" t="s">
        <v>127</v>
      </c>
      <c r="BE167" s="180" t="n">
        <f aca="false">IF(N167="základní",J167,0)</f>
        <v>0</v>
      </c>
      <c r="BF167" s="180" t="n">
        <f aca="false">IF(N167="snížená",J167,0)</f>
        <v>0</v>
      </c>
      <c r="BG167" s="180" t="n">
        <f aca="false">IF(N167="zákl. přenesená",J167,0)</f>
        <v>0</v>
      </c>
      <c r="BH167" s="180" t="n">
        <f aca="false">IF(N167="sníž. přenesená",J167,0)</f>
        <v>0</v>
      </c>
      <c r="BI167" s="180" t="n">
        <f aca="false">IF(N167="nulová",J167,0)</f>
        <v>0</v>
      </c>
      <c r="BJ167" s="3" t="s">
        <v>80</v>
      </c>
      <c r="BK167" s="180" t="n">
        <f aca="false">ROUND(I167*H167,1)</f>
        <v>0</v>
      </c>
      <c r="BL167" s="3" t="s">
        <v>134</v>
      </c>
      <c r="BM167" s="179" t="s">
        <v>252</v>
      </c>
    </row>
    <row r="168" s="27" customFormat="true" ht="16.5" hidden="false" customHeight="true" outlineLevel="0" collapsed="false">
      <c r="A168" s="22"/>
      <c r="B168" s="166"/>
      <c r="C168" s="167" t="s">
        <v>243</v>
      </c>
      <c r="D168" s="167" t="s">
        <v>130</v>
      </c>
      <c r="E168" s="168" t="s">
        <v>259</v>
      </c>
      <c r="F168" s="169" t="s">
        <v>260</v>
      </c>
      <c r="G168" s="170" t="s">
        <v>261</v>
      </c>
      <c r="H168" s="171" t="n">
        <v>3</v>
      </c>
      <c r="I168" s="172"/>
      <c r="J168" s="173" t="n">
        <f aca="false">ROUND(I168*H168,1)</f>
        <v>0</v>
      </c>
      <c r="K168" s="174"/>
      <c r="L168" s="23"/>
      <c r="M168" s="175"/>
      <c r="N168" s="176" t="s">
        <v>37</v>
      </c>
      <c r="O168" s="60"/>
      <c r="P168" s="177" t="n">
        <f aca="false">O168*H168</f>
        <v>0</v>
      </c>
      <c r="Q168" s="177" t="n">
        <v>0</v>
      </c>
      <c r="R168" s="177" t="n">
        <f aca="false">Q168*H168</f>
        <v>0</v>
      </c>
      <c r="S168" s="177" t="n">
        <v>0</v>
      </c>
      <c r="T168" s="178" t="n">
        <f aca="false">S168*H168</f>
        <v>0</v>
      </c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R168" s="179" t="s">
        <v>134</v>
      </c>
      <c r="AT168" s="179" t="s">
        <v>130</v>
      </c>
      <c r="AU168" s="179" t="s">
        <v>82</v>
      </c>
      <c r="AY168" s="3" t="s">
        <v>127</v>
      </c>
      <c r="BE168" s="180" t="n">
        <f aca="false">IF(N168="základní",J168,0)</f>
        <v>0</v>
      </c>
      <c r="BF168" s="180" t="n">
        <f aca="false">IF(N168="snížená",J168,0)</f>
        <v>0</v>
      </c>
      <c r="BG168" s="180" t="n">
        <f aca="false">IF(N168="zákl. přenesená",J168,0)</f>
        <v>0</v>
      </c>
      <c r="BH168" s="180" t="n">
        <f aca="false">IF(N168="sníž. přenesená",J168,0)</f>
        <v>0</v>
      </c>
      <c r="BI168" s="180" t="n">
        <f aca="false">IF(N168="nulová",J168,0)</f>
        <v>0</v>
      </c>
      <c r="BJ168" s="3" t="s">
        <v>80</v>
      </c>
      <c r="BK168" s="180" t="n">
        <f aca="false">ROUND(I168*H168,1)</f>
        <v>0</v>
      </c>
      <c r="BL168" s="3" t="s">
        <v>134</v>
      </c>
      <c r="BM168" s="179" t="s">
        <v>255</v>
      </c>
    </row>
    <row r="169" s="27" customFormat="true" ht="16.5" hidden="false" customHeight="true" outlineLevel="0" collapsed="false">
      <c r="A169" s="22"/>
      <c r="B169" s="166"/>
      <c r="C169" s="167" t="s">
        <v>246</v>
      </c>
      <c r="D169" s="167" t="s">
        <v>130</v>
      </c>
      <c r="E169" s="168" t="s">
        <v>263</v>
      </c>
      <c r="F169" s="169" t="s">
        <v>264</v>
      </c>
      <c r="G169" s="170" t="s">
        <v>140</v>
      </c>
      <c r="H169" s="171" t="n">
        <v>3</v>
      </c>
      <c r="I169" s="172"/>
      <c r="J169" s="173" t="n">
        <f aca="false">ROUND(I169*H169,1)</f>
        <v>0</v>
      </c>
      <c r="K169" s="174"/>
      <c r="L169" s="23"/>
      <c r="M169" s="175"/>
      <c r="N169" s="176" t="s">
        <v>37</v>
      </c>
      <c r="O169" s="60"/>
      <c r="P169" s="177" t="n">
        <f aca="false">O169*H169</f>
        <v>0</v>
      </c>
      <c r="Q169" s="177" t="n">
        <v>3.914E-005</v>
      </c>
      <c r="R169" s="177" t="n">
        <f aca="false">Q169*H169</f>
        <v>0.00011742</v>
      </c>
      <c r="S169" s="177" t="n">
        <v>0</v>
      </c>
      <c r="T169" s="178" t="n">
        <f aca="false">S169*H169</f>
        <v>0</v>
      </c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R169" s="179" t="s">
        <v>134</v>
      </c>
      <c r="AT169" s="179" t="s">
        <v>130</v>
      </c>
      <c r="AU169" s="179" t="s">
        <v>82</v>
      </c>
      <c r="AY169" s="3" t="s">
        <v>127</v>
      </c>
      <c r="BE169" s="180" t="n">
        <f aca="false">IF(N169="základní",J169,0)</f>
        <v>0</v>
      </c>
      <c r="BF169" s="180" t="n">
        <f aca="false">IF(N169="snížená",J169,0)</f>
        <v>0</v>
      </c>
      <c r="BG169" s="180" t="n">
        <f aca="false">IF(N169="zákl. přenesená",J169,0)</f>
        <v>0</v>
      </c>
      <c r="BH169" s="180" t="n">
        <f aca="false">IF(N169="sníž. přenesená",J169,0)</f>
        <v>0</v>
      </c>
      <c r="BI169" s="180" t="n">
        <f aca="false">IF(N169="nulová",J169,0)</f>
        <v>0</v>
      </c>
      <c r="BJ169" s="3" t="s">
        <v>80</v>
      </c>
      <c r="BK169" s="180" t="n">
        <f aca="false">ROUND(I169*H169,1)</f>
        <v>0</v>
      </c>
      <c r="BL169" s="3" t="s">
        <v>134</v>
      </c>
      <c r="BM169" s="179" t="s">
        <v>258</v>
      </c>
    </row>
    <row r="170" s="27" customFormat="true" ht="24.15" hidden="false" customHeight="true" outlineLevel="0" collapsed="false">
      <c r="A170" s="22"/>
      <c r="B170" s="166"/>
      <c r="C170" s="167" t="s">
        <v>249</v>
      </c>
      <c r="D170" s="167" t="s">
        <v>130</v>
      </c>
      <c r="E170" s="168" t="s">
        <v>327</v>
      </c>
      <c r="F170" s="169" t="s">
        <v>328</v>
      </c>
      <c r="G170" s="170" t="s">
        <v>329</v>
      </c>
      <c r="H170" s="171" t="n">
        <v>0.2</v>
      </c>
      <c r="I170" s="172"/>
      <c r="J170" s="173" t="n">
        <f aca="false">ROUND(I170*H170,1)</f>
        <v>0</v>
      </c>
      <c r="K170" s="174"/>
      <c r="L170" s="23"/>
      <c r="M170" s="175"/>
      <c r="N170" s="176" t="s">
        <v>37</v>
      </c>
      <c r="O170" s="60"/>
      <c r="P170" s="177" t="n">
        <f aca="false">O170*H170</f>
        <v>0</v>
      </c>
      <c r="Q170" s="177" t="n">
        <v>0</v>
      </c>
      <c r="R170" s="177" t="n">
        <f aca="false">Q170*H170</f>
        <v>0</v>
      </c>
      <c r="S170" s="177" t="n">
        <v>0</v>
      </c>
      <c r="T170" s="178" t="n">
        <f aca="false">S170*H170</f>
        <v>0</v>
      </c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R170" s="179" t="s">
        <v>134</v>
      </c>
      <c r="AT170" s="179" t="s">
        <v>130</v>
      </c>
      <c r="AU170" s="179" t="s">
        <v>82</v>
      </c>
      <c r="AY170" s="3" t="s">
        <v>127</v>
      </c>
      <c r="BE170" s="180" t="n">
        <f aca="false">IF(N170="základní",J170,0)</f>
        <v>0</v>
      </c>
      <c r="BF170" s="180" t="n">
        <f aca="false">IF(N170="snížená",J170,0)</f>
        <v>0</v>
      </c>
      <c r="BG170" s="180" t="n">
        <f aca="false">IF(N170="zákl. přenesená",J170,0)</f>
        <v>0</v>
      </c>
      <c r="BH170" s="180" t="n">
        <f aca="false">IF(N170="sníž. přenesená",J170,0)</f>
        <v>0</v>
      </c>
      <c r="BI170" s="180" t="n">
        <f aca="false">IF(N170="nulová",J170,0)</f>
        <v>0</v>
      </c>
      <c r="BJ170" s="3" t="s">
        <v>80</v>
      </c>
      <c r="BK170" s="180" t="n">
        <f aca="false">ROUND(I170*H170,1)</f>
        <v>0</v>
      </c>
      <c r="BL170" s="3" t="s">
        <v>134</v>
      </c>
      <c r="BM170" s="179" t="s">
        <v>270</v>
      </c>
    </row>
    <row r="171" s="27" customFormat="true" ht="16.5" hidden="false" customHeight="true" outlineLevel="0" collapsed="false">
      <c r="A171" s="22"/>
      <c r="B171" s="166"/>
      <c r="C171" s="167" t="s">
        <v>252</v>
      </c>
      <c r="D171" s="167" t="s">
        <v>130</v>
      </c>
      <c r="E171" s="168" t="s">
        <v>331</v>
      </c>
      <c r="F171" s="169" t="s">
        <v>332</v>
      </c>
      <c r="G171" s="170" t="s">
        <v>238</v>
      </c>
      <c r="H171" s="171" t="n">
        <v>6</v>
      </c>
      <c r="I171" s="172"/>
      <c r="J171" s="173" t="n">
        <f aca="false">ROUND(I171*H171,1)</f>
        <v>0</v>
      </c>
      <c r="K171" s="174"/>
      <c r="L171" s="23"/>
      <c r="M171" s="175"/>
      <c r="N171" s="176" t="s">
        <v>37</v>
      </c>
      <c r="O171" s="60"/>
      <c r="P171" s="177" t="n">
        <f aca="false">O171*H171</f>
        <v>0</v>
      </c>
      <c r="Q171" s="177" t="n">
        <v>0.00023914</v>
      </c>
      <c r="R171" s="177" t="n">
        <f aca="false">Q171*H171</f>
        <v>0.00143484</v>
      </c>
      <c r="S171" s="177" t="n">
        <v>0</v>
      </c>
      <c r="T171" s="178" t="n">
        <f aca="false">S171*H171</f>
        <v>0</v>
      </c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R171" s="179" t="s">
        <v>134</v>
      </c>
      <c r="AT171" s="179" t="s">
        <v>130</v>
      </c>
      <c r="AU171" s="179" t="s">
        <v>82</v>
      </c>
      <c r="AY171" s="3" t="s">
        <v>127</v>
      </c>
      <c r="BE171" s="180" t="n">
        <f aca="false">IF(N171="základní",J171,0)</f>
        <v>0</v>
      </c>
      <c r="BF171" s="180" t="n">
        <f aca="false">IF(N171="snížená",J171,0)</f>
        <v>0</v>
      </c>
      <c r="BG171" s="180" t="n">
        <f aca="false">IF(N171="zákl. přenesená",J171,0)</f>
        <v>0</v>
      </c>
      <c r="BH171" s="180" t="n">
        <f aca="false">IF(N171="sníž. přenesená",J171,0)</f>
        <v>0</v>
      </c>
      <c r="BI171" s="180" t="n">
        <f aca="false">IF(N171="nulová",J171,0)</f>
        <v>0</v>
      </c>
      <c r="BJ171" s="3" t="s">
        <v>80</v>
      </c>
      <c r="BK171" s="180" t="n">
        <f aca="false">ROUND(I171*H171,1)</f>
        <v>0</v>
      </c>
      <c r="BL171" s="3" t="s">
        <v>134</v>
      </c>
      <c r="BM171" s="179" t="s">
        <v>274</v>
      </c>
    </row>
    <row r="172" s="27" customFormat="true" ht="16.5" hidden="false" customHeight="true" outlineLevel="0" collapsed="false">
      <c r="A172" s="22"/>
      <c r="B172" s="166"/>
      <c r="C172" s="182" t="s">
        <v>596</v>
      </c>
      <c r="D172" s="182" t="s">
        <v>266</v>
      </c>
      <c r="E172" s="183" t="s">
        <v>597</v>
      </c>
      <c r="F172" s="184" t="s">
        <v>268</v>
      </c>
      <c r="G172" s="185" t="s">
        <v>261</v>
      </c>
      <c r="H172" s="186" t="n">
        <v>3</v>
      </c>
      <c r="I172" s="187"/>
      <c r="J172" s="188" t="n">
        <f aca="false">ROUND(I172*H172,1)</f>
        <v>0</v>
      </c>
      <c r="K172" s="189"/>
      <c r="L172" s="190"/>
      <c r="M172" s="191"/>
      <c r="N172" s="192" t="s">
        <v>37</v>
      </c>
      <c r="O172" s="60"/>
      <c r="P172" s="177" t="n">
        <f aca="false">O172*H172</f>
        <v>0</v>
      </c>
      <c r="Q172" s="177" t="n">
        <v>0</v>
      </c>
      <c r="R172" s="177" t="n">
        <f aca="false">Q172*H172</f>
        <v>0</v>
      </c>
      <c r="S172" s="177" t="n">
        <v>0</v>
      </c>
      <c r="T172" s="178" t="n">
        <f aca="false">S172*H172</f>
        <v>0</v>
      </c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R172" s="179" t="s">
        <v>152</v>
      </c>
      <c r="AT172" s="179" t="s">
        <v>266</v>
      </c>
      <c r="AU172" s="179" t="s">
        <v>82</v>
      </c>
      <c r="AY172" s="3" t="s">
        <v>127</v>
      </c>
      <c r="BE172" s="180" t="n">
        <f aca="false">IF(N172="základní",J172,0)</f>
        <v>0</v>
      </c>
      <c r="BF172" s="180" t="n">
        <f aca="false">IF(N172="snížená",J172,0)</f>
        <v>0</v>
      </c>
      <c r="BG172" s="180" t="n">
        <f aca="false">IF(N172="zákl. přenesená",J172,0)</f>
        <v>0</v>
      </c>
      <c r="BH172" s="180" t="n">
        <f aca="false">IF(N172="sníž. přenesená",J172,0)</f>
        <v>0</v>
      </c>
      <c r="BI172" s="180" t="n">
        <f aca="false">IF(N172="nulová",J172,0)</f>
        <v>0</v>
      </c>
      <c r="BJ172" s="3" t="s">
        <v>80</v>
      </c>
      <c r="BK172" s="180" t="n">
        <f aca="false">ROUND(I172*H172,1)</f>
        <v>0</v>
      </c>
      <c r="BL172" s="3" t="s">
        <v>134</v>
      </c>
      <c r="BM172" s="179" t="s">
        <v>598</v>
      </c>
    </row>
    <row r="173" s="27" customFormat="true" ht="16.5" hidden="false" customHeight="true" outlineLevel="0" collapsed="false">
      <c r="A173" s="22"/>
      <c r="B173" s="166"/>
      <c r="C173" s="182" t="s">
        <v>599</v>
      </c>
      <c r="D173" s="182" t="s">
        <v>266</v>
      </c>
      <c r="E173" s="183" t="s">
        <v>600</v>
      </c>
      <c r="F173" s="184" t="s">
        <v>272</v>
      </c>
      <c r="G173" s="185" t="s">
        <v>261</v>
      </c>
      <c r="H173" s="186" t="n">
        <v>3</v>
      </c>
      <c r="I173" s="187"/>
      <c r="J173" s="188" t="n">
        <f aca="false">ROUND(I173*H173,1)</f>
        <v>0</v>
      </c>
      <c r="K173" s="189"/>
      <c r="L173" s="190"/>
      <c r="M173" s="191"/>
      <c r="N173" s="192" t="s">
        <v>37</v>
      </c>
      <c r="O173" s="60"/>
      <c r="P173" s="177" t="n">
        <f aca="false">O173*H173</f>
        <v>0</v>
      </c>
      <c r="Q173" s="177" t="n">
        <v>0</v>
      </c>
      <c r="R173" s="177" t="n">
        <f aca="false">Q173*H173</f>
        <v>0</v>
      </c>
      <c r="S173" s="177" t="n">
        <v>0</v>
      </c>
      <c r="T173" s="178" t="n">
        <f aca="false">S173*H173</f>
        <v>0</v>
      </c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R173" s="179" t="s">
        <v>152</v>
      </c>
      <c r="AT173" s="179" t="s">
        <v>266</v>
      </c>
      <c r="AU173" s="179" t="s">
        <v>82</v>
      </c>
      <c r="AY173" s="3" t="s">
        <v>127</v>
      </c>
      <c r="BE173" s="180" t="n">
        <f aca="false">IF(N173="základní",J173,0)</f>
        <v>0</v>
      </c>
      <c r="BF173" s="180" t="n">
        <f aca="false">IF(N173="snížená",J173,0)</f>
        <v>0</v>
      </c>
      <c r="BG173" s="180" t="n">
        <f aca="false">IF(N173="zákl. přenesená",J173,0)</f>
        <v>0</v>
      </c>
      <c r="BH173" s="180" t="n">
        <f aca="false">IF(N173="sníž. přenesená",J173,0)</f>
        <v>0</v>
      </c>
      <c r="BI173" s="180" t="n">
        <f aca="false">IF(N173="nulová",J173,0)</f>
        <v>0</v>
      </c>
      <c r="BJ173" s="3" t="s">
        <v>80</v>
      </c>
      <c r="BK173" s="180" t="n">
        <f aca="false">ROUND(I173*H173,1)</f>
        <v>0</v>
      </c>
      <c r="BL173" s="3" t="s">
        <v>134</v>
      </c>
      <c r="BM173" s="179" t="s">
        <v>601</v>
      </c>
    </row>
    <row r="174" s="27" customFormat="true" ht="37.8" hidden="false" customHeight="true" outlineLevel="0" collapsed="false">
      <c r="A174" s="22"/>
      <c r="B174" s="166"/>
      <c r="C174" s="182" t="s">
        <v>448</v>
      </c>
      <c r="D174" s="182" t="s">
        <v>266</v>
      </c>
      <c r="E174" s="183" t="s">
        <v>602</v>
      </c>
      <c r="F174" s="184" t="s">
        <v>280</v>
      </c>
      <c r="G174" s="185" t="s">
        <v>261</v>
      </c>
      <c r="H174" s="186" t="n">
        <v>3</v>
      </c>
      <c r="I174" s="187"/>
      <c r="J174" s="188" t="n">
        <f aca="false">ROUND(I174*H174,1)</f>
        <v>0</v>
      </c>
      <c r="K174" s="189"/>
      <c r="L174" s="190"/>
      <c r="M174" s="191"/>
      <c r="N174" s="192" t="s">
        <v>37</v>
      </c>
      <c r="O174" s="60"/>
      <c r="P174" s="177" t="n">
        <f aca="false">O174*H174</f>
        <v>0</v>
      </c>
      <c r="Q174" s="177" t="n">
        <v>0</v>
      </c>
      <c r="R174" s="177" t="n">
        <f aca="false">Q174*H174</f>
        <v>0</v>
      </c>
      <c r="S174" s="177" t="n">
        <v>0</v>
      </c>
      <c r="T174" s="178" t="n">
        <f aca="false">S174*H174</f>
        <v>0</v>
      </c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R174" s="179" t="s">
        <v>152</v>
      </c>
      <c r="AT174" s="179" t="s">
        <v>266</v>
      </c>
      <c r="AU174" s="179" t="s">
        <v>82</v>
      </c>
      <c r="AY174" s="3" t="s">
        <v>127</v>
      </c>
      <c r="BE174" s="180" t="n">
        <f aca="false">IF(N174="základní",J174,0)</f>
        <v>0</v>
      </c>
      <c r="BF174" s="180" t="n">
        <f aca="false">IF(N174="snížená",J174,0)</f>
        <v>0</v>
      </c>
      <c r="BG174" s="180" t="n">
        <f aca="false">IF(N174="zákl. přenesená",J174,0)</f>
        <v>0</v>
      </c>
      <c r="BH174" s="180" t="n">
        <f aca="false">IF(N174="sníž. přenesená",J174,0)</f>
        <v>0</v>
      </c>
      <c r="BI174" s="180" t="n">
        <f aca="false">IF(N174="nulová",J174,0)</f>
        <v>0</v>
      </c>
      <c r="BJ174" s="3" t="s">
        <v>80</v>
      </c>
      <c r="BK174" s="180" t="n">
        <f aca="false">ROUND(I174*H174,1)</f>
        <v>0</v>
      </c>
      <c r="BL174" s="3" t="s">
        <v>134</v>
      </c>
      <c r="BM174" s="179" t="s">
        <v>603</v>
      </c>
    </row>
    <row r="175" s="27" customFormat="true" ht="16.5" hidden="false" customHeight="true" outlineLevel="0" collapsed="false">
      <c r="A175" s="22"/>
      <c r="B175" s="166"/>
      <c r="C175" s="182" t="s">
        <v>453</v>
      </c>
      <c r="D175" s="182" t="s">
        <v>266</v>
      </c>
      <c r="E175" s="183" t="s">
        <v>604</v>
      </c>
      <c r="F175" s="184" t="s">
        <v>276</v>
      </c>
      <c r="G175" s="185" t="s">
        <v>261</v>
      </c>
      <c r="H175" s="186" t="n">
        <v>3</v>
      </c>
      <c r="I175" s="187"/>
      <c r="J175" s="188" t="n">
        <f aca="false">ROUND(I175*H175,1)</f>
        <v>0</v>
      </c>
      <c r="K175" s="189"/>
      <c r="L175" s="190"/>
      <c r="M175" s="191"/>
      <c r="N175" s="192" t="s">
        <v>37</v>
      </c>
      <c r="O175" s="60"/>
      <c r="P175" s="177" t="n">
        <f aca="false">O175*H175</f>
        <v>0</v>
      </c>
      <c r="Q175" s="177" t="n">
        <v>0</v>
      </c>
      <c r="R175" s="177" t="n">
        <f aca="false">Q175*H175</f>
        <v>0</v>
      </c>
      <c r="S175" s="177" t="n">
        <v>0</v>
      </c>
      <c r="T175" s="178" t="n">
        <f aca="false">S175*H175</f>
        <v>0</v>
      </c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R175" s="179" t="s">
        <v>152</v>
      </c>
      <c r="AT175" s="179" t="s">
        <v>266</v>
      </c>
      <c r="AU175" s="179" t="s">
        <v>82</v>
      </c>
      <c r="AY175" s="3" t="s">
        <v>127</v>
      </c>
      <c r="BE175" s="180" t="n">
        <f aca="false">IF(N175="základní",J175,0)</f>
        <v>0</v>
      </c>
      <c r="BF175" s="180" t="n">
        <f aca="false">IF(N175="snížená",J175,0)</f>
        <v>0</v>
      </c>
      <c r="BG175" s="180" t="n">
        <f aca="false">IF(N175="zákl. přenesená",J175,0)</f>
        <v>0</v>
      </c>
      <c r="BH175" s="180" t="n">
        <f aca="false">IF(N175="sníž. přenesená",J175,0)</f>
        <v>0</v>
      </c>
      <c r="BI175" s="180" t="n">
        <f aca="false">IF(N175="nulová",J175,0)</f>
        <v>0</v>
      </c>
      <c r="BJ175" s="3" t="s">
        <v>80</v>
      </c>
      <c r="BK175" s="180" t="n">
        <f aca="false">ROUND(I175*H175,1)</f>
        <v>0</v>
      </c>
      <c r="BL175" s="3" t="s">
        <v>134</v>
      </c>
      <c r="BM175" s="179" t="s">
        <v>605</v>
      </c>
    </row>
    <row r="176" s="27" customFormat="true" ht="16.5" hidden="false" customHeight="true" outlineLevel="0" collapsed="false">
      <c r="A176" s="22"/>
      <c r="B176" s="166"/>
      <c r="C176" s="182" t="s">
        <v>463</v>
      </c>
      <c r="D176" s="182" t="s">
        <v>266</v>
      </c>
      <c r="E176" s="183" t="s">
        <v>606</v>
      </c>
      <c r="F176" s="184" t="s">
        <v>284</v>
      </c>
      <c r="G176" s="185" t="s">
        <v>261</v>
      </c>
      <c r="H176" s="186" t="n">
        <v>3</v>
      </c>
      <c r="I176" s="187"/>
      <c r="J176" s="188" t="n">
        <f aca="false">ROUND(I176*H176,1)</f>
        <v>0</v>
      </c>
      <c r="K176" s="189"/>
      <c r="L176" s="190"/>
      <c r="M176" s="191"/>
      <c r="N176" s="192" t="s">
        <v>37</v>
      </c>
      <c r="O176" s="60"/>
      <c r="P176" s="177" t="n">
        <f aca="false">O176*H176</f>
        <v>0</v>
      </c>
      <c r="Q176" s="177" t="n">
        <v>0</v>
      </c>
      <c r="R176" s="177" t="n">
        <f aca="false">Q176*H176</f>
        <v>0</v>
      </c>
      <c r="S176" s="177" t="n">
        <v>0</v>
      </c>
      <c r="T176" s="178" t="n">
        <f aca="false">S176*H176</f>
        <v>0</v>
      </c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R176" s="179" t="s">
        <v>152</v>
      </c>
      <c r="AT176" s="179" t="s">
        <v>266</v>
      </c>
      <c r="AU176" s="179" t="s">
        <v>82</v>
      </c>
      <c r="AY176" s="3" t="s">
        <v>127</v>
      </c>
      <c r="BE176" s="180" t="n">
        <f aca="false">IF(N176="základní",J176,0)</f>
        <v>0</v>
      </c>
      <c r="BF176" s="180" t="n">
        <f aca="false">IF(N176="snížená",J176,0)</f>
        <v>0</v>
      </c>
      <c r="BG176" s="180" t="n">
        <f aca="false">IF(N176="zákl. přenesená",J176,0)</f>
        <v>0</v>
      </c>
      <c r="BH176" s="180" t="n">
        <f aca="false">IF(N176="sníž. přenesená",J176,0)</f>
        <v>0</v>
      </c>
      <c r="BI176" s="180" t="n">
        <f aca="false">IF(N176="nulová",J176,0)</f>
        <v>0</v>
      </c>
      <c r="BJ176" s="3" t="s">
        <v>80</v>
      </c>
      <c r="BK176" s="180" t="n">
        <f aca="false">ROUND(I176*H176,1)</f>
        <v>0</v>
      </c>
      <c r="BL176" s="3" t="s">
        <v>134</v>
      </c>
      <c r="BM176" s="179" t="s">
        <v>607</v>
      </c>
    </row>
    <row r="177" s="27" customFormat="true" ht="21.75" hidden="false" customHeight="true" outlineLevel="0" collapsed="false">
      <c r="A177" s="22"/>
      <c r="B177" s="166"/>
      <c r="C177" s="182" t="s">
        <v>465</v>
      </c>
      <c r="D177" s="182" t="s">
        <v>266</v>
      </c>
      <c r="E177" s="183" t="s">
        <v>608</v>
      </c>
      <c r="F177" s="184" t="s">
        <v>288</v>
      </c>
      <c r="G177" s="185" t="s">
        <v>261</v>
      </c>
      <c r="H177" s="186" t="n">
        <v>6</v>
      </c>
      <c r="I177" s="187"/>
      <c r="J177" s="188" t="n">
        <f aca="false">ROUND(I177*H177,1)</f>
        <v>0</v>
      </c>
      <c r="K177" s="189"/>
      <c r="L177" s="190"/>
      <c r="M177" s="191"/>
      <c r="N177" s="192" t="s">
        <v>37</v>
      </c>
      <c r="O177" s="60"/>
      <c r="P177" s="177" t="n">
        <f aca="false">O177*H177</f>
        <v>0</v>
      </c>
      <c r="Q177" s="177" t="n">
        <v>0</v>
      </c>
      <c r="R177" s="177" t="n">
        <f aca="false">Q177*H177</f>
        <v>0</v>
      </c>
      <c r="S177" s="177" t="n">
        <v>0</v>
      </c>
      <c r="T177" s="178" t="n">
        <f aca="false">S177*H177</f>
        <v>0</v>
      </c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R177" s="179" t="s">
        <v>152</v>
      </c>
      <c r="AT177" s="179" t="s">
        <v>266</v>
      </c>
      <c r="AU177" s="179" t="s">
        <v>82</v>
      </c>
      <c r="AY177" s="3" t="s">
        <v>127</v>
      </c>
      <c r="BE177" s="180" t="n">
        <f aca="false">IF(N177="základní",J177,0)</f>
        <v>0</v>
      </c>
      <c r="BF177" s="180" t="n">
        <f aca="false">IF(N177="snížená",J177,0)</f>
        <v>0</v>
      </c>
      <c r="BG177" s="180" t="n">
        <f aca="false">IF(N177="zákl. přenesená",J177,0)</f>
        <v>0</v>
      </c>
      <c r="BH177" s="180" t="n">
        <f aca="false">IF(N177="sníž. přenesená",J177,0)</f>
        <v>0</v>
      </c>
      <c r="BI177" s="180" t="n">
        <f aca="false">IF(N177="nulová",J177,0)</f>
        <v>0</v>
      </c>
      <c r="BJ177" s="3" t="s">
        <v>80</v>
      </c>
      <c r="BK177" s="180" t="n">
        <f aca="false">ROUND(I177*H177,1)</f>
        <v>0</v>
      </c>
      <c r="BL177" s="3" t="s">
        <v>134</v>
      </c>
      <c r="BM177" s="179" t="s">
        <v>609</v>
      </c>
    </row>
    <row r="178" s="27" customFormat="true" ht="16.5" hidden="false" customHeight="true" outlineLevel="0" collapsed="false">
      <c r="A178" s="22"/>
      <c r="B178" s="166"/>
      <c r="C178" s="182" t="s">
        <v>469</v>
      </c>
      <c r="D178" s="182" t="s">
        <v>266</v>
      </c>
      <c r="E178" s="183" t="s">
        <v>610</v>
      </c>
      <c r="F178" s="184" t="s">
        <v>292</v>
      </c>
      <c r="G178" s="185" t="s">
        <v>261</v>
      </c>
      <c r="H178" s="186" t="n">
        <v>3</v>
      </c>
      <c r="I178" s="187"/>
      <c r="J178" s="188" t="n">
        <f aca="false">ROUND(I178*H178,1)</f>
        <v>0</v>
      </c>
      <c r="K178" s="189"/>
      <c r="L178" s="190"/>
      <c r="M178" s="191"/>
      <c r="N178" s="192" t="s">
        <v>37</v>
      </c>
      <c r="O178" s="60"/>
      <c r="P178" s="177" t="n">
        <f aca="false">O178*H178</f>
        <v>0</v>
      </c>
      <c r="Q178" s="177" t="n">
        <v>0</v>
      </c>
      <c r="R178" s="177" t="n">
        <f aca="false">Q178*H178</f>
        <v>0</v>
      </c>
      <c r="S178" s="177" t="n">
        <v>0</v>
      </c>
      <c r="T178" s="178" t="n">
        <f aca="false">S178*H178</f>
        <v>0</v>
      </c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R178" s="179" t="s">
        <v>152</v>
      </c>
      <c r="AT178" s="179" t="s">
        <v>266</v>
      </c>
      <c r="AU178" s="179" t="s">
        <v>82</v>
      </c>
      <c r="AY178" s="3" t="s">
        <v>127</v>
      </c>
      <c r="BE178" s="180" t="n">
        <f aca="false">IF(N178="základní",J178,0)</f>
        <v>0</v>
      </c>
      <c r="BF178" s="180" t="n">
        <f aca="false">IF(N178="snížená",J178,0)</f>
        <v>0</v>
      </c>
      <c r="BG178" s="180" t="n">
        <f aca="false">IF(N178="zákl. přenesená",J178,0)</f>
        <v>0</v>
      </c>
      <c r="BH178" s="180" t="n">
        <f aca="false">IF(N178="sníž. přenesená",J178,0)</f>
        <v>0</v>
      </c>
      <c r="BI178" s="180" t="n">
        <f aca="false">IF(N178="nulová",J178,0)</f>
        <v>0</v>
      </c>
      <c r="BJ178" s="3" t="s">
        <v>80</v>
      </c>
      <c r="BK178" s="180" t="n">
        <f aca="false">ROUND(I178*H178,1)</f>
        <v>0</v>
      </c>
      <c r="BL178" s="3" t="s">
        <v>134</v>
      </c>
      <c r="BM178" s="179" t="s">
        <v>611</v>
      </c>
    </row>
    <row r="179" s="27" customFormat="true" ht="16.5" hidden="false" customHeight="true" outlineLevel="0" collapsed="false">
      <c r="A179" s="22"/>
      <c r="B179" s="166"/>
      <c r="C179" s="182" t="s">
        <v>612</v>
      </c>
      <c r="D179" s="182" t="s">
        <v>266</v>
      </c>
      <c r="E179" s="183" t="s">
        <v>613</v>
      </c>
      <c r="F179" s="184" t="s">
        <v>296</v>
      </c>
      <c r="G179" s="185" t="s">
        <v>261</v>
      </c>
      <c r="H179" s="186" t="n">
        <v>3</v>
      </c>
      <c r="I179" s="187"/>
      <c r="J179" s="188" t="n">
        <f aca="false">ROUND(I179*H179,1)</f>
        <v>0</v>
      </c>
      <c r="K179" s="189"/>
      <c r="L179" s="190"/>
      <c r="M179" s="191"/>
      <c r="N179" s="192" t="s">
        <v>37</v>
      </c>
      <c r="O179" s="60"/>
      <c r="P179" s="177" t="n">
        <f aca="false">O179*H179</f>
        <v>0</v>
      </c>
      <c r="Q179" s="177" t="n">
        <v>0</v>
      </c>
      <c r="R179" s="177" t="n">
        <f aca="false">Q179*H179</f>
        <v>0</v>
      </c>
      <c r="S179" s="177" t="n">
        <v>0</v>
      </c>
      <c r="T179" s="178" t="n">
        <f aca="false">S179*H179</f>
        <v>0</v>
      </c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R179" s="179" t="s">
        <v>152</v>
      </c>
      <c r="AT179" s="179" t="s">
        <v>266</v>
      </c>
      <c r="AU179" s="179" t="s">
        <v>82</v>
      </c>
      <c r="AY179" s="3" t="s">
        <v>127</v>
      </c>
      <c r="BE179" s="180" t="n">
        <f aca="false">IF(N179="základní",J179,0)</f>
        <v>0</v>
      </c>
      <c r="BF179" s="180" t="n">
        <f aca="false">IF(N179="snížená",J179,0)</f>
        <v>0</v>
      </c>
      <c r="BG179" s="180" t="n">
        <f aca="false">IF(N179="zákl. přenesená",J179,0)</f>
        <v>0</v>
      </c>
      <c r="BH179" s="180" t="n">
        <f aca="false">IF(N179="sníž. přenesená",J179,0)</f>
        <v>0</v>
      </c>
      <c r="BI179" s="180" t="n">
        <f aca="false">IF(N179="nulová",J179,0)</f>
        <v>0</v>
      </c>
      <c r="BJ179" s="3" t="s">
        <v>80</v>
      </c>
      <c r="BK179" s="180" t="n">
        <f aca="false">ROUND(I179*H179,1)</f>
        <v>0</v>
      </c>
      <c r="BL179" s="3" t="s">
        <v>134</v>
      </c>
      <c r="BM179" s="179" t="s">
        <v>614</v>
      </c>
    </row>
    <row r="180" s="27" customFormat="true" ht="16.5" hidden="false" customHeight="true" outlineLevel="0" collapsed="false">
      <c r="A180" s="22"/>
      <c r="B180" s="166"/>
      <c r="C180" s="182" t="s">
        <v>286</v>
      </c>
      <c r="D180" s="182" t="s">
        <v>266</v>
      </c>
      <c r="E180" s="183" t="s">
        <v>615</v>
      </c>
      <c r="F180" s="184" t="s">
        <v>616</v>
      </c>
      <c r="G180" s="185" t="s">
        <v>261</v>
      </c>
      <c r="H180" s="186" t="n">
        <v>3</v>
      </c>
      <c r="I180" s="187"/>
      <c r="J180" s="188" t="n">
        <f aca="false">ROUND(I180*H180,1)</f>
        <v>0</v>
      </c>
      <c r="K180" s="189"/>
      <c r="L180" s="190"/>
      <c r="M180" s="191"/>
      <c r="N180" s="192" t="s">
        <v>37</v>
      </c>
      <c r="O180" s="60"/>
      <c r="P180" s="177" t="n">
        <f aca="false">O180*H180</f>
        <v>0</v>
      </c>
      <c r="Q180" s="177" t="n">
        <v>0</v>
      </c>
      <c r="R180" s="177" t="n">
        <f aca="false">Q180*H180</f>
        <v>0</v>
      </c>
      <c r="S180" s="177" t="n">
        <v>0</v>
      </c>
      <c r="T180" s="178" t="n">
        <f aca="false">S180*H180</f>
        <v>0</v>
      </c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R180" s="179" t="s">
        <v>152</v>
      </c>
      <c r="AT180" s="179" t="s">
        <v>266</v>
      </c>
      <c r="AU180" s="179" t="s">
        <v>82</v>
      </c>
      <c r="AY180" s="3" t="s">
        <v>127</v>
      </c>
      <c r="BE180" s="180" t="n">
        <f aca="false">IF(N180="základní",J180,0)</f>
        <v>0</v>
      </c>
      <c r="BF180" s="180" t="n">
        <f aca="false">IF(N180="snížená",J180,0)</f>
        <v>0</v>
      </c>
      <c r="BG180" s="180" t="n">
        <f aca="false">IF(N180="zákl. přenesená",J180,0)</f>
        <v>0</v>
      </c>
      <c r="BH180" s="180" t="n">
        <f aca="false">IF(N180="sníž. přenesená",J180,0)</f>
        <v>0</v>
      </c>
      <c r="BI180" s="180" t="n">
        <f aca="false">IF(N180="nulová",J180,0)</f>
        <v>0</v>
      </c>
      <c r="BJ180" s="3" t="s">
        <v>80</v>
      </c>
      <c r="BK180" s="180" t="n">
        <f aca="false">ROUND(I180*H180,1)</f>
        <v>0</v>
      </c>
      <c r="BL180" s="3" t="s">
        <v>134</v>
      </c>
      <c r="BM180" s="179" t="s">
        <v>368</v>
      </c>
    </row>
    <row r="181" s="27" customFormat="true" ht="16.5" hidden="false" customHeight="true" outlineLevel="0" collapsed="false">
      <c r="A181" s="22"/>
      <c r="B181" s="166"/>
      <c r="C181" s="167" t="s">
        <v>294</v>
      </c>
      <c r="D181" s="167" t="s">
        <v>130</v>
      </c>
      <c r="E181" s="168" t="s">
        <v>334</v>
      </c>
      <c r="F181" s="169" t="s">
        <v>335</v>
      </c>
      <c r="G181" s="170" t="s">
        <v>336</v>
      </c>
      <c r="H181" s="171" t="n">
        <v>1</v>
      </c>
      <c r="I181" s="172"/>
      <c r="J181" s="173" t="n">
        <f aca="false">ROUND(I181*H181,1)</f>
        <v>0</v>
      </c>
      <c r="K181" s="174"/>
      <c r="L181" s="23"/>
      <c r="M181" s="175"/>
      <c r="N181" s="176" t="s">
        <v>37</v>
      </c>
      <c r="O181" s="60"/>
      <c r="P181" s="177" t="n">
        <f aca="false">O181*H181</f>
        <v>0</v>
      </c>
      <c r="Q181" s="177" t="n">
        <v>0</v>
      </c>
      <c r="R181" s="177" t="n">
        <f aca="false">Q181*H181</f>
        <v>0</v>
      </c>
      <c r="S181" s="177" t="n">
        <v>0</v>
      </c>
      <c r="T181" s="178" t="n">
        <f aca="false">S181*H181</f>
        <v>0</v>
      </c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R181" s="179" t="s">
        <v>134</v>
      </c>
      <c r="AT181" s="179" t="s">
        <v>130</v>
      </c>
      <c r="AU181" s="179" t="s">
        <v>82</v>
      </c>
      <c r="AY181" s="3" t="s">
        <v>127</v>
      </c>
      <c r="BE181" s="180" t="n">
        <f aca="false">IF(N181="základní",J181,0)</f>
        <v>0</v>
      </c>
      <c r="BF181" s="180" t="n">
        <f aca="false">IF(N181="snížená",J181,0)</f>
        <v>0</v>
      </c>
      <c r="BG181" s="180" t="n">
        <f aca="false">IF(N181="zákl. přenesená",J181,0)</f>
        <v>0</v>
      </c>
      <c r="BH181" s="180" t="n">
        <f aca="false">IF(N181="sníž. přenesená",J181,0)</f>
        <v>0</v>
      </c>
      <c r="BI181" s="180" t="n">
        <f aca="false">IF(N181="nulová",J181,0)</f>
        <v>0</v>
      </c>
      <c r="BJ181" s="3" t="s">
        <v>80</v>
      </c>
      <c r="BK181" s="180" t="n">
        <f aca="false">ROUND(I181*H181,1)</f>
        <v>0</v>
      </c>
      <c r="BL181" s="3" t="s">
        <v>134</v>
      </c>
      <c r="BM181" s="179" t="s">
        <v>337</v>
      </c>
    </row>
    <row r="182" s="27" customFormat="true" ht="16.5" hidden="false" customHeight="true" outlineLevel="0" collapsed="false">
      <c r="A182" s="22"/>
      <c r="B182" s="166"/>
      <c r="C182" s="167" t="s">
        <v>298</v>
      </c>
      <c r="D182" s="167" t="s">
        <v>130</v>
      </c>
      <c r="E182" s="168" t="s">
        <v>339</v>
      </c>
      <c r="F182" s="169" t="s">
        <v>340</v>
      </c>
      <c r="G182" s="170" t="s">
        <v>140</v>
      </c>
      <c r="H182" s="171" t="n">
        <v>1</v>
      </c>
      <c r="I182" s="172"/>
      <c r="J182" s="173" t="n">
        <f aca="false">ROUND(I182*H182,1)</f>
        <v>0</v>
      </c>
      <c r="K182" s="174"/>
      <c r="L182" s="23"/>
      <c r="M182" s="175"/>
      <c r="N182" s="176" t="s">
        <v>37</v>
      </c>
      <c r="O182" s="60"/>
      <c r="P182" s="177" t="n">
        <f aca="false">O182*H182</f>
        <v>0</v>
      </c>
      <c r="Q182" s="177" t="n">
        <v>0.00031</v>
      </c>
      <c r="R182" s="177" t="n">
        <f aca="false">Q182*H182</f>
        <v>0.00031</v>
      </c>
      <c r="S182" s="177" t="n">
        <v>0</v>
      </c>
      <c r="T182" s="178" t="n">
        <f aca="false">S182*H182</f>
        <v>0</v>
      </c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R182" s="179" t="s">
        <v>134</v>
      </c>
      <c r="AT182" s="179" t="s">
        <v>130</v>
      </c>
      <c r="AU182" s="179" t="s">
        <v>82</v>
      </c>
      <c r="AY182" s="3" t="s">
        <v>127</v>
      </c>
      <c r="BE182" s="180" t="n">
        <f aca="false">IF(N182="základní",J182,0)</f>
        <v>0</v>
      </c>
      <c r="BF182" s="180" t="n">
        <f aca="false">IF(N182="snížená",J182,0)</f>
        <v>0</v>
      </c>
      <c r="BG182" s="180" t="n">
        <f aca="false">IF(N182="zákl. přenesená",J182,0)</f>
        <v>0</v>
      </c>
      <c r="BH182" s="180" t="n">
        <f aca="false">IF(N182="sníž. přenesená",J182,0)</f>
        <v>0</v>
      </c>
      <c r="BI182" s="180" t="n">
        <f aca="false">IF(N182="nulová",J182,0)</f>
        <v>0</v>
      </c>
      <c r="BJ182" s="3" t="s">
        <v>80</v>
      </c>
      <c r="BK182" s="180" t="n">
        <f aca="false">ROUND(I182*H182,1)</f>
        <v>0</v>
      </c>
      <c r="BL182" s="3" t="s">
        <v>134</v>
      </c>
      <c r="BM182" s="179" t="s">
        <v>341</v>
      </c>
    </row>
    <row r="183" s="27" customFormat="true" ht="24.15" hidden="false" customHeight="true" outlineLevel="0" collapsed="false">
      <c r="A183" s="22"/>
      <c r="B183" s="166"/>
      <c r="C183" s="167" t="s">
        <v>302</v>
      </c>
      <c r="D183" s="167" t="s">
        <v>130</v>
      </c>
      <c r="E183" s="168" t="s">
        <v>343</v>
      </c>
      <c r="F183" s="169" t="s">
        <v>344</v>
      </c>
      <c r="G183" s="170" t="s">
        <v>177</v>
      </c>
      <c r="H183" s="181"/>
      <c r="I183" s="172"/>
      <c r="J183" s="173" t="n">
        <f aca="false">ROUND(I183*H183,1)</f>
        <v>0</v>
      </c>
      <c r="K183" s="174"/>
      <c r="L183" s="23"/>
      <c r="M183" s="175"/>
      <c r="N183" s="176" t="s">
        <v>37</v>
      </c>
      <c r="O183" s="60"/>
      <c r="P183" s="177" t="n">
        <f aca="false">O183*H183</f>
        <v>0</v>
      </c>
      <c r="Q183" s="177" t="n">
        <v>0</v>
      </c>
      <c r="R183" s="177" t="n">
        <f aca="false">Q183*H183</f>
        <v>0</v>
      </c>
      <c r="S183" s="177" t="n">
        <v>0</v>
      </c>
      <c r="T183" s="178" t="n">
        <f aca="false">S183*H183</f>
        <v>0</v>
      </c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R183" s="179" t="s">
        <v>134</v>
      </c>
      <c r="AT183" s="179" t="s">
        <v>130</v>
      </c>
      <c r="AU183" s="179" t="s">
        <v>82</v>
      </c>
      <c r="AY183" s="3" t="s">
        <v>127</v>
      </c>
      <c r="BE183" s="180" t="n">
        <f aca="false">IF(N183="základní",J183,0)</f>
        <v>0</v>
      </c>
      <c r="BF183" s="180" t="n">
        <f aca="false">IF(N183="snížená",J183,0)</f>
        <v>0</v>
      </c>
      <c r="BG183" s="180" t="n">
        <f aca="false">IF(N183="zákl. přenesená",J183,0)</f>
        <v>0</v>
      </c>
      <c r="BH183" s="180" t="n">
        <f aca="false">IF(N183="sníž. přenesená",J183,0)</f>
        <v>0</v>
      </c>
      <c r="BI183" s="180" t="n">
        <f aca="false">IF(N183="nulová",J183,0)</f>
        <v>0</v>
      </c>
      <c r="BJ183" s="3" t="s">
        <v>80</v>
      </c>
      <c r="BK183" s="180" t="n">
        <f aca="false">ROUND(I183*H183,1)</f>
        <v>0</v>
      </c>
      <c r="BL183" s="3" t="s">
        <v>134</v>
      </c>
      <c r="BM183" s="179" t="s">
        <v>345</v>
      </c>
    </row>
    <row r="184" s="152" customFormat="true" ht="22.8" hidden="false" customHeight="true" outlineLevel="0" collapsed="false">
      <c r="B184" s="153"/>
      <c r="D184" s="154" t="s">
        <v>71</v>
      </c>
      <c r="E184" s="164" t="s">
        <v>346</v>
      </c>
      <c r="F184" s="164" t="s">
        <v>347</v>
      </c>
      <c r="I184" s="156"/>
      <c r="J184" s="165" t="n">
        <f aca="false">BK184</f>
        <v>0</v>
      </c>
      <c r="L184" s="153"/>
      <c r="M184" s="158"/>
      <c r="N184" s="159"/>
      <c r="O184" s="159"/>
      <c r="P184" s="160" t="n">
        <f aca="false">SUM(P185:P190)</f>
        <v>0</v>
      </c>
      <c r="Q184" s="159"/>
      <c r="R184" s="160" t="n">
        <f aca="false">SUM(R185:R190)</f>
        <v>0.0015</v>
      </c>
      <c r="S184" s="159"/>
      <c r="T184" s="161" t="n">
        <f aca="false">SUM(T185:T190)</f>
        <v>0</v>
      </c>
      <c r="AR184" s="154" t="s">
        <v>82</v>
      </c>
      <c r="AT184" s="162" t="s">
        <v>71</v>
      </c>
      <c r="AU184" s="162" t="s">
        <v>80</v>
      </c>
      <c r="AY184" s="154" t="s">
        <v>127</v>
      </c>
      <c r="BK184" s="163" t="n">
        <f aca="false">SUM(BK185:BK190)</f>
        <v>0</v>
      </c>
    </row>
    <row r="185" s="27" customFormat="true" ht="16.5" hidden="false" customHeight="true" outlineLevel="0" collapsed="false">
      <c r="A185" s="22"/>
      <c r="B185" s="166"/>
      <c r="C185" s="167" t="s">
        <v>306</v>
      </c>
      <c r="D185" s="167" t="s">
        <v>130</v>
      </c>
      <c r="E185" s="168" t="s">
        <v>349</v>
      </c>
      <c r="F185" s="169" t="s">
        <v>350</v>
      </c>
      <c r="G185" s="170" t="s">
        <v>238</v>
      </c>
      <c r="H185" s="171" t="n">
        <v>3</v>
      </c>
      <c r="I185" s="172"/>
      <c r="J185" s="173" t="n">
        <f aca="false">ROUND(I185*H185,1)</f>
        <v>0</v>
      </c>
      <c r="K185" s="174"/>
      <c r="L185" s="23"/>
      <c r="M185" s="175"/>
      <c r="N185" s="176" t="s">
        <v>37</v>
      </c>
      <c r="O185" s="60"/>
      <c r="P185" s="177" t="n">
        <f aca="false">O185*H185</f>
        <v>0</v>
      </c>
      <c r="Q185" s="177" t="n">
        <v>0</v>
      </c>
      <c r="R185" s="177" t="n">
        <f aca="false">Q185*H185</f>
        <v>0</v>
      </c>
      <c r="S185" s="177" t="n">
        <v>0</v>
      </c>
      <c r="T185" s="178" t="n">
        <f aca="false">S185*H185</f>
        <v>0</v>
      </c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R185" s="179" t="s">
        <v>134</v>
      </c>
      <c r="AT185" s="179" t="s">
        <v>130</v>
      </c>
      <c r="AU185" s="179" t="s">
        <v>82</v>
      </c>
      <c r="AY185" s="3" t="s">
        <v>127</v>
      </c>
      <c r="BE185" s="180" t="n">
        <f aca="false">IF(N185="základní",J185,0)</f>
        <v>0</v>
      </c>
      <c r="BF185" s="180" t="n">
        <f aca="false">IF(N185="snížená",J185,0)</f>
        <v>0</v>
      </c>
      <c r="BG185" s="180" t="n">
        <f aca="false">IF(N185="zákl. přenesená",J185,0)</f>
        <v>0</v>
      </c>
      <c r="BH185" s="180" t="n">
        <f aca="false">IF(N185="sníž. přenesená",J185,0)</f>
        <v>0</v>
      </c>
      <c r="BI185" s="180" t="n">
        <f aca="false">IF(N185="nulová",J185,0)</f>
        <v>0</v>
      </c>
      <c r="BJ185" s="3" t="s">
        <v>80</v>
      </c>
      <c r="BK185" s="180" t="n">
        <f aca="false">ROUND(I185*H185,1)</f>
        <v>0</v>
      </c>
      <c r="BL185" s="3" t="s">
        <v>134</v>
      </c>
      <c r="BM185" s="179" t="s">
        <v>351</v>
      </c>
    </row>
    <row r="186" s="27" customFormat="true" ht="16.5" hidden="false" customHeight="true" outlineLevel="0" collapsed="false">
      <c r="A186" s="22"/>
      <c r="B186" s="166"/>
      <c r="C186" s="167" t="s">
        <v>310</v>
      </c>
      <c r="D186" s="167" t="s">
        <v>130</v>
      </c>
      <c r="E186" s="168" t="s">
        <v>353</v>
      </c>
      <c r="F186" s="169" t="s">
        <v>354</v>
      </c>
      <c r="G186" s="170" t="s">
        <v>238</v>
      </c>
      <c r="H186" s="171" t="n">
        <v>3</v>
      </c>
      <c r="I186" s="172"/>
      <c r="J186" s="173" t="n">
        <f aca="false">ROUND(I186*H186,1)</f>
        <v>0</v>
      </c>
      <c r="K186" s="174"/>
      <c r="L186" s="23"/>
      <c r="M186" s="175"/>
      <c r="N186" s="176" t="s">
        <v>37</v>
      </c>
      <c r="O186" s="60"/>
      <c r="P186" s="177" t="n">
        <f aca="false">O186*H186</f>
        <v>0</v>
      </c>
      <c r="Q186" s="177" t="n">
        <v>0</v>
      </c>
      <c r="R186" s="177" t="n">
        <f aca="false">Q186*H186</f>
        <v>0</v>
      </c>
      <c r="S186" s="177" t="n">
        <v>0</v>
      </c>
      <c r="T186" s="178" t="n">
        <f aca="false">S186*H186</f>
        <v>0</v>
      </c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R186" s="179" t="s">
        <v>134</v>
      </c>
      <c r="AT186" s="179" t="s">
        <v>130</v>
      </c>
      <c r="AU186" s="179" t="s">
        <v>82</v>
      </c>
      <c r="AY186" s="3" t="s">
        <v>127</v>
      </c>
      <c r="BE186" s="180" t="n">
        <f aca="false">IF(N186="základní",J186,0)</f>
        <v>0</v>
      </c>
      <c r="BF186" s="180" t="n">
        <f aca="false">IF(N186="snížená",J186,0)</f>
        <v>0</v>
      </c>
      <c r="BG186" s="180" t="n">
        <f aca="false">IF(N186="zákl. přenesená",J186,0)</f>
        <v>0</v>
      </c>
      <c r="BH186" s="180" t="n">
        <f aca="false">IF(N186="sníž. přenesená",J186,0)</f>
        <v>0</v>
      </c>
      <c r="BI186" s="180" t="n">
        <f aca="false">IF(N186="nulová",J186,0)</f>
        <v>0</v>
      </c>
      <c r="BJ186" s="3" t="s">
        <v>80</v>
      </c>
      <c r="BK186" s="180" t="n">
        <f aca="false">ROUND(I186*H186,1)</f>
        <v>0</v>
      </c>
      <c r="BL186" s="3" t="s">
        <v>134</v>
      </c>
      <c r="BM186" s="179" t="s">
        <v>355</v>
      </c>
    </row>
    <row r="187" s="27" customFormat="true" ht="24.15" hidden="false" customHeight="true" outlineLevel="0" collapsed="false">
      <c r="A187" s="22"/>
      <c r="B187" s="166"/>
      <c r="C187" s="182" t="s">
        <v>617</v>
      </c>
      <c r="D187" s="182" t="s">
        <v>266</v>
      </c>
      <c r="E187" s="183" t="s">
        <v>618</v>
      </c>
      <c r="F187" s="184" t="s">
        <v>358</v>
      </c>
      <c r="G187" s="185" t="s">
        <v>261</v>
      </c>
      <c r="H187" s="186" t="n">
        <v>3</v>
      </c>
      <c r="I187" s="187"/>
      <c r="J187" s="188" t="n">
        <f aca="false">ROUND(I187*H187,1)</f>
        <v>0</v>
      </c>
      <c r="K187" s="189"/>
      <c r="L187" s="190"/>
      <c r="M187" s="191"/>
      <c r="N187" s="192" t="s">
        <v>37</v>
      </c>
      <c r="O187" s="60"/>
      <c r="P187" s="177" t="n">
        <f aca="false">O187*H187</f>
        <v>0</v>
      </c>
      <c r="Q187" s="177" t="n">
        <v>0</v>
      </c>
      <c r="R187" s="177" t="n">
        <f aca="false">Q187*H187</f>
        <v>0</v>
      </c>
      <c r="S187" s="177" t="n">
        <v>0</v>
      </c>
      <c r="T187" s="178" t="n">
        <f aca="false">S187*H187</f>
        <v>0</v>
      </c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R187" s="179" t="s">
        <v>152</v>
      </c>
      <c r="AT187" s="179" t="s">
        <v>266</v>
      </c>
      <c r="AU187" s="179" t="s">
        <v>82</v>
      </c>
      <c r="AY187" s="3" t="s">
        <v>127</v>
      </c>
      <c r="BE187" s="180" t="n">
        <f aca="false">IF(N187="základní",J187,0)</f>
        <v>0</v>
      </c>
      <c r="BF187" s="180" t="n">
        <f aca="false">IF(N187="snížená",J187,0)</f>
        <v>0</v>
      </c>
      <c r="BG187" s="180" t="n">
        <f aca="false">IF(N187="zákl. přenesená",J187,0)</f>
        <v>0</v>
      </c>
      <c r="BH187" s="180" t="n">
        <f aca="false">IF(N187="sníž. přenesená",J187,0)</f>
        <v>0</v>
      </c>
      <c r="BI187" s="180" t="n">
        <f aca="false">IF(N187="nulová",J187,0)</f>
        <v>0</v>
      </c>
      <c r="BJ187" s="3" t="s">
        <v>80</v>
      </c>
      <c r="BK187" s="180" t="n">
        <f aca="false">ROUND(I187*H187,1)</f>
        <v>0</v>
      </c>
      <c r="BL187" s="3" t="s">
        <v>134</v>
      </c>
      <c r="BM187" s="179" t="s">
        <v>619</v>
      </c>
    </row>
    <row r="188" s="27" customFormat="true" ht="16.5" hidden="false" customHeight="true" outlineLevel="0" collapsed="false">
      <c r="A188" s="22"/>
      <c r="B188" s="166"/>
      <c r="C188" s="182" t="s">
        <v>620</v>
      </c>
      <c r="D188" s="182" t="s">
        <v>266</v>
      </c>
      <c r="E188" s="183" t="s">
        <v>621</v>
      </c>
      <c r="F188" s="184" t="s">
        <v>362</v>
      </c>
      <c r="G188" s="185" t="s">
        <v>261</v>
      </c>
      <c r="H188" s="186" t="n">
        <v>3</v>
      </c>
      <c r="I188" s="187"/>
      <c r="J188" s="188" t="n">
        <f aca="false">ROUND(I188*H188,1)</f>
        <v>0</v>
      </c>
      <c r="K188" s="189"/>
      <c r="L188" s="190"/>
      <c r="M188" s="191"/>
      <c r="N188" s="192" t="s">
        <v>37</v>
      </c>
      <c r="O188" s="60"/>
      <c r="P188" s="177" t="n">
        <f aca="false">O188*H188</f>
        <v>0</v>
      </c>
      <c r="Q188" s="177" t="n">
        <v>0</v>
      </c>
      <c r="R188" s="177" t="n">
        <f aca="false">Q188*H188</f>
        <v>0</v>
      </c>
      <c r="S188" s="177" t="n">
        <v>0</v>
      </c>
      <c r="T188" s="178" t="n">
        <f aca="false">S188*H188</f>
        <v>0</v>
      </c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R188" s="179" t="s">
        <v>152</v>
      </c>
      <c r="AT188" s="179" t="s">
        <v>266</v>
      </c>
      <c r="AU188" s="179" t="s">
        <v>82</v>
      </c>
      <c r="AY188" s="3" t="s">
        <v>127</v>
      </c>
      <c r="BE188" s="180" t="n">
        <f aca="false">IF(N188="základní",J188,0)</f>
        <v>0</v>
      </c>
      <c r="BF188" s="180" t="n">
        <f aca="false">IF(N188="snížená",J188,0)</f>
        <v>0</v>
      </c>
      <c r="BG188" s="180" t="n">
        <f aca="false">IF(N188="zákl. přenesená",J188,0)</f>
        <v>0</v>
      </c>
      <c r="BH188" s="180" t="n">
        <f aca="false">IF(N188="sníž. přenesená",J188,0)</f>
        <v>0</v>
      </c>
      <c r="BI188" s="180" t="n">
        <f aca="false">IF(N188="nulová",J188,0)</f>
        <v>0</v>
      </c>
      <c r="BJ188" s="3" t="s">
        <v>80</v>
      </c>
      <c r="BK188" s="180" t="n">
        <f aca="false">ROUND(I188*H188,1)</f>
        <v>0</v>
      </c>
      <c r="BL188" s="3" t="s">
        <v>134</v>
      </c>
      <c r="BM188" s="179" t="s">
        <v>622</v>
      </c>
    </row>
    <row r="189" s="27" customFormat="true" ht="16.5" hidden="false" customHeight="true" outlineLevel="0" collapsed="false">
      <c r="A189" s="22"/>
      <c r="B189" s="166"/>
      <c r="C189" s="167" t="s">
        <v>326</v>
      </c>
      <c r="D189" s="167" t="s">
        <v>130</v>
      </c>
      <c r="E189" s="168" t="s">
        <v>365</v>
      </c>
      <c r="F189" s="169" t="s">
        <v>366</v>
      </c>
      <c r="G189" s="170" t="s">
        <v>238</v>
      </c>
      <c r="H189" s="171" t="n">
        <v>3</v>
      </c>
      <c r="I189" s="172"/>
      <c r="J189" s="173" t="n">
        <f aca="false">ROUND(I189*H189,1)</f>
        <v>0</v>
      </c>
      <c r="K189" s="174"/>
      <c r="L189" s="23"/>
      <c r="M189" s="175"/>
      <c r="N189" s="176" t="s">
        <v>37</v>
      </c>
      <c r="O189" s="60"/>
      <c r="P189" s="177" t="n">
        <f aca="false">O189*H189</f>
        <v>0</v>
      </c>
      <c r="Q189" s="177" t="n">
        <v>0.0005</v>
      </c>
      <c r="R189" s="177" t="n">
        <f aca="false">Q189*H189</f>
        <v>0.0015</v>
      </c>
      <c r="S189" s="177" t="n">
        <v>0</v>
      </c>
      <c r="T189" s="178" t="n">
        <f aca="false">S189*H189</f>
        <v>0</v>
      </c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R189" s="179" t="s">
        <v>134</v>
      </c>
      <c r="AT189" s="179" t="s">
        <v>130</v>
      </c>
      <c r="AU189" s="179" t="s">
        <v>82</v>
      </c>
      <c r="AY189" s="3" t="s">
        <v>127</v>
      </c>
      <c r="BE189" s="180" t="n">
        <f aca="false">IF(N189="základní",J189,0)</f>
        <v>0</v>
      </c>
      <c r="BF189" s="180" t="n">
        <f aca="false">IF(N189="snížená",J189,0)</f>
        <v>0</v>
      </c>
      <c r="BG189" s="180" t="n">
        <f aca="false">IF(N189="zákl. přenesená",J189,0)</f>
        <v>0</v>
      </c>
      <c r="BH189" s="180" t="n">
        <f aca="false">IF(N189="sníž. přenesená",J189,0)</f>
        <v>0</v>
      </c>
      <c r="BI189" s="180" t="n">
        <f aca="false">IF(N189="nulová",J189,0)</f>
        <v>0</v>
      </c>
      <c r="BJ189" s="3" t="s">
        <v>80</v>
      </c>
      <c r="BK189" s="180" t="n">
        <f aca="false">ROUND(I189*H189,1)</f>
        <v>0</v>
      </c>
      <c r="BL189" s="3" t="s">
        <v>134</v>
      </c>
      <c r="BM189" s="179" t="s">
        <v>367</v>
      </c>
    </row>
    <row r="190" s="27" customFormat="true" ht="24.15" hidden="false" customHeight="true" outlineLevel="0" collapsed="false">
      <c r="A190" s="22"/>
      <c r="B190" s="166"/>
      <c r="C190" s="167" t="s">
        <v>330</v>
      </c>
      <c r="D190" s="167" t="s">
        <v>130</v>
      </c>
      <c r="E190" s="168" t="s">
        <v>369</v>
      </c>
      <c r="F190" s="169" t="s">
        <v>370</v>
      </c>
      <c r="G190" s="170" t="s">
        <v>177</v>
      </c>
      <c r="H190" s="181"/>
      <c r="I190" s="172"/>
      <c r="J190" s="173" t="n">
        <f aca="false">ROUND(I190*H190,1)</f>
        <v>0</v>
      </c>
      <c r="K190" s="174"/>
      <c r="L190" s="23"/>
      <c r="M190" s="175"/>
      <c r="N190" s="176" t="s">
        <v>37</v>
      </c>
      <c r="O190" s="60"/>
      <c r="P190" s="177" t="n">
        <f aca="false">O190*H190</f>
        <v>0</v>
      </c>
      <c r="Q190" s="177" t="n">
        <v>0</v>
      </c>
      <c r="R190" s="177" t="n">
        <f aca="false">Q190*H190</f>
        <v>0</v>
      </c>
      <c r="S190" s="177" t="n">
        <v>0</v>
      </c>
      <c r="T190" s="178" t="n">
        <f aca="false">S190*H190</f>
        <v>0</v>
      </c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R190" s="179" t="s">
        <v>134</v>
      </c>
      <c r="AT190" s="179" t="s">
        <v>130</v>
      </c>
      <c r="AU190" s="179" t="s">
        <v>82</v>
      </c>
      <c r="AY190" s="3" t="s">
        <v>127</v>
      </c>
      <c r="BE190" s="180" t="n">
        <f aca="false">IF(N190="základní",J190,0)</f>
        <v>0</v>
      </c>
      <c r="BF190" s="180" t="n">
        <f aca="false">IF(N190="snížená",J190,0)</f>
        <v>0</v>
      </c>
      <c r="BG190" s="180" t="n">
        <f aca="false">IF(N190="zákl. přenesená",J190,0)</f>
        <v>0</v>
      </c>
      <c r="BH190" s="180" t="n">
        <f aca="false">IF(N190="sníž. přenesená",J190,0)</f>
        <v>0</v>
      </c>
      <c r="BI190" s="180" t="n">
        <f aca="false">IF(N190="nulová",J190,0)</f>
        <v>0</v>
      </c>
      <c r="BJ190" s="3" t="s">
        <v>80</v>
      </c>
      <c r="BK190" s="180" t="n">
        <f aca="false">ROUND(I190*H190,1)</f>
        <v>0</v>
      </c>
      <c r="BL190" s="3" t="s">
        <v>134</v>
      </c>
      <c r="BM190" s="179" t="s">
        <v>371</v>
      </c>
    </row>
    <row r="191" s="152" customFormat="true" ht="22.8" hidden="false" customHeight="true" outlineLevel="0" collapsed="false">
      <c r="B191" s="153"/>
      <c r="D191" s="154" t="s">
        <v>71</v>
      </c>
      <c r="E191" s="164" t="s">
        <v>372</v>
      </c>
      <c r="F191" s="164" t="s">
        <v>373</v>
      </c>
      <c r="I191" s="156"/>
      <c r="J191" s="165" t="n">
        <f aca="false">BK191</f>
        <v>0</v>
      </c>
      <c r="L191" s="153"/>
      <c r="M191" s="158"/>
      <c r="N191" s="159"/>
      <c r="O191" s="159"/>
      <c r="P191" s="160" t="n">
        <f aca="false">SUM(P192:P196)</f>
        <v>0</v>
      </c>
      <c r="Q191" s="159"/>
      <c r="R191" s="160" t="n">
        <f aca="false">SUM(R192:R196)</f>
        <v>0.000409874</v>
      </c>
      <c r="S191" s="159"/>
      <c r="T191" s="161" t="n">
        <f aca="false">SUM(T192:T196)</f>
        <v>0.0022</v>
      </c>
      <c r="AR191" s="154" t="s">
        <v>82</v>
      </c>
      <c r="AT191" s="162" t="s">
        <v>71</v>
      </c>
      <c r="AU191" s="162" t="s">
        <v>80</v>
      </c>
      <c r="AY191" s="154" t="s">
        <v>127</v>
      </c>
      <c r="BK191" s="163" t="n">
        <f aca="false">SUM(BK192:BK196)</f>
        <v>0</v>
      </c>
    </row>
    <row r="192" s="27" customFormat="true" ht="21.75" hidden="false" customHeight="true" outlineLevel="0" collapsed="false">
      <c r="A192" s="22"/>
      <c r="B192" s="166"/>
      <c r="C192" s="167" t="s">
        <v>333</v>
      </c>
      <c r="D192" s="167" t="s">
        <v>130</v>
      </c>
      <c r="E192" s="168" t="s">
        <v>375</v>
      </c>
      <c r="F192" s="169" t="s">
        <v>376</v>
      </c>
      <c r="G192" s="170" t="s">
        <v>140</v>
      </c>
      <c r="H192" s="171" t="n">
        <v>2</v>
      </c>
      <c r="I192" s="172"/>
      <c r="J192" s="173" t="n">
        <f aca="false">ROUND(I192*H192,1)</f>
        <v>0</v>
      </c>
      <c r="K192" s="174"/>
      <c r="L192" s="23"/>
      <c r="M192" s="175"/>
      <c r="N192" s="176" t="s">
        <v>37</v>
      </c>
      <c r="O192" s="60"/>
      <c r="P192" s="177" t="n">
        <f aca="false">O192*H192</f>
        <v>0</v>
      </c>
      <c r="Q192" s="177" t="n">
        <v>0.0001264</v>
      </c>
      <c r="R192" s="177" t="n">
        <f aca="false">Q192*H192</f>
        <v>0.0002528</v>
      </c>
      <c r="S192" s="177" t="n">
        <v>0.0011</v>
      </c>
      <c r="T192" s="178" t="n">
        <f aca="false">S192*H192</f>
        <v>0.0022</v>
      </c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R192" s="179" t="s">
        <v>134</v>
      </c>
      <c r="AT192" s="179" t="s">
        <v>130</v>
      </c>
      <c r="AU192" s="179" t="s">
        <v>82</v>
      </c>
      <c r="AY192" s="3" t="s">
        <v>127</v>
      </c>
      <c r="BE192" s="180" t="n">
        <f aca="false">IF(N192="základní",J192,0)</f>
        <v>0</v>
      </c>
      <c r="BF192" s="180" t="n">
        <f aca="false">IF(N192="snížená",J192,0)</f>
        <v>0</v>
      </c>
      <c r="BG192" s="180" t="n">
        <f aca="false">IF(N192="zákl. přenesená",J192,0)</f>
        <v>0</v>
      </c>
      <c r="BH192" s="180" t="n">
        <f aca="false">IF(N192="sníž. přenesená",J192,0)</f>
        <v>0</v>
      </c>
      <c r="BI192" s="180" t="n">
        <f aca="false">IF(N192="nulová",J192,0)</f>
        <v>0</v>
      </c>
      <c r="BJ192" s="3" t="s">
        <v>80</v>
      </c>
      <c r="BK192" s="180" t="n">
        <f aca="false">ROUND(I192*H192,1)</f>
        <v>0</v>
      </c>
      <c r="BL192" s="3" t="s">
        <v>134</v>
      </c>
      <c r="BM192" s="179" t="s">
        <v>377</v>
      </c>
    </row>
    <row r="193" s="27" customFormat="true" ht="16.5" hidden="false" customHeight="true" outlineLevel="0" collapsed="false">
      <c r="A193" s="22"/>
      <c r="B193" s="166"/>
      <c r="C193" s="167" t="s">
        <v>338</v>
      </c>
      <c r="D193" s="167" t="s">
        <v>130</v>
      </c>
      <c r="E193" s="168" t="s">
        <v>378</v>
      </c>
      <c r="F193" s="169" t="s">
        <v>379</v>
      </c>
      <c r="G193" s="170" t="s">
        <v>140</v>
      </c>
      <c r="H193" s="171" t="n">
        <v>2</v>
      </c>
      <c r="I193" s="172"/>
      <c r="J193" s="173" t="n">
        <f aca="false">ROUND(I193*H193,1)</f>
        <v>0</v>
      </c>
      <c r="K193" s="174"/>
      <c r="L193" s="23"/>
      <c r="M193" s="175"/>
      <c r="N193" s="176" t="s">
        <v>37</v>
      </c>
      <c r="O193" s="60"/>
      <c r="P193" s="177" t="n">
        <f aca="false">O193*H193</f>
        <v>0</v>
      </c>
      <c r="Q193" s="177" t="n">
        <v>7.8537E-005</v>
      </c>
      <c r="R193" s="177" t="n">
        <f aca="false">Q193*H193</f>
        <v>0.000157074</v>
      </c>
      <c r="S193" s="177" t="n">
        <v>0</v>
      </c>
      <c r="T193" s="178" t="n">
        <f aca="false">S193*H193</f>
        <v>0</v>
      </c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R193" s="179" t="s">
        <v>134</v>
      </c>
      <c r="AT193" s="179" t="s">
        <v>130</v>
      </c>
      <c r="AU193" s="179" t="s">
        <v>82</v>
      </c>
      <c r="AY193" s="3" t="s">
        <v>127</v>
      </c>
      <c r="BE193" s="180" t="n">
        <f aca="false">IF(N193="základní",J193,0)</f>
        <v>0</v>
      </c>
      <c r="BF193" s="180" t="n">
        <f aca="false">IF(N193="snížená",J193,0)</f>
        <v>0</v>
      </c>
      <c r="BG193" s="180" t="n">
        <f aca="false">IF(N193="zákl. přenesená",J193,0)</f>
        <v>0</v>
      </c>
      <c r="BH193" s="180" t="n">
        <f aca="false">IF(N193="sníž. přenesená",J193,0)</f>
        <v>0</v>
      </c>
      <c r="BI193" s="180" t="n">
        <f aca="false">IF(N193="nulová",J193,0)</f>
        <v>0</v>
      </c>
      <c r="BJ193" s="3" t="s">
        <v>80</v>
      </c>
      <c r="BK193" s="180" t="n">
        <f aca="false">ROUND(I193*H193,1)</f>
        <v>0</v>
      </c>
      <c r="BL193" s="3" t="s">
        <v>134</v>
      </c>
      <c r="BM193" s="179" t="s">
        <v>380</v>
      </c>
    </row>
    <row r="194" s="27" customFormat="true" ht="16.5" hidden="false" customHeight="true" outlineLevel="0" collapsed="false">
      <c r="A194" s="22"/>
      <c r="B194" s="166"/>
      <c r="C194" s="182" t="s">
        <v>342</v>
      </c>
      <c r="D194" s="182" t="s">
        <v>266</v>
      </c>
      <c r="E194" s="183" t="s">
        <v>381</v>
      </c>
      <c r="F194" s="184" t="s">
        <v>382</v>
      </c>
      <c r="G194" s="185" t="s">
        <v>383</v>
      </c>
      <c r="H194" s="186" t="n">
        <v>1</v>
      </c>
      <c r="I194" s="187"/>
      <c r="J194" s="188" t="n">
        <f aca="false">ROUND(I194*H194,1)</f>
        <v>0</v>
      </c>
      <c r="K194" s="189"/>
      <c r="L194" s="190"/>
      <c r="M194" s="191"/>
      <c r="N194" s="192" t="s">
        <v>37</v>
      </c>
      <c r="O194" s="60"/>
      <c r="P194" s="177" t="n">
        <f aca="false">O194*H194</f>
        <v>0</v>
      </c>
      <c r="Q194" s="177" t="n">
        <v>0</v>
      </c>
      <c r="R194" s="177" t="n">
        <f aca="false">Q194*H194</f>
        <v>0</v>
      </c>
      <c r="S194" s="177" t="n">
        <v>0</v>
      </c>
      <c r="T194" s="178" t="n">
        <f aca="false">S194*H194</f>
        <v>0</v>
      </c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R194" s="179" t="s">
        <v>152</v>
      </c>
      <c r="AT194" s="179" t="s">
        <v>266</v>
      </c>
      <c r="AU194" s="179" t="s">
        <v>82</v>
      </c>
      <c r="AY194" s="3" t="s">
        <v>127</v>
      </c>
      <c r="BE194" s="180" t="n">
        <f aca="false">IF(N194="základní",J194,0)</f>
        <v>0</v>
      </c>
      <c r="BF194" s="180" t="n">
        <f aca="false">IF(N194="snížená",J194,0)</f>
        <v>0</v>
      </c>
      <c r="BG194" s="180" t="n">
        <f aca="false">IF(N194="zákl. přenesená",J194,0)</f>
        <v>0</v>
      </c>
      <c r="BH194" s="180" t="n">
        <f aca="false">IF(N194="sníž. přenesená",J194,0)</f>
        <v>0</v>
      </c>
      <c r="BI194" s="180" t="n">
        <f aca="false">IF(N194="nulová",J194,0)</f>
        <v>0</v>
      </c>
      <c r="BJ194" s="3" t="s">
        <v>80</v>
      </c>
      <c r="BK194" s="180" t="n">
        <f aca="false">ROUND(I194*H194,1)</f>
        <v>0</v>
      </c>
      <c r="BL194" s="3" t="s">
        <v>134</v>
      </c>
      <c r="BM194" s="179" t="s">
        <v>384</v>
      </c>
    </row>
    <row r="195" s="27" customFormat="true" ht="16.5" hidden="false" customHeight="true" outlineLevel="0" collapsed="false">
      <c r="A195" s="22"/>
      <c r="B195" s="166"/>
      <c r="C195" s="182" t="s">
        <v>348</v>
      </c>
      <c r="D195" s="182" t="s">
        <v>266</v>
      </c>
      <c r="E195" s="183" t="s">
        <v>386</v>
      </c>
      <c r="F195" s="184" t="s">
        <v>387</v>
      </c>
      <c r="G195" s="185" t="s">
        <v>383</v>
      </c>
      <c r="H195" s="186" t="n">
        <v>1</v>
      </c>
      <c r="I195" s="187"/>
      <c r="J195" s="188" t="n">
        <f aca="false">ROUND(I195*H195,1)</f>
        <v>0</v>
      </c>
      <c r="K195" s="189"/>
      <c r="L195" s="190"/>
      <c r="M195" s="191"/>
      <c r="N195" s="192" t="s">
        <v>37</v>
      </c>
      <c r="O195" s="60"/>
      <c r="P195" s="177" t="n">
        <f aca="false">O195*H195</f>
        <v>0</v>
      </c>
      <c r="Q195" s="177" t="n">
        <v>0</v>
      </c>
      <c r="R195" s="177" t="n">
        <f aca="false">Q195*H195</f>
        <v>0</v>
      </c>
      <c r="S195" s="177" t="n">
        <v>0</v>
      </c>
      <c r="T195" s="178" t="n">
        <f aca="false">S195*H195</f>
        <v>0</v>
      </c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R195" s="179" t="s">
        <v>152</v>
      </c>
      <c r="AT195" s="179" t="s">
        <v>266</v>
      </c>
      <c r="AU195" s="179" t="s">
        <v>82</v>
      </c>
      <c r="AY195" s="3" t="s">
        <v>127</v>
      </c>
      <c r="BE195" s="180" t="n">
        <f aca="false">IF(N195="základní",J195,0)</f>
        <v>0</v>
      </c>
      <c r="BF195" s="180" t="n">
        <f aca="false">IF(N195="snížená",J195,0)</f>
        <v>0</v>
      </c>
      <c r="BG195" s="180" t="n">
        <f aca="false">IF(N195="zákl. přenesená",J195,0)</f>
        <v>0</v>
      </c>
      <c r="BH195" s="180" t="n">
        <f aca="false">IF(N195="sníž. přenesená",J195,0)</f>
        <v>0</v>
      </c>
      <c r="BI195" s="180" t="n">
        <f aca="false">IF(N195="nulová",J195,0)</f>
        <v>0</v>
      </c>
      <c r="BJ195" s="3" t="s">
        <v>80</v>
      </c>
      <c r="BK195" s="180" t="n">
        <f aca="false">ROUND(I195*H195,1)</f>
        <v>0</v>
      </c>
      <c r="BL195" s="3" t="s">
        <v>134</v>
      </c>
      <c r="BM195" s="179" t="s">
        <v>388</v>
      </c>
    </row>
    <row r="196" s="27" customFormat="true" ht="24.15" hidden="false" customHeight="true" outlineLevel="0" collapsed="false">
      <c r="A196" s="22"/>
      <c r="B196" s="166"/>
      <c r="C196" s="167" t="s">
        <v>352</v>
      </c>
      <c r="D196" s="167" t="s">
        <v>130</v>
      </c>
      <c r="E196" s="168" t="s">
        <v>389</v>
      </c>
      <c r="F196" s="169" t="s">
        <v>390</v>
      </c>
      <c r="G196" s="170" t="s">
        <v>177</v>
      </c>
      <c r="H196" s="181"/>
      <c r="I196" s="172"/>
      <c r="J196" s="173" t="n">
        <f aca="false">ROUND(I196*H196,1)</f>
        <v>0</v>
      </c>
      <c r="K196" s="174"/>
      <c r="L196" s="23"/>
      <c r="M196" s="175"/>
      <c r="N196" s="176" t="s">
        <v>37</v>
      </c>
      <c r="O196" s="60"/>
      <c r="P196" s="177" t="n">
        <f aca="false">O196*H196</f>
        <v>0</v>
      </c>
      <c r="Q196" s="177" t="n">
        <v>0</v>
      </c>
      <c r="R196" s="177" t="n">
        <f aca="false">Q196*H196</f>
        <v>0</v>
      </c>
      <c r="S196" s="177" t="n">
        <v>0</v>
      </c>
      <c r="T196" s="178" t="n">
        <f aca="false">S196*H196</f>
        <v>0</v>
      </c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R196" s="179" t="s">
        <v>134</v>
      </c>
      <c r="AT196" s="179" t="s">
        <v>130</v>
      </c>
      <c r="AU196" s="179" t="s">
        <v>82</v>
      </c>
      <c r="AY196" s="3" t="s">
        <v>127</v>
      </c>
      <c r="BE196" s="180" t="n">
        <f aca="false">IF(N196="základní",J196,0)</f>
        <v>0</v>
      </c>
      <c r="BF196" s="180" t="n">
        <f aca="false">IF(N196="snížená",J196,0)</f>
        <v>0</v>
      </c>
      <c r="BG196" s="180" t="n">
        <f aca="false">IF(N196="zákl. přenesená",J196,0)</f>
        <v>0</v>
      </c>
      <c r="BH196" s="180" t="n">
        <f aca="false">IF(N196="sníž. přenesená",J196,0)</f>
        <v>0</v>
      </c>
      <c r="BI196" s="180" t="n">
        <f aca="false">IF(N196="nulová",J196,0)</f>
        <v>0</v>
      </c>
      <c r="BJ196" s="3" t="s">
        <v>80</v>
      </c>
      <c r="BK196" s="180" t="n">
        <f aca="false">ROUND(I196*H196,1)</f>
        <v>0</v>
      </c>
      <c r="BL196" s="3" t="s">
        <v>134</v>
      </c>
      <c r="BM196" s="179" t="s">
        <v>391</v>
      </c>
    </row>
    <row r="197" s="152" customFormat="true" ht="22.8" hidden="false" customHeight="true" outlineLevel="0" collapsed="false">
      <c r="B197" s="153"/>
      <c r="D197" s="154" t="s">
        <v>71</v>
      </c>
      <c r="E197" s="164" t="s">
        <v>392</v>
      </c>
      <c r="F197" s="164" t="s">
        <v>393</v>
      </c>
      <c r="I197" s="156"/>
      <c r="J197" s="165" t="n">
        <f aca="false">BK197</f>
        <v>0</v>
      </c>
      <c r="L197" s="153"/>
      <c r="M197" s="158"/>
      <c r="N197" s="159"/>
      <c r="O197" s="159"/>
      <c r="P197" s="160" t="n">
        <f aca="false">SUM(P198:P202)</f>
        <v>0</v>
      </c>
      <c r="Q197" s="159"/>
      <c r="R197" s="160" t="n">
        <f aca="false">SUM(R198:R202)</f>
        <v>0</v>
      </c>
      <c r="S197" s="159"/>
      <c r="T197" s="161" t="n">
        <f aca="false">SUM(T198:T202)</f>
        <v>0.0238</v>
      </c>
      <c r="AR197" s="154" t="s">
        <v>82</v>
      </c>
      <c r="AT197" s="162" t="s">
        <v>71</v>
      </c>
      <c r="AU197" s="162" t="s">
        <v>80</v>
      </c>
      <c r="AY197" s="154" t="s">
        <v>127</v>
      </c>
      <c r="BK197" s="163" t="n">
        <f aca="false">SUM(BK198:BK202)</f>
        <v>0</v>
      </c>
    </row>
    <row r="198" s="27" customFormat="true" ht="16.5" hidden="false" customHeight="true" outlineLevel="0" collapsed="false">
      <c r="A198" s="22"/>
      <c r="B198" s="166"/>
      <c r="C198" s="167" t="s">
        <v>356</v>
      </c>
      <c r="D198" s="167" t="s">
        <v>130</v>
      </c>
      <c r="E198" s="168" t="s">
        <v>394</v>
      </c>
      <c r="F198" s="169" t="s">
        <v>395</v>
      </c>
      <c r="G198" s="170" t="s">
        <v>336</v>
      </c>
      <c r="H198" s="171" t="n">
        <v>1</v>
      </c>
      <c r="I198" s="172"/>
      <c r="J198" s="173" t="n">
        <f aca="false">ROUND(I198*H198,1)</f>
        <v>0</v>
      </c>
      <c r="K198" s="174"/>
      <c r="L198" s="23"/>
      <c r="M198" s="175"/>
      <c r="N198" s="176" t="s">
        <v>37</v>
      </c>
      <c r="O198" s="60"/>
      <c r="P198" s="177" t="n">
        <f aca="false">O198*H198</f>
        <v>0</v>
      </c>
      <c r="Q198" s="177" t="n">
        <v>0</v>
      </c>
      <c r="R198" s="177" t="n">
        <f aca="false">Q198*H198</f>
        <v>0</v>
      </c>
      <c r="S198" s="177" t="n">
        <v>0</v>
      </c>
      <c r="T198" s="178" t="n">
        <f aca="false">S198*H198</f>
        <v>0</v>
      </c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R198" s="179" t="s">
        <v>134</v>
      </c>
      <c r="AT198" s="179" t="s">
        <v>130</v>
      </c>
      <c r="AU198" s="179" t="s">
        <v>82</v>
      </c>
      <c r="AY198" s="3" t="s">
        <v>127</v>
      </c>
      <c r="BE198" s="180" t="n">
        <f aca="false">IF(N198="základní",J198,0)</f>
        <v>0</v>
      </c>
      <c r="BF198" s="180" t="n">
        <f aca="false">IF(N198="snížená",J198,0)</f>
        <v>0</v>
      </c>
      <c r="BG198" s="180" t="n">
        <f aca="false">IF(N198="zákl. přenesená",J198,0)</f>
        <v>0</v>
      </c>
      <c r="BH198" s="180" t="n">
        <f aca="false">IF(N198="sníž. přenesená",J198,0)</f>
        <v>0</v>
      </c>
      <c r="BI198" s="180" t="n">
        <f aca="false">IF(N198="nulová",J198,0)</f>
        <v>0</v>
      </c>
      <c r="BJ198" s="3" t="s">
        <v>80</v>
      </c>
      <c r="BK198" s="180" t="n">
        <f aca="false">ROUND(I198*H198,1)</f>
        <v>0</v>
      </c>
      <c r="BL198" s="3" t="s">
        <v>134</v>
      </c>
      <c r="BM198" s="179" t="s">
        <v>396</v>
      </c>
    </row>
    <row r="199" s="27" customFormat="true" ht="16.5" hidden="false" customHeight="true" outlineLevel="0" collapsed="false">
      <c r="A199" s="22"/>
      <c r="B199" s="166"/>
      <c r="C199" s="167" t="s">
        <v>360</v>
      </c>
      <c r="D199" s="167" t="s">
        <v>130</v>
      </c>
      <c r="E199" s="168" t="s">
        <v>397</v>
      </c>
      <c r="F199" s="169" t="s">
        <v>398</v>
      </c>
      <c r="G199" s="170" t="s">
        <v>261</v>
      </c>
      <c r="H199" s="171" t="n">
        <v>1</v>
      </c>
      <c r="I199" s="172"/>
      <c r="J199" s="173" t="n">
        <f aca="false">ROUND(I199*H199,1)</f>
        <v>0</v>
      </c>
      <c r="K199" s="174"/>
      <c r="L199" s="23"/>
      <c r="M199" s="175"/>
      <c r="N199" s="176" t="s">
        <v>37</v>
      </c>
      <c r="O199" s="60"/>
      <c r="P199" s="177" t="n">
        <f aca="false">O199*H199</f>
        <v>0</v>
      </c>
      <c r="Q199" s="177" t="n">
        <v>0</v>
      </c>
      <c r="R199" s="177" t="n">
        <f aca="false">Q199*H199</f>
        <v>0</v>
      </c>
      <c r="S199" s="177" t="n">
        <v>0.0238</v>
      </c>
      <c r="T199" s="178" t="n">
        <f aca="false">S199*H199</f>
        <v>0.0238</v>
      </c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R199" s="179" t="s">
        <v>134</v>
      </c>
      <c r="AT199" s="179" t="s">
        <v>130</v>
      </c>
      <c r="AU199" s="179" t="s">
        <v>82</v>
      </c>
      <c r="AY199" s="3" t="s">
        <v>127</v>
      </c>
      <c r="BE199" s="180" t="n">
        <f aca="false">IF(N199="základní",J199,0)</f>
        <v>0</v>
      </c>
      <c r="BF199" s="180" t="n">
        <f aca="false">IF(N199="snížená",J199,0)</f>
        <v>0</v>
      </c>
      <c r="BG199" s="180" t="n">
        <f aca="false">IF(N199="zákl. přenesená",J199,0)</f>
        <v>0</v>
      </c>
      <c r="BH199" s="180" t="n">
        <f aca="false">IF(N199="sníž. přenesená",J199,0)</f>
        <v>0</v>
      </c>
      <c r="BI199" s="180" t="n">
        <f aca="false">IF(N199="nulová",J199,0)</f>
        <v>0</v>
      </c>
      <c r="BJ199" s="3" t="s">
        <v>80</v>
      </c>
      <c r="BK199" s="180" t="n">
        <f aca="false">ROUND(I199*H199,1)</f>
        <v>0</v>
      </c>
      <c r="BL199" s="3" t="s">
        <v>134</v>
      </c>
      <c r="BM199" s="179" t="s">
        <v>399</v>
      </c>
    </row>
    <row r="200" s="27" customFormat="true" ht="16.5" hidden="false" customHeight="true" outlineLevel="0" collapsed="false">
      <c r="A200" s="22"/>
      <c r="B200" s="166"/>
      <c r="C200" s="167" t="s">
        <v>364</v>
      </c>
      <c r="D200" s="167" t="s">
        <v>130</v>
      </c>
      <c r="E200" s="168" t="s">
        <v>401</v>
      </c>
      <c r="F200" s="169" t="s">
        <v>402</v>
      </c>
      <c r="G200" s="170" t="s">
        <v>140</v>
      </c>
      <c r="H200" s="171" t="n">
        <v>1</v>
      </c>
      <c r="I200" s="172"/>
      <c r="J200" s="173" t="n">
        <f aca="false">ROUND(I200*H200,1)</f>
        <v>0</v>
      </c>
      <c r="K200" s="174"/>
      <c r="L200" s="23"/>
      <c r="M200" s="175"/>
      <c r="N200" s="176" t="s">
        <v>37</v>
      </c>
      <c r="O200" s="60"/>
      <c r="P200" s="177" t="n">
        <f aca="false">O200*H200</f>
        <v>0</v>
      </c>
      <c r="Q200" s="177" t="n">
        <v>0</v>
      </c>
      <c r="R200" s="177" t="n">
        <f aca="false">Q200*H200</f>
        <v>0</v>
      </c>
      <c r="S200" s="177" t="n">
        <v>0</v>
      </c>
      <c r="T200" s="178" t="n">
        <f aca="false">S200*H200</f>
        <v>0</v>
      </c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R200" s="179" t="s">
        <v>134</v>
      </c>
      <c r="AT200" s="179" t="s">
        <v>130</v>
      </c>
      <c r="AU200" s="179" t="s">
        <v>82</v>
      </c>
      <c r="AY200" s="3" t="s">
        <v>127</v>
      </c>
      <c r="BE200" s="180" t="n">
        <f aca="false">IF(N200="základní",J200,0)</f>
        <v>0</v>
      </c>
      <c r="BF200" s="180" t="n">
        <f aca="false">IF(N200="snížená",J200,0)</f>
        <v>0</v>
      </c>
      <c r="BG200" s="180" t="n">
        <f aca="false">IF(N200="zákl. přenesená",J200,0)</f>
        <v>0</v>
      </c>
      <c r="BH200" s="180" t="n">
        <f aca="false">IF(N200="sníž. přenesená",J200,0)</f>
        <v>0</v>
      </c>
      <c r="BI200" s="180" t="n">
        <f aca="false">IF(N200="nulová",J200,0)</f>
        <v>0</v>
      </c>
      <c r="BJ200" s="3" t="s">
        <v>80</v>
      </c>
      <c r="BK200" s="180" t="n">
        <f aca="false">ROUND(I200*H200,1)</f>
        <v>0</v>
      </c>
      <c r="BL200" s="3" t="s">
        <v>134</v>
      </c>
      <c r="BM200" s="179" t="s">
        <v>403</v>
      </c>
    </row>
    <row r="201" s="27" customFormat="true" ht="16.5" hidden="false" customHeight="true" outlineLevel="0" collapsed="false">
      <c r="A201" s="22"/>
      <c r="B201" s="166"/>
      <c r="C201" s="167" t="s">
        <v>368</v>
      </c>
      <c r="D201" s="167" t="s">
        <v>130</v>
      </c>
      <c r="E201" s="168" t="s">
        <v>405</v>
      </c>
      <c r="F201" s="169" t="s">
        <v>406</v>
      </c>
      <c r="G201" s="170" t="s">
        <v>336</v>
      </c>
      <c r="H201" s="171" t="n">
        <v>1</v>
      </c>
      <c r="I201" s="172"/>
      <c r="J201" s="173" t="n">
        <f aca="false">ROUND(I201*H201,1)</f>
        <v>0</v>
      </c>
      <c r="K201" s="174"/>
      <c r="L201" s="23"/>
      <c r="M201" s="175"/>
      <c r="N201" s="176" t="s">
        <v>37</v>
      </c>
      <c r="O201" s="60"/>
      <c r="P201" s="177" t="n">
        <f aca="false">O201*H201</f>
        <v>0</v>
      </c>
      <c r="Q201" s="177" t="n">
        <v>0</v>
      </c>
      <c r="R201" s="177" t="n">
        <f aca="false">Q201*H201</f>
        <v>0</v>
      </c>
      <c r="S201" s="177" t="n">
        <v>0</v>
      </c>
      <c r="T201" s="178" t="n">
        <f aca="false">S201*H201</f>
        <v>0</v>
      </c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R201" s="179" t="s">
        <v>134</v>
      </c>
      <c r="AT201" s="179" t="s">
        <v>130</v>
      </c>
      <c r="AU201" s="179" t="s">
        <v>82</v>
      </c>
      <c r="AY201" s="3" t="s">
        <v>127</v>
      </c>
      <c r="BE201" s="180" t="n">
        <f aca="false">IF(N201="základní",J201,0)</f>
        <v>0</v>
      </c>
      <c r="BF201" s="180" t="n">
        <f aca="false">IF(N201="snížená",J201,0)</f>
        <v>0</v>
      </c>
      <c r="BG201" s="180" t="n">
        <f aca="false">IF(N201="zákl. přenesená",J201,0)</f>
        <v>0</v>
      </c>
      <c r="BH201" s="180" t="n">
        <f aca="false">IF(N201="sníž. přenesená",J201,0)</f>
        <v>0</v>
      </c>
      <c r="BI201" s="180" t="n">
        <f aca="false">IF(N201="nulová",J201,0)</f>
        <v>0</v>
      </c>
      <c r="BJ201" s="3" t="s">
        <v>80</v>
      </c>
      <c r="BK201" s="180" t="n">
        <f aca="false">ROUND(I201*H201,1)</f>
        <v>0</v>
      </c>
      <c r="BL201" s="3" t="s">
        <v>134</v>
      </c>
      <c r="BM201" s="179" t="s">
        <v>407</v>
      </c>
    </row>
    <row r="202" s="27" customFormat="true" ht="24.15" hidden="false" customHeight="true" outlineLevel="0" collapsed="false">
      <c r="A202" s="22"/>
      <c r="B202" s="166"/>
      <c r="C202" s="167" t="s">
        <v>374</v>
      </c>
      <c r="D202" s="167" t="s">
        <v>130</v>
      </c>
      <c r="E202" s="168" t="s">
        <v>409</v>
      </c>
      <c r="F202" s="169" t="s">
        <v>410</v>
      </c>
      <c r="G202" s="170" t="s">
        <v>177</v>
      </c>
      <c r="H202" s="181"/>
      <c r="I202" s="172"/>
      <c r="J202" s="173" t="n">
        <f aca="false">ROUND(I202*H202,1)</f>
        <v>0</v>
      </c>
      <c r="K202" s="174"/>
      <c r="L202" s="23"/>
      <c r="M202" s="175"/>
      <c r="N202" s="176" t="s">
        <v>37</v>
      </c>
      <c r="O202" s="60"/>
      <c r="P202" s="177" t="n">
        <f aca="false">O202*H202</f>
        <v>0</v>
      </c>
      <c r="Q202" s="177" t="n">
        <v>0</v>
      </c>
      <c r="R202" s="177" t="n">
        <f aca="false">Q202*H202</f>
        <v>0</v>
      </c>
      <c r="S202" s="177" t="n">
        <v>0</v>
      </c>
      <c r="T202" s="178" t="n">
        <f aca="false">S202*H202</f>
        <v>0</v>
      </c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R202" s="179" t="s">
        <v>134</v>
      </c>
      <c r="AT202" s="179" t="s">
        <v>130</v>
      </c>
      <c r="AU202" s="179" t="s">
        <v>82</v>
      </c>
      <c r="AY202" s="3" t="s">
        <v>127</v>
      </c>
      <c r="BE202" s="180" t="n">
        <f aca="false">IF(N202="základní",J202,0)</f>
        <v>0</v>
      </c>
      <c r="BF202" s="180" t="n">
        <f aca="false">IF(N202="snížená",J202,0)</f>
        <v>0</v>
      </c>
      <c r="BG202" s="180" t="n">
        <f aca="false">IF(N202="zákl. přenesená",J202,0)</f>
        <v>0</v>
      </c>
      <c r="BH202" s="180" t="n">
        <f aca="false">IF(N202="sníž. přenesená",J202,0)</f>
        <v>0</v>
      </c>
      <c r="BI202" s="180" t="n">
        <f aca="false">IF(N202="nulová",J202,0)</f>
        <v>0</v>
      </c>
      <c r="BJ202" s="3" t="s">
        <v>80</v>
      </c>
      <c r="BK202" s="180" t="n">
        <f aca="false">ROUND(I202*H202,1)</f>
        <v>0</v>
      </c>
      <c r="BL202" s="3" t="s">
        <v>134</v>
      </c>
      <c r="BM202" s="179" t="s">
        <v>411</v>
      </c>
    </row>
    <row r="203" s="152" customFormat="true" ht="22.8" hidden="false" customHeight="true" outlineLevel="0" collapsed="false">
      <c r="B203" s="153"/>
      <c r="D203" s="154" t="s">
        <v>71</v>
      </c>
      <c r="E203" s="164" t="s">
        <v>412</v>
      </c>
      <c r="F203" s="164" t="s">
        <v>413</v>
      </c>
      <c r="I203" s="156"/>
      <c r="J203" s="165" t="n">
        <f aca="false">BK203</f>
        <v>0</v>
      </c>
      <c r="L203" s="153"/>
      <c r="M203" s="158"/>
      <c r="N203" s="159"/>
      <c r="O203" s="159"/>
      <c r="P203" s="160" t="n">
        <f aca="false">SUM(P204:P209)</f>
        <v>0</v>
      </c>
      <c r="Q203" s="159"/>
      <c r="R203" s="160" t="n">
        <f aca="false">SUM(R204:R209)</f>
        <v>0.43452</v>
      </c>
      <c r="S203" s="159"/>
      <c r="T203" s="161" t="n">
        <f aca="false">SUM(T204:T209)</f>
        <v>0</v>
      </c>
      <c r="AR203" s="154" t="s">
        <v>82</v>
      </c>
      <c r="AT203" s="162" t="s">
        <v>71</v>
      </c>
      <c r="AU203" s="162" t="s">
        <v>80</v>
      </c>
      <c r="AY203" s="154" t="s">
        <v>127</v>
      </c>
      <c r="BK203" s="163" t="n">
        <f aca="false">SUM(BK204:BK209)</f>
        <v>0</v>
      </c>
    </row>
    <row r="204" s="27" customFormat="true" ht="16.5" hidden="false" customHeight="true" outlineLevel="0" collapsed="false">
      <c r="A204" s="22"/>
      <c r="B204" s="166"/>
      <c r="C204" s="167" t="s">
        <v>337</v>
      </c>
      <c r="D204" s="167" t="s">
        <v>130</v>
      </c>
      <c r="E204" s="168" t="s">
        <v>419</v>
      </c>
      <c r="F204" s="169" t="s">
        <v>623</v>
      </c>
      <c r="G204" s="170" t="s">
        <v>417</v>
      </c>
      <c r="H204" s="171" t="n">
        <v>21.3</v>
      </c>
      <c r="I204" s="172"/>
      <c r="J204" s="173" t="n">
        <f aca="false">ROUND(I204*H204,1)</f>
        <v>0</v>
      </c>
      <c r="K204" s="174"/>
      <c r="L204" s="23"/>
      <c r="M204" s="175"/>
      <c r="N204" s="176" t="s">
        <v>37</v>
      </c>
      <c r="O204" s="60"/>
      <c r="P204" s="177" t="n">
        <f aca="false">O204*H204</f>
        <v>0</v>
      </c>
      <c r="Q204" s="177" t="n">
        <v>0.0204</v>
      </c>
      <c r="R204" s="177" t="n">
        <f aca="false">Q204*H204</f>
        <v>0.43452</v>
      </c>
      <c r="S204" s="177" t="n">
        <v>0</v>
      </c>
      <c r="T204" s="178" t="n">
        <f aca="false">S204*H204</f>
        <v>0</v>
      </c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R204" s="179" t="s">
        <v>164</v>
      </c>
      <c r="AT204" s="179" t="s">
        <v>130</v>
      </c>
      <c r="AU204" s="179" t="s">
        <v>82</v>
      </c>
      <c r="AY204" s="3" t="s">
        <v>127</v>
      </c>
      <c r="BE204" s="180" t="n">
        <f aca="false">IF(N204="základní",J204,0)</f>
        <v>0</v>
      </c>
      <c r="BF204" s="180" t="n">
        <f aca="false">IF(N204="snížená",J204,0)</f>
        <v>0</v>
      </c>
      <c r="BG204" s="180" t="n">
        <f aca="false">IF(N204="zákl. přenesená",J204,0)</f>
        <v>0</v>
      </c>
      <c r="BH204" s="180" t="n">
        <f aca="false">IF(N204="sníž. přenesená",J204,0)</f>
        <v>0</v>
      </c>
      <c r="BI204" s="180" t="n">
        <f aca="false">IF(N204="nulová",J204,0)</f>
        <v>0</v>
      </c>
      <c r="BJ204" s="3" t="s">
        <v>80</v>
      </c>
      <c r="BK204" s="180" t="n">
        <f aca="false">ROUND(I204*H204,1)</f>
        <v>0</v>
      </c>
      <c r="BL204" s="3" t="s">
        <v>164</v>
      </c>
      <c r="BM204" s="179" t="s">
        <v>624</v>
      </c>
    </row>
    <row r="205" s="27" customFormat="true" ht="16.5" hidden="false" customHeight="true" outlineLevel="0" collapsed="false">
      <c r="A205" s="22"/>
      <c r="B205" s="166"/>
      <c r="C205" s="167" t="s">
        <v>385</v>
      </c>
      <c r="D205" s="167" t="s">
        <v>130</v>
      </c>
      <c r="E205" s="168" t="s">
        <v>425</v>
      </c>
      <c r="F205" s="169" t="s">
        <v>426</v>
      </c>
      <c r="G205" s="170" t="s">
        <v>417</v>
      </c>
      <c r="H205" s="171" t="n">
        <v>21.3</v>
      </c>
      <c r="I205" s="172"/>
      <c r="J205" s="173" t="n">
        <f aca="false">ROUND(I205*H205,1)</f>
        <v>0</v>
      </c>
      <c r="K205" s="174"/>
      <c r="L205" s="23"/>
      <c r="M205" s="175"/>
      <c r="N205" s="176" t="s">
        <v>37</v>
      </c>
      <c r="O205" s="60"/>
      <c r="P205" s="177" t="n">
        <f aca="false">O205*H205</f>
        <v>0</v>
      </c>
      <c r="Q205" s="177" t="n">
        <v>0</v>
      </c>
      <c r="R205" s="177" t="n">
        <f aca="false">Q205*H205</f>
        <v>0</v>
      </c>
      <c r="S205" s="177" t="n">
        <v>0</v>
      </c>
      <c r="T205" s="178" t="n">
        <f aca="false">S205*H205</f>
        <v>0</v>
      </c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R205" s="179" t="s">
        <v>134</v>
      </c>
      <c r="AT205" s="179" t="s">
        <v>130</v>
      </c>
      <c r="AU205" s="179" t="s">
        <v>82</v>
      </c>
      <c r="AY205" s="3" t="s">
        <v>127</v>
      </c>
      <c r="BE205" s="180" t="n">
        <f aca="false">IF(N205="základní",J205,0)</f>
        <v>0</v>
      </c>
      <c r="BF205" s="180" t="n">
        <f aca="false">IF(N205="snížená",J205,0)</f>
        <v>0</v>
      </c>
      <c r="BG205" s="180" t="n">
        <f aca="false">IF(N205="zákl. přenesená",J205,0)</f>
        <v>0</v>
      </c>
      <c r="BH205" s="180" t="n">
        <f aca="false">IF(N205="sníž. přenesená",J205,0)</f>
        <v>0</v>
      </c>
      <c r="BI205" s="180" t="n">
        <f aca="false">IF(N205="nulová",J205,0)</f>
        <v>0</v>
      </c>
      <c r="BJ205" s="3" t="s">
        <v>80</v>
      </c>
      <c r="BK205" s="180" t="n">
        <f aca="false">ROUND(I205*H205,1)</f>
        <v>0</v>
      </c>
      <c r="BL205" s="3" t="s">
        <v>134</v>
      </c>
      <c r="BM205" s="179" t="s">
        <v>427</v>
      </c>
    </row>
    <row r="206" s="27" customFormat="true" ht="21.75" hidden="false" customHeight="true" outlineLevel="0" collapsed="false">
      <c r="A206" s="22"/>
      <c r="B206" s="166"/>
      <c r="C206" s="182" t="s">
        <v>436</v>
      </c>
      <c r="D206" s="182" t="s">
        <v>266</v>
      </c>
      <c r="E206" s="183" t="s">
        <v>625</v>
      </c>
      <c r="F206" s="184" t="s">
        <v>441</v>
      </c>
      <c r="G206" s="185" t="s">
        <v>417</v>
      </c>
      <c r="H206" s="186" t="n">
        <v>23.76</v>
      </c>
      <c r="I206" s="187"/>
      <c r="J206" s="188" t="n">
        <f aca="false">ROUND(I206*H206,1)</f>
        <v>0</v>
      </c>
      <c r="K206" s="189"/>
      <c r="L206" s="190"/>
      <c r="M206" s="191"/>
      <c r="N206" s="192" t="s">
        <v>37</v>
      </c>
      <c r="O206" s="60"/>
      <c r="P206" s="177" t="n">
        <f aca="false">O206*H206</f>
        <v>0</v>
      </c>
      <c r="Q206" s="177" t="n">
        <v>0</v>
      </c>
      <c r="R206" s="177" t="n">
        <f aca="false">Q206*H206</f>
        <v>0</v>
      </c>
      <c r="S206" s="177" t="n">
        <v>0</v>
      </c>
      <c r="T206" s="178" t="n">
        <f aca="false">S206*H206</f>
        <v>0</v>
      </c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R206" s="179" t="s">
        <v>152</v>
      </c>
      <c r="AT206" s="179" t="s">
        <v>266</v>
      </c>
      <c r="AU206" s="179" t="s">
        <v>82</v>
      </c>
      <c r="AY206" s="3" t="s">
        <v>127</v>
      </c>
      <c r="BE206" s="180" t="n">
        <f aca="false">IF(N206="základní",J206,0)</f>
        <v>0</v>
      </c>
      <c r="BF206" s="180" t="n">
        <f aca="false">IF(N206="snížená",J206,0)</f>
        <v>0</v>
      </c>
      <c r="BG206" s="180" t="n">
        <f aca="false">IF(N206="zákl. přenesená",J206,0)</f>
        <v>0</v>
      </c>
      <c r="BH206" s="180" t="n">
        <f aca="false">IF(N206="sníž. přenesená",J206,0)</f>
        <v>0</v>
      </c>
      <c r="BI206" s="180" t="n">
        <f aca="false">IF(N206="nulová",J206,0)</f>
        <v>0</v>
      </c>
      <c r="BJ206" s="3" t="s">
        <v>80</v>
      </c>
      <c r="BK206" s="180" t="n">
        <f aca="false">ROUND(I206*H206,1)</f>
        <v>0</v>
      </c>
      <c r="BL206" s="3" t="s">
        <v>134</v>
      </c>
      <c r="BM206" s="179" t="s">
        <v>626</v>
      </c>
    </row>
    <row r="207" s="27" customFormat="true" ht="24.15" hidden="false" customHeight="true" outlineLevel="0" collapsed="false">
      <c r="A207" s="22"/>
      <c r="B207" s="166"/>
      <c r="C207" s="182" t="s">
        <v>439</v>
      </c>
      <c r="D207" s="182" t="s">
        <v>266</v>
      </c>
      <c r="E207" s="183" t="s">
        <v>627</v>
      </c>
      <c r="F207" s="184" t="s">
        <v>444</v>
      </c>
      <c r="G207" s="185" t="s">
        <v>261</v>
      </c>
      <c r="H207" s="186" t="n">
        <v>2</v>
      </c>
      <c r="I207" s="187"/>
      <c r="J207" s="188" t="n">
        <f aca="false">ROUND(I207*H207,1)</f>
        <v>0</v>
      </c>
      <c r="K207" s="189"/>
      <c r="L207" s="190"/>
      <c r="M207" s="191"/>
      <c r="N207" s="192" t="s">
        <v>37</v>
      </c>
      <c r="O207" s="60"/>
      <c r="P207" s="177" t="n">
        <f aca="false">O207*H207</f>
        <v>0</v>
      </c>
      <c r="Q207" s="177" t="n">
        <v>0</v>
      </c>
      <c r="R207" s="177" t="n">
        <f aca="false">Q207*H207</f>
        <v>0</v>
      </c>
      <c r="S207" s="177" t="n">
        <v>0</v>
      </c>
      <c r="T207" s="178" t="n">
        <f aca="false">S207*H207</f>
        <v>0</v>
      </c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R207" s="179" t="s">
        <v>152</v>
      </c>
      <c r="AT207" s="179" t="s">
        <v>266</v>
      </c>
      <c r="AU207" s="179" t="s">
        <v>82</v>
      </c>
      <c r="AY207" s="3" t="s">
        <v>127</v>
      </c>
      <c r="BE207" s="180" t="n">
        <f aca="false">IF(N207="základní",J207,0)</f>
        <v>0</v>
      </c>
      <c r="BF207" s="180" t="n">
        <f aca="false">IF(N207="snížená",J207,0)</f>
        <v>0</v>
      </c>
      <c r="BG207" s="180" t="n">
        <f aca="false">IF(N207="zákl. přenesená",J207,0)</f>
        <v>0</v>
      </c>
      <c r="BH207" s="180" t="n">
        <f aca="false">IF(N207="sníž. přenesená",J207,0)</f>
        <v>0</v>
      </c>
      <c r="BI207" s="180" t="n">
        <f aca="false">IF(N207="nulová",J207,0)</f>
        <v>0</v>
      </c>
      <c r="BJ207" s="3" t="s">
        <v>80</v>
      </c>
      <c r="BK207" s="180" t="n">
        <f aca="false">ROUND(I207*H207,1)</f>
        <v>0</v>
      </c>
      <c r="BL207" s="3" t="s">
        <v>134</v>
      </c>
      <c r="BM207" s="179" t="s">
        <v>628</v>
      </c>
    </row>
    <row r="208" s="27" customFormat="true" ht="16.5" hidden="false" customHeight="true" outlineLevel="0" collapsed="false">
      <c r="A208" s="22"/>
      <c r="B208" s="166"/>
      <c r="C208" s="182" t="s">
        <v>355</v>
      </c>
      <c r="D208" s="182" t="s">
        <v>266</v>
      </c>
      <c r="E208" s="183" t="s">
        <v>434</v>
      </c>
      <c r="F208" s="184" t="s">
        <v>435</v>
      </c>
      <c r="G208" s="185" t="s">
        <v>133</v>
      </c>
      <c r="H208" s="186" t="n">
        <v>30</v>
      </c>
      <c r="I208" s="187"/>
      <c r="J208" s="188" t="n">
        <f aca="false">ROUND(I208*H208,1)</f>
        <v>0</v>
      </c>
      <c r="K208" s="189"/>
      <c r="L208" s="190"/>
      <c r="M208" s="191"/>
      <c r="N208" s="192" t="s">
        <v>37</v>
      </c>
      <c r="O208" s="60"/>
      <c r="P208" s="177" t="n">
        <f aca="false">O208*H208</f>
        <v>0</v>
      </c>
      <c r="Q208" s="177" t="n">
        <v>0</v>
      </c>
      <c r="R208" s="177" t="n">
        <f aca="false">Q208*H208</f>
        <v>0</v>
      </c>
      <c r="S208" s="177" t="n">
        <v>0</v>
      </c>
      <c r="T208" s="178" t="n">
        <f aca="false">S208*H208</f>
        <v>0</v>
      </c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R208" s="179" t="s">
        <v>152</v>
      </c>
      <c r="AT208" s="179" t="s">
        <v>266</v>
      </c>
      <c r="AU208" s="179" t="s">
        <v>82</v>
      </c>
      <c r="AY208" s="3" t="s">
        <v>127</v>
      </c>
      <c r="BE208" s="180" t="n">
        <f aca="false">IF(N208="základní",J208,0)</f>
        <v>0</v>
      </c>
      <c r="BF208" s="180" t="n">
        <f aca="false">IF(N208="snížená",J208,0)</f>
        <v>0</v>
      </c>
      <c r="BG208" s="180" t="n">
        <f aca="false">IF(N208="zákl. přenesená",J208,0)</f>
        <v>0</v>
      </c>
      <c r="BH208" s="180" t="n">
        <f aca="false">IF(N208="sníž. přenesená",J208,0)</f>
        <v>0</v>
      </c>
      <c r="BI208" s="180" t="n">
        <f aca="false">IF(N208="nulová",J208,0)</f>
        <v>0</v>
      </c>
      <c r="BJ208" s="3" t="s">
        <v>80</v>
      </c>
      <c r="BK208" s="180" t="n">
        <f aca="false">ROUND(I208*H208,1)</f>
        <v>0</v>
      </c>
      <c r="BL208" s="3" t="s">
        <v>134</v>
      </c>
      <c r="BM208" s="179" t="s">
        <v>436</v>
      </c>
    </row>
    <row r="209" s="27" customFormat="true" ht="21.75" hidden="false" customHeight="true" outlineLevel="0" collapsed="false">
      <c r="A209" s="22"/>
      <c r="B209" s="166"/>
      <c r="C209" s="167" t="s">
        <v>408</v>
      </c>
      <c r="D209" s="167" t="s">
        <v>130</v>
      </c>
      <c r="E209" s="168" t="s">
        <v>446</v>
      </c>
      <c r="F209" s="169" t="s">
        <v>447</v>
      </c>
      <c r="G209" s="170" t="s">
        <v>177</v>
      </c>
      <c r="H209" s="181"/>
      <c r="I209" s="172"/>
      <c r="J209" s="173" t="n">
        <f aca="false">ROUND(I209*H209,1)</f>
        <v>0</v>
      </c>
      <c r="K209" s="174"/>
      <c r="L209" s="23"/>
      <c r="M209" s="175"/>
      <c r="N209" s="176" t="s">
        <v>37</v>
      </c>
      <c r="O209" s="60"/>
      <c r="P209" s="177" t="n">
        <f aca="false">O209*H209</f>
        <v>0</v>
      </c>
      <c r="Q209" s="177" t="n">
        <v>0</v>
      </c>
      <c r="R209" s="177" t="n">
        <f aca="false">Q209*H209</f>
        <v>0</v>
      </c>
      <c r="S209" s="177" t="n">
        <v>0</v>
      </c>
      <c r="T209" s="178" t="n">
        <f aca="false">S209*H209</f>
        <v>0</v>
      </c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R209" s="179" t="s">
        <v>134</v>
      </c>
      <c r="AT209" s="179" t="s">
        <v>130</v>
      </c>
      <c r="AU209" s="179" t="s">
        <v>82</v>
      </c>
      <c r="AY209" s="3" t="s">
        <v>127</v>
      </c>
      <c r="BE209" s="180" t="n">
        <f aca="false">IF(N209="základní",J209,0)</f>
        <v>0</v>
      </c>
      <c r="BF209" s="180" t="n">
        <f aca="false">IF(N209="snížená",J209,0)</f>
        <v>0</v>
      </c>
      <c r="BG209" s="180" t="n">
        <f aca="false">IF(N209="zákl. přenesená",J209,0)</f>
        <v>0</v>
      </c>
      <c r="BH209" s="180" t="n">
        <f aca="false">IF(N209="sníž. přenesená",J209,0)</f>
        <v>0</v>
      </c>
      <c r="BI209" s="180" t="n">
        <f aca="false">IF(N209="nulová",J209,0)</f>
        <v>0</v>
      </c>
      <c r="BJ209" s="3" t="s">
        <v>80</v>
      </c>
      <c r="BK209" s="180" t="n">
        <f aca="false">ROUND(I209*H209,1)</f>
        <v>0</v>
      </c>
      <c r="BL209" s="3" t="s">
        <v>134</v>
      </c>
      <c r="BM209" s="179" t="s">
        <v>448</v>
      </c>
    </row>
    <row r="210" s="152" customFormat="true" ht="22.8" hidden="false" customHeight="true" outlineLevel="0" collapsed="false">
      <c r="B210" s="153"/>
      <c r="D210" s="154" t="s">
        <v>71</v>
      </c>
      <c r="E210" s="164" t="s">
        <v>449</v>
      </c>
      <c r="F210" s="164" t="s">
        <v>450</v>
      </c>
      <c r="I210" s="156"/>
      <c r="J210" s="165" t="n">
        <f aca="false">BK210</f>
        <v>0</v>
      </c>
      <c r="L210" s="153"/>
      <c r="M210" s="158"/>
      <c r="N210" s="159"/>
      <c r="O210" s="159"/>
      <c r="P210" s="160" t="n">
        <f aca="false">SUM(P211:P222)</f>
        <v>0</v>
      </c>
      <c r="Q210" s="159"/>
      <c r="R210" s="160" t="n">
        <f aca="false">SUM(R211:R222)</f>
        <v>0.491715</v>
      </c>
      <c r="S210" s="159"/>
      <c r="T210" s="161" t="n">
        <f aca="false">SUM(T211:T222)</f>
        <v>3.59415</v>
      </c>
      <c r="AR210" s="154" t="s">
        <v>82</v>
      </c>
      <c r="AT210" s="162" t="s">
        <v>71</v>
      </c>
      <c r="AU210" s="162" t="s">
        <v>80</v>
      </c>
      <c r="AY210" s="154" t="s">
        <v>127</v>
      </c>
      <c r="BK210" s="163" t="n">
        <f aca="false">SUM(BK211:BK222)</f>
        <v>0</v>
      </c>
    </row>
    <row r="211" s="27" customFormat="true" ht="16.5" hidden="false" customHeight="true" outlineLevel="0" collapsed="false">
      <c r="A211" s="22"/>
      <c r="B211" s="166"/>
      <c r="C211" s="167" t="s">
        <v>414</v>
      </c>
      <c r="D211" s="167" t="s">
        <v>130</v>
      </c>
      <c r="E211" s="168" t="s">
        <v>451</v>
      </c>
      <c r="F211" s="169" t="s">
        <v>452</v>
      </c>
      <c r="G211" s="170" t="s">
        <v>417</v>
      </c>
      <c r="H211" s="171" t="n">
        <v>44.1</v>
      </c>
      <c r="I211" s="172"/>
      <c r="J211" s="173" t="n">
        <f aca="false">ROUND(I211*H211,1)</f>
        <v>0</v>
      </c>
      <c r="K211" s="174"/>
      <c r="L211" s="23"/>
      <c r="M211" s="175"/>
      <c r="N211" s="176" t="s">
        <v>37</v>
      </c>
      <c r="O211" s="60"/>
      <c r="P211" s="177" t="n">
        <f aca="false">O211*H211</f>
        <v>0</v>
      </c>
      <c r="Q211" s="177" t="n">
        <v>0</v>
      </c>
      <c r="R211" s="177" t="n">
        <f aca="false">Q211*H211</f>
        <v>0</v>
      </c>
      <c r="S211" s="177" t="n">
        <v>0.0815</v>
      </c>
      <c r="T211" s="178" t="n">
        <f aca="false">S211*H211</f>
        <v>3.59415</v>
      </c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R211" s="179" t="s">
        <v>134</v>
      </c>
      <c r="AT211" s="179" t="s">
        <v>130</v>
      </c>
      <c r="AU211" s="179" t="s">
        <v>82</v>
      </c>
      <c r="AY211" s="3" t="s">
        <v>127</v>
      </c>
      <c r="BE211" s="180" t="n">
        <f aca="false">IF(N211="základní",J211,0)</f>
        <v>0</v>
      </c>
      <c r="BF211" s="180" t="n">
        <f aca="false">IF(N211="snížená",J211,0)</f>
        <v>0</v>
      </c>
      <c r="BG211" s="180" t="n">
        <f aca="false">IF(N211="zákl. přenesená",J211,0)</f>
        <v>0</v>
      </c>
      <c r="BH211" s="180" t="n">
        <f aca="false">IF(N211="sníž. přenesená",J211,0)</f>
        <v>0</v>
      </c>
      <c r="BI211" s="180" t="n">
        <f aca="false">IF(N211="nulová",J211,0)</f>
        <v>0</v>
      </c>
      <c r="BJ211" s="3" t="s">
        <v>80</v>
      </c>
      <c r="BK211" s="180" t="n">
        <f aca="false">ROUND(I211*H211,1)</f>
        <v>0</v>
      </c>
      <c r="BL211" s="3" t="s">
        <v>134</v>
      </c>
      <c r="BM211" s="179" t="s">
        <v>453</v>
      </c>
    </row>
    <row r="212" s="27" customFormat="true" ht="16.5" hidden="false" customHeight="true" outlineLevel="0" collapsed="false">
      <c r="A212" s="22"/>
      <c r="B212" s="166"/>
      <c r="C212" s="167" t="s">
        <v>367</v>
      </c>
      <c r="D212" s="167" t="s">
        <v>130</v>
      </c>
      <c r="E212" s="168" t="s">
        <v>454</v>
      </c>
      <c r="F212" s="169" t="s">
        <v>455</v>
      </c>
      <c r="G212" s="170" t="s">
        <v>417</v>
      </c>
      <c r="H212" s="171" t="n">
        <v>44.1</v>
      </c>
      <c r="I212" s="172"/>
      <c r="J212" s="173" t="n">
        <f aca="false">ROUND(I212*H212,1)</f>
        <v>0</v>
      </c>
      <c r="K212" s="174"/>
      <c r="L212" s="23"/>
      <c r="M212" s="175"/>
      <c r="N212" s="176" t="s">
        <v>37</v>
      </c>
      <c r="O212" s="60"/>
      <c r="P212" s="177" t="n">
        <f aca="false">O212*H212</f>
        <v>0</v>
      </c>
      <c r="Q212" s="177" t="n">
        <v>0.0045</v>
      </c>
      <c r="R212" s="177" t="n">
        <f aca="false">Q212*H212</f>
        <v>0.19845</v>
      </c>
      <c r="S212" s="177" t="n">
        <v>0</v>
      </c>
      <c r="T212" s="178" t="n">
        <f aca="false">S212*H212</f>
        <v>0</v>
      </c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R212" s="179" t="s">
        <v>134</v>
      </c>
      <c r="AT212" s="179" t="s">
        <v>130</v>
      </c>
      <c r="AU212" s="179" t="s">
        <v>82</v>
      </c>
      <c r="AY212" s="3" t="s">
        <v>127</v>
      </c>
      <c r="BE212" s="180" t="n">
        <f aca="false">IF(N212="základní",J212,0)</f>
        <v>0</v>
      </c>
      <c r="BF212" s="180" t="n">
        <f aca="false">IF(N212="snížená",J212,0)</f>
        <v>0</v>
      </c>
      <c r="BG212" s="180" t="n">
        <f aca="false">IF(N212="zákl. přenesená",J212,0)</f>
        <v>0</v>
      </c>
      <c r="BH212" s="180" t="n">
        <f aca="false">IF(N212="sníž. přenesená",J212,0)</f>
        <v>0</v>
      </c>
      <c r="BI212" s="180" t="n">
        <f aca="false">IF(N212="nulová",J212,0)</f>
        <v>0</v>
      </c>
      <c r="BJ212" s="3" t="s">
        <v>80</v>
      </c>
      <c r="BK212" s="180" t="n">
        <f aca="false">ROUND(I212*H212,1)</f>
        <v>0</v>
      </c>
      <c r="BL212" s="3" t="s">
        <v>134</v>
      </c>
      <c r="BM212" s="179" t="s">
        <v>456</v>
      </c>
    </row>
    <row r="213" s="27" customFormat="true" ht="24.15" hidden="false" customHeight="true" outlineLevel="0" collapsed="false">
      <c r="A213" s="22"/>
      <c r="B213" s="166"/>
      <c r="C213" s="167" t="s">
        <v>371</v>
      </c>
      <c r="D213" s="167" t="s">
        <v>130</v>
      </c>
      <c r="E213" s="168" t="s">
        <v>458</v>
      </c>
      <c r="F213" s="169" t="s">
        <v>423</v>
      </c>
      <c r="G213" s="170" t="s">
        <v>417</v>
      </c>
      <c r="H213" s="171" t="n">
        <v>44.1</v>
      </c>
      <c r="I213" s="172"/>
      <c r="J213" s="173" t="n">
        <f aca="false">ROUND(I213*H213,1)</f>
        <v>0</v>
      </c>
      <c r="K213" s="174"/>
      <c r="L213" s="23"/>
      <c r="M213" s="175"/>
      <c r="N213" s="176" t="s">
        <v>37</v>
      </c>
      <c r="O213" s="60"/>
      <c r="P213" s="177" t="n">
        <f aca="false">O213*H213</f>
        <v>0</v>
      </c>
      <c r="Q213" s="177" t="n">
        <v>0.00145</v>
      </c>
      <c r="R213" s="177" t="n">
        <f aca="false">Q213*H213</f>
        <v>0.063945</v>
      </c>
      <c r="S213" s="177" t="n">
        <v>0</v>
      </c>
      <c r="T213" s="178" t="n">
        <f aca="false">S213*H213</f>
        <v>0</v>
      </c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R213" s="179" t="s">
        <v>164</v>
      </c>
      <c r="AT213" s="179" t="s">
        <v>130</v>
      </c>
      <c r="AU213" s="179" t="s">
        <v>82</v>
      </c>
      <c r="AY213" s="3" t="s">
        <v>127</v>
      </c>
      <c r="BE213" s="180" t="n">
        <f aca="false">IF(N213="základní",J213,0)</f>
        <v>0</v>
      </c>
      <c r="BF213" s="180" t="n">
        <f aca="false">IF(N213="snížená",J213,0)</f>
        <v>0</v>
      </c>
      <c r="BG213" s="180" t="n">
        <f aca="false">IF(N213="zákl. přenesená",J213,0)</f>
        <v>0</v>
      </c>
      <c r="BH213" s="180" t="n">
        <f aca="false">IF(N213="sníž. přenesená",J213,0)</f>
        <v>0</v>
      </c>
      <c r="BI213" s="180" t="n">
        <f aca="false">IF(N213="nulová",J213,0)</f>
        <v>0</v>
      </c>
      <c r="BJ213" s="3" t="s">
        <v>80</v>
      </c>
      <c r="BK213" s="180" t="n">
        <f aca="false">ROUND(I213*H213,1)</f>
        <v>0</v>
      </c>
      <c r="BL213" s="3" t="s">
        <v>164</v>
      </c>
      <c r="BM213" s="179" t="s">
        <v>629</v>
      </c>
    </row>
    <row r="214" s="27" customFormat="true" ht="16.5" hidden="false" customHeight="true" outlineLevel="0" collapsed="false">
      <c r="A214" s="22"/>
      <c r="B214" s="166"/>
      <c r="C214" s="167" t="s">
        <v>377</v>
      </c>
      <c r="D214" s="167" t="s">
        <v>130</v>
      </c>
      <c r="E214" s="168" t="s">
        <v>461</v>
      </c>
      <c r="F214" s="169" t="s">
        <v>462</v>
      </c>
      <c r="G214" s="170" t="s">
        <v>417</v>
      </c>
      <c r="H214" s="171" t="n">
        <v>44.1</v>
      </c>
      <c r="I214" s="172"/>
      <c r="J214" s="173" t="n">
        <f aca="false">ROUND(I214*H214,1)</f>
        <v>0</v>
      </c>
      <c r="K214" s="174"/>
      <c r="L214" s="23"/>
      <c r="M214" s="175"/>
      <c r="N214" s="176" t="s">
        <v>37</v>
      </c>
      <c r="O214" s="60"/>
      <c r="P214" s="177" t="n">
        <f aca="false">O214*H214</f>
        <v>0</v>
      </c>
      <c r="Q214" s="177" t="n">
        <v>0</v>
      </c>
      <c r="R214" s="177" t="n">
        <f aca="false">Q214*H214</f>
        <v>0</v>
      </c>
      <c r="S214" s="177" t="n">
        <v>0</v>
      </c>
      <c r="T214" s="178" t="n">
        <f aca="false">S214*H214</f>
        <v>0</v>
      </c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R214" s="179" t="s">
        <v>134</v>
      </c>
      <c r="AT214" s="179" t="s">
        <v>130</v>
      </c>
      <c r="AU214" s="179" t="s">
        <v>82</v>
      </c>
      <c r="AY214" s="3" t="s">
        <v>127</v>
      </c>
      <c r="BE214" s="180" t="n">
        <f aca="false">IF(N214="základní",J214,0)</f>
        <v>0</v>
      </c>
      <c r="BF214" s="180" t="n">
        <f aca="false">IF(N214="snížená",J214,0)</f>
        <v>0</v>
      </c>
      <c r="BG214" s="180" t="n">
        <f aca="false">IF(N214="zákl. přenesená",J214,0)</f>
        <v>0</v>
      </c>
      <c r="BH214" s="180" t="n">
        <f aca="false">IF(N214="sníž. přenesená",J214,0)</f>
        <v>0</v>
      </c>
      <c r="BI214" s="180" t="n">
        <f aca="false">IF(N214="nulová",J214,0)</f>
        <v>0</v>
      </c>
      <c r="BJ214" s="3" t="s">
        <v>80</v>
      </c>
      <c r="BK214" s="180" t="n">
        <f aca="false">ROUND(I214*H214,1)</f>
        <v>0</v>
      </c>
      <c r="BL214" s="3" t="s">
        <v>134</v>
      </c>
      <c r="BM214" s="179" t="s">
        <v>463</v>
      </c>
    </row>
    <row r="215" s="27" customFormat="true" ht="16.5" hidden="false" customHeight="true" outlineLevel="0" collapsed="false">
      <c r="A215" s="22"/>
      <c r="B215" s="166"/>
      <c r="C215" s="182" t="s">
        <v>430</v>
      </c>
      <c r="D215" s="182" t="s">
        <v>266</v>
      </c>
      <c r="E215" s="183" t="s">
        <v>662</v>
      </c>
      <c r="F215" s="184" t="s">
        <v>472</v>
      </c>
      <c r="G215" s="185" t="s">
        <v>417</v>
      </c>
      <c r="H215" s="186" t="n">
        <v>41.04</v>
      </c>
      <c r="I215" s="187"/>
      <c r="J215" s="188" t="n">
        <f aca="false">ROUND(I215*H215,1)</f>
        <v>0</v>
      </c>
      <c r="K215" s="189"/>
      <c r="L215" s="190"/>
      <c r="M215" s="191"/>
      <c r="N215" s="192" t="s">
        <v>37</v>
      </c>
      <c r="O215" s="60"/>
      <c r="P215" s="177" t="n">
        <f aca="false">O215*H215</f>
        <v>0</v>
      </c>
      <c r="Q215" s="177" t="n">
        <v>0</v>
      </c>
      <c r="R215" s="177" t="n">
        <f aca="false">Q215*H215</f>
        <v>0</v>
      </c>
      <c r="S215" s="177" t="n">
        <v>0</v>
      </c>
      <c r="T215" s="178" t="n">
        <f aca="false">S215*H215</f>
        <v>0</v>
      </c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R215" s="179" t="s">
        <v>152</v>
      </c>
      <c r="AT215" s="179" t="s">
        <v>266</v>
      </c>
      <c r="AU215" s="179" t="s">
        <v>82</v>
      </c>
      <c r="AY215" s="3" t="s">
        <v>127</v>
      </c>
      <c r="BE215" s="180" t="n">
        <f aca="false">IF(N215="základní",J215,0)</f>
        <v>0</v>
      </c>
      <c r="BF215" s="180" t="n">
        <f aca="false">IF(N215="snížená",J215,0)</f>
        <v>0</v>
      </c>
      <c r="BG215" s="180" t="n">
        <f aca="false">IF(N215="zákl. přenesená",J215,0)</f>
        <v>0</v>
      </c>
      <c r="BH215" s="180" t="n">
        <f aca="false">IF(N215="sníž. přenesená",J215,0)</f>
        <v>0</v>
      </c>
      <c r="BI215" s="180" t="n">
        <f aca="false">IF(N215="nulová",J215,0)</f>
        <v>0</v>
      </c>
      <c r="BJ215" s="3" t="s">
        <v>80</v>
      </c>
      <c r="BK215" s="180" t="n">
        <f aca="false">ROUND(I215*H215,1)</f>
        <v>0</v>
      </c>
      <c r="BL215" s="3" t="s">
        <v>134</v>
      </c>
      <c r="BM215" s="179" t="s">
        <v>663</v>
      </c>
    </row>
    <row r="216" s="27" customFormat="true" ht="16.5" hidden="false" customHeight="true" outlineLevel="0" collapsed="false">
      <c r="A216" s="22"/>
      <c r="B216" s="166"/>
      <c r="C216" s="182" t="s">
        <v>433</v>
      </c>
      <c r="D216" s="182" t="s">
        <v>266</v>
      </c>
      <c r="E216" s="183" t="s">
        <v>664</v>
      </c>
      <c r="F216" s="184" t="s">
        <v>665</v>
      </c>
      <c r="G216" s="185" t="s">
        <v>417</v>
      </c>
      <c r="H216" s="186" t="n">
        <v>8</v>
      </c>
      <c r="I216" s="187"/>
      <c r="J216" s="188" t="n">
        <f aca="false">ROUND(I216*H216,1)</f>
        <v>0</v>
      </c>
      <c r="K216" s="189"/>
      <c r="L216" s="190"/>
      <c r="M216" s="191"/>
      <c r="N216" s="192" t="s">
        <v>37</v>
      </c>
      <c r="O216" s="60"/>
      <c r="P216" s="177" t="n">
        <f aca="false">O216*H216</f>
        <v>0</v>
      </c>
      <c r="Q216" s="177" t="n">
        <v>0</v>
      </c>
      <c r="R216" s="177" t="n">
        <f aca="false">Q216*H216</f>
        <v>0</v>
      </c>
      <c r="S216" s="177" t="n">
        <v>0</v>
      </c>
      <c r="T216" s="178" t="n">
        <f aca="false">S216*H216</f>
        <v>0</v>
      </c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R216" s="179" t="s">
        <v>152</v>
      </c>
      <c r="AT216" s="179" t="s">
        <v>266</v>
      </c>
      <c r="AU216" s="179" t="s">
        <v>82</v>
      </c>
      <c r="AY216" s="3" t="s">
        <v>127</v>
      </c>
      <c r="BE216" s="180" t="n">
        <f aca="false">IF(N216="základní",J216,0)</f>
        <v>0</v>
      </c>
      <c r="BF216" s="180" t="n">
        <f aca="false">IF(N216="snížená",J216,0)</f>
        <v>0</v>
      </c>
      <c r="BG216" s="180" t="n">
        <f aca="false">IF(N216="zákl. přenesená",J216,0)</f>
        <v>0</v>
      </c>
      <c r="BH216" s="180" t="n">
        <f aca="false">IF(N216="sníž. přenesená",J216,0)</f>
        <v>0</v>
      </c>
      <c r="BI216" s="180" t="n">
        <f aca="false">IF(N216="nulová",J216,0)</f>
        <v>0</v>
      </c>
      <c r="BJ216" s="3" t="s">
        <v>80</v>
      </c>
      <c r="BK216" s="180" t="n">
        <f aca="false">ROUND(I216*H216,1)</f>
        <v>0</v>
      </c>
      <c r="BL216" s="3" t="s">
        <v>134</v>
      </c>
      <c r="BM216" s="179" t="s">
        <v>666</v>
      </c>
    </row>
    <row r="217" s="27" customFormat="true" ht="24.15" hidden="false" customHeight="true" outlineLevel="0" collapsed="false">
      <c r="A217" s="22"/>
      <c r="B217" s="166"/>
      <c r="C217" s="182" t="s">
        <v>557</v>
      </c>
      <c r="D217" s="182" t="s">
        <v>266</v>
      </c>
      <c r="E217" s="183" t="s">
        <v>667</v>
      </c>
      <c r="F217" s="184" t="s">
        <v>480</v>
      </c>
      <c r="G217" s="185" t="s">
        <v>261</v>
      </c>
      <c r="H217" s="186" t="n">
        <v>4</v>
      </c>
      <c r="I217" s="187"/>
      <c r="J217" s="188" t="n">
        <f aca="false">ROUND(I217*H217,1)</f>
        <v>0</v>
      </c>
      <c r="K217" s="189"/>
      <c r="L217" s="190"/>
      <c r="M217" s="191"/>
      <c r="N217" s="192" t="s">
        <v>37</v>
      </c>
      <c r="O217" s="60"/>
      <c r="P217" s="177" t="n">
        <f aca="false">O217*H217</f>
        <v>0</v>
      </c>
      <c r="Q217" s="177" t="n">
        <v>0</v>
      </c>
      <c r="R217" s="177" t="n">
        <f aca="false">Q217*H217</f>
        <v>0</v>
      </c>
      <c r="S217" s="177" t="n">
        <v>0</v>
      </c>
      <c r="T217" s="178" t="n">
        <f aca="false">S217*H217</f>
        <v>0</v>
      </c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R217" s="179" t="s">
        <v>152</v>
      </c>
      <c r="AT217" s="179" t="s">
        <v>266</v>
      </c>
      <c r="AU217" s="179" t="s">
        <v>82</v>
      </c>
      <c r="AY217" s="3" t="s">
        <v>127</v>
      </c>
      <c r="BE217" s="180" t="n">
        <f aca="false">IF(N217="základní",J217,0)</f>
        <v>0</v>
      </c>
      <c r="BF217" s="180" t="n">
        <f aca="false">IF(N217="snížená",J217,0)</f>
        <v>0</v>
      </c>
      <c r="BG217" s="180" t="n">
        <f aca="false">IF(N217="zákl. přenesená",J217,0)</f>
        <v>0</v>
      </c>
      <c r="BH217" s="180" t="n">
        <f aca="false">IF(N217="sníž. přenesená",J217,0)</f>
        <v>0</v>
      </c>
      <c r="BI217" s="180" t="n">
        <f aca="false">IF(N217="nulová",J217,0)</f>
        <v>0</v>
      </c>
      <c r="BJ217" s="3" t="s">
        <v>80</v>
      </c>
      <c r="BK217" s="180" t="n">
        <f aca="false">ROUND(I217*H217,1)</f>
        <v>0</v>
      </c>
      <c r="BL217" s="3" t="s">
        <v>134</v>
      </c>
      <c r="BM217" s="179" t="s">
        <v>668</v>
      </c>
    </row>
    <row r="218" s="27" customFormat="true" ht="16.5" hidden="false" customHeight="true" outlineLevel="0" collapsed="false">
      <c r="A218" s="22"/>
      <c r="B218" s="166"/>
      <c r="C218" s="182" t="s">
        <v>564</v>
      </c>
      <c r="D218" s="182" t="s">
        <v>266</v>
      </c>
      <c r="E218" s="183" t="s">
        <v>669</v>
      </c>
      <c r="F218" s="184" t="s">
        <v>484</v>
      </c>
      <c r="G218" s="185" t="s">
        <v>261</v>
      </c>
      <c r="H218" s="186" t="n">
        <v>10</v>
      </c>
      <c r="I218" s="187"/>
      <c r="J218" s="188" t="n">
        <f aca="false">ROUND(I218*H218,1)</f>
        <v>0</v>
      </c>
      <c r="K218" s="189"/>
      <c r="L218" s="190"/>
      <c r="M218" s="191"/>
      <c r="N218" s="192" t="s">
        <v>37</v>
      </c>
      <c r="O218" s="60"/>
      <c r="P218" s="177" t="n">
        <f aca="false">O218*H218</f>
        <v>0</v>
      </c>
      <c r="Q218" s="177" t="n">
        <v>0</v>
      </c>
      <c r="R218" s="177" t="n">
        <f aca="false">Q218*H218</f>
        <v>0</v>
      </c>
      <c r="S218" s="177" t="n">
        <v>0</v>
      </c>
      <c r="T218" s="178" t="n">
        <f aca="false">S218*H218</f>
        <v>0</v>
      </c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R218" s="179" t="s">
        <v>152</v>
      </c>
      <c r="AT218" s="179" t="s">
        <v>266</v>
      </c>
      <c r="AU218" s="179" t="s">
        <v>82</v>
      </c>
      <c r="AY218" s="3" t="s">
        <v>127</v>
      </c>
      <c r="BE218" s="180" t="n">
        <f aca="false">IF(N218="základní",J218,0)</f>
        <v>0</v>
      </c>
      <c r="BF218" s="180" t="n">
        <f aca="false">IF(N218="snížená",J218,0)</f>
        <v>0</v>
      </c>
      <c r="BG218" s="180" t="n">
        <f aca="false">IF(N218="zákl. přenesená",J218,0)</f>
        <v>0</v>
      </c>
      <c r="BH218" s="180" t="n">
        <f aca="false">IF(N218="sníž. přenesená",J218,0)</f>
        <v>0</v>
      </c>
      <c r="BI218" s="180" t="n">
        <f aca="false">IF(N218="nulová",J218,0)</f>
        <v>0</v>
      </c>
      <c r="BJ218" s="3" t="s">
        <v>80</v>
      </c>
      <c r="BK218" s="180" t="n">
        <f aca="false">ROUND(I218*H218,1)</f>
        <v>0</v>
      </c>
      <c r="BL218" s="3" t="s">
        <v>134</v>
      </c>
      <c r="BM218" s="179" t="s">
        <v>670</v>
      </c>
    </row>
    <row r="219" s="27" customFormat="true" ht="21.75" hidden="false" customHeight="true" outlineLevel="0" collapsed="false">
      <c r="A219" s="22"/>
      <c r="B219" s="166"/>
      <c r="C219" s="182" t="s">
        <v>671</v>
      </c>
      <c r="D219" s="182" t="s">
        <v>266</v>
      </c>
      <c r="E219" s="183" t="s">
        <v>672</v>
      </c>
      <c r="F219" s="184" t="s">
        <v>488</v>
      </c>
      <c r="G219" s="185" t="s">
        <v>261</v>
      </c>
      <c r="H219" s="186" t="n">
        <v>15</v>
      </c>
      <c r="I219" s="187"/>
      <c r="J219" s="188" t="n">
        <f aca="false">ROUND(I219*H219,1)</f>
        <v>0</v>
      </c>
      <c r="K219" s="189"/>
      <c r="L219" s="190"/>
      <c r="M219" s="191"/>
      <c r="N219" s="192" t="s">
        <v>37</v>
      </c>
      <c r="O219" s="60"/>
      <c r="P219" s="177" t="n">
        <f aca="false">O219*H219</f>
        <v>0</v>
      </c>
      <c r="Q219" s="177" t="n">
        <v>0</v>
      </c>
      <c r="R219" s="177" t="n">
        <f aca="false">Q219*H219</f>
        <v>0</v>
      </c>
      <c r="S219" s="177" t="n">
        <v>0</v>
      </c>
      <c r="T219" s="178" t="n">
        <f aca="false">S219*H219</f>
        <v>0</v>
      </c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R219" s="179" t="s">
        <v>152</v>
      </c>
      <c r="AT219" s="179" t="s">
        <v>266</v>
      </c>
      <c r="AU219" s="179" t="s">
        <v>82</v>
      </c>
      <c r="AY219" s="3" t="s">
        <v>127</v>
      </c>
      <c r="BE219" s="180" t="n">
        <f aca="false">IF(N219="základní",J219,0)</f>
        <v>0</v>
      </c>
      <c r="BF219" s="180" t="n">
        <f aca="false">IF(N219="snížená",J219,0)</f>
        <v>0</v>
      </c>
      <c r="BG219" s="180" t="n">
        <f aca="false">IF(N219="zákl. přenesená",J219,0)</f>
        <v>0</v>
      </c>
      <c r="BH219" s="180" t="n">
        <f aca="false">IF(N219="sníž. přenesená",J219,0)</f>
        <v>0</v>
      </c>
      <c r="BI219" s="180" t="n">
        <f aca="false">IF(N219="nulová",J219,0)</f>
        <v>0</v>
      </c>
      <c r="BJ219" s="3" t="s">
        <v>80</v>
      </c>
      <c r="BK219" s="180" t="n">
        <f aca="false">ROUND(I219*H219,1)</f>
        <v>0</v>
      </c>
      <c r="BL219" s="3" t="s">
        <v>134</v>
      </c>
      <c r="BM219" s="179" t="s">
        <v>673</v>
      </c>
    </row>
    <row r="220" s="27" customFormat="true" ht="16.5" hidden="false" customHeight="true" outlineLevel="0" collapsed="false">
      <c r="A220" s="22"/>
      <c r="B220" s="166"/>
      <c r="C220" s="182" t="s">
        <v>380</v>
      </c>
      <c r="D220" s="182" t="s">
        <v>266</v>
      </c>
      <c r="E220" s="183" t="s">
        <v>640</v>
      </c>
      <c r="F220" s="184" t="s">
        <v>432</v>
      </c>
      <c r="G220" s="185" t="s">
        <v>383</v>
      </c>
      <c r="H220" s="186" t="n">
        <v>2</v>
      </c>
      <c r="I220" s="187"/>
      <c r="J220" s="188" t="n">
        <f aca="false">ROUND(I220*H220,1)</f>
        <v>0</v>
      </c>
      <c r="K220" s="189"/>
      <c r="L220" s="190"/>
      <c r="M220" s="191"/>
      <c r="N220" s="192" t="s">
        <v>37</v>
      </c>
      <c r="O220" s="60"/>
      <c r="P220" s="177" t="n">
        <f aca="false">O220*H220</f>
        <v>0</v>
      </c>
      <c r="Q220" s="177" t="n">
        <v>0</v>
      </c>
      <c r="R220" s="177" t="n">
        <f aca="false">Q220*H220</f>
        <v>0</v>
      </c>
      <c r="S220" s="177" t="n">
        <v>0</v>
      </c>
      <c r="T220" s="178" t="n">
        <f aca="false">S220*H220</f>
        <v>0</v>
      </c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R220" s="179" t="s">
        <v>152</v>
      </c>
      <c r="AT220" s="179" t="s">
        <v>266</v>
      </c>
      <c r="AU220" s="179" t="s">
        <v>82</v>
      </c>
      <c r="AY220" s="3" t="s">
        <v>127</v>
      </c>
      <c r="BE220" s="180" t="n">
        <f aca="false">IF(N220="základní",J220,0)</f>
        <v>0</v>
      </c>
      <c r="BF220" s="180" t="n">
        <f aca="false">IF(N220="snížená",J220,0)</f>
        <v>0</v>
      </c>
      <c r="BG220" s="180" t="n">
        <f aca="false">IF(N220="zákl. přenesená",J220,0)</f>
        <v>0</v>
      </c>
      <c r="BH220" s="180" t="n">
        <f aca="false">IF(N220="sníž. přenesená",J220,0)</f>
        <v>0</v>
      </c>
      <c r="BI220" s="180" t="n">
        <f aca="false">IF(N220="nulová",J220,0)</f>
        <v>0</v>
      </c>
      <c r="BJ220" s="3" t="s">
        <v>80</v>
      </c>
      <c r="BK220" s="180" t="n">
        <f aca="false">ROUND(I220*H220,1)</f>
        <v>0</v>
      </c>
      <c r="BL220" s="3" t="s">
        <v>134</v>
      </c>
      <c r="BM220" s="179" t="s">
        <v>465</v>
      </c>
    </row>
    <row r="221" s="27" customFormat="true" ht="24.15" hidden="false" customHeight="true" outlineLevel="0" collapsed="false">
      <c r="A221" s="22"/>
      <c r="B221" s="166"/>
      <c r="C221" s="167" t="s">
        <v>384</v>
      </c>
      <c r="D221" s="167" t="s">
        <v>130</v>
      </c>
      <c r="E221" s="168" t="s">
        <v>467</v>
      </c>
      <c r="F221" s="169" t="s">
        <v>468</v>
      </c>
      <c r="G221" s="170" t="s">
        <v>417</v>
      </c>
      <c r="H221" s="171" t="n">
        <v>44.1</v>
      </c>
      <c r="I221" s="172"/>
      <c r="J221" s="173" t="n">
        <f aca="false">ROUND(I221*H221,1)</f>
        <v>0</v>
      </c>
      <c r="K221" s="174"/>
      <c r="L221" s="23"/>
      <c r="M221" s="175"/>
      <c r="N221" s="176" t="s">
        <v>37</v>
      </c>
      <c r="O221" s="60"/>
      <c r="P221" s="177" t="n">
        <f aca="false">O221*H221</f>
        <v>0</v>
      </c>
      <c r="Q221" s="177" t="n">
        <v>0.0052</v>
      </c>
      <c r="R221" s="177" t="n">
        <f aca="false">Q221*H221</f>
        <v>0.22932</v>
      </c>
      <c r="S221" s="177" t="n">
        <v>0</v>
      </c>
      <c r="T221" s="178" t="n">
        <f aca="false">S221*H221</f>
        <v>0</v>
      </c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R221" s="179" t="s">
        <v>134</v>
      </c>
      <c r="AT221" s="179" t="s">
        <v>130</v>
      </c>
      <c r="AU221" s="179" t="s">
        <v>82</v>
      </c>
      <c r="AY221" s="3" t="s">
        <v>127</v>
      </c>
      <c r="BE221" s="180" t="n">
        <f aca="false">IF(N221="základní",J221,0)</f>
        <v>0</v>
      </c>
      <c r="BF221" s="180" t="n">
        <f aca="false">IF(N221="snížená",J221,0)</f>
        <v>0</v>
      </c>
      <c r="BG221" s="180" t="n">
        <f aca="false">IF(N221="zákl. přenesená",J221,0)</f>
        <v>0</v>
      </c>
      <c r="BH221" s="180" t="n">
        <f aca="false">IF(N221="sníž. přenesená",J221,0)</f>
        <v>0</v>
      </c>
      <c r="BI221" s="180" t="n">
        <f aca="false">IF(N221="nulová",J221,0)</f>
        <v>0</v>
      </c>
      <c r="BJ221" s="3" t="s">
        <v>80</v>
      </c>
      <c r="BK221" s="180" t="n">
        <f aca="false">ROUND(I221*H221,1)</f>
        <v>0</v>
      </c>
      <c r="BL221" s="3" t="s">
        <v>134</v>
      </c>
      <c r="BM221" s="179" t="s">
        <v>469</v>
      </c>
    </row>
    <row r="222" s="27" customFormat="true" ht="24.15" hidden="false" customHeight="true" outlineLevel="0" collapsed="false">
      <c r="A222" s="22"/>
      <c r="B222" s="166"/>
      <c r="C222" s="167" t="s">
        <v>457</v>
      </c>
      <c r="D222" s="167" t="s">
        <v>130</v>
      </c>
      <c r="E222" s="168" t="s">
        <v>491</v>
      </c>
      <c r="F222" s="169" t="s">
        <v>492</v>
      </c>
      <c r="G222" s="170" t="s">
        <v>177</v>
      </c>
      <c r="H222" s="181"/>
      <c r="I222" s="172"/>
      <c r="J222" s="173" t="n">
        <f aca="false">ROUND(I222*H222,1)</f>
        <v>0</v>
      </c>
      <c r="K222" s="174"/>
      <c r="L222" s="23"/>
      <c r="M222" s="175"/>
      <c r="N222" s="176" t="s">
        <v>37</v>
      </c>
      <c r="O222" s="60"/>
      <c r="P222" s="177" t="n">
        <f aca="false">O222*H222</f>
        <v>0</v>
      </c>
      <c r="Q222" s="177" t="n">
        <v>0</v>
      </c>
      <c r="R222" s="177" t="n">
        <f aca="false">Q222*H222</f>
        <v>0</v>
      </c>
      <c r="S222" s="177" t="n">
        <v>0</v>
      </c>
      <c r="T222" s="178" t="n">
        <f aca="false">S222*H222</f>
        <v>0</v>
      </c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R222" s="179" t="s">
        <v>134</v>
      </c>
      <c r="AT222" s="179" t="s">
        <v>130</v>
      </c>
      <c r="AU222" s="179" t="s">
        <v>82</v>
      </c>
      <c r="AY222" s="3" t="s">
        <v>127</v>
      </c>
      <c r="BE222" s="180" t="n">
        <f aca="false">IF(N222="základní",J222,0)</f>
        <v>0</v>
      </c>
      <c r="BF222" s="180" t="n">
        <f aca="false">IF(N222="snížená",J222,0)</f>
        <v>0</v>
      </c>
      <c r="BG222" s="180" t="n">
        <f aca="false">IF(N222="zákl. přenesená",J222,0)</f>
        <v>0</v>
      </c>
      <c r="BH222" s="180" t="n">
        <f aca="false">IF(N222="sníž. přenesená",J222,0)</f>
        <v>0</v>
      </c>
      <c r="BI222" s="180" t="n">
        <f aca="false">IF(N222="nulová",J222,0)</f>
        <v>0</v>
      </c>
      <c r="BJ222" s="3" t="s">
        <v>80</v>
      </c>
      <c r="BK222" s="180" t="n">
        <f aca="false">ROUND(I222*H222,1)</f>
        <v>0</v>
      </c>
      <c r="BL222" s="3" t="s">
        <v>134</v>
      </c>
      <c r="BM222" s="179" t="s">
        <v>493</v>
      </c>
    </row>
    <row r="223" s="152" customFormat="true" ht="22.8" hidden="false" customHeight="true" outlineLevel="0" collapsed="false">
      <c r="B223" s="153"/>
      <c r="D223" s="154" t="s">
        <v>71</v>
      </c>
      <c r="E223" s="164" t="s">
        <v>494</v>
      </c>
      <c r="F223" s="164" t="s">
        <v>495</v>
      </c>
      <c r="I223" s="156"/>
      <c r="J223" s="165" t="n">
        <f aca="false">BK223</f>
        <v>0</v>
      </c>
      <c r="L223" s="153"/>
      <c r="M223" s="158"/>
      <c r="N223" s="159"/>
      <c r="O223" s="159"/>
      <c r="P223" s="160" t="n">
        <f aca="false">SUM(P224:P225)</f>
        <v>0</v>
      </c>
      <c r="Q223" s="159"/>
      <c r="R223" s="160" t="n">
        <f aca="false">SUM(R224:R225)</f>
        <v>0.00168</v>
      </c>
      <c r="S223" s="159"/>
      <c r="T223" s="161" t="n">
        <f aca="false">SUM(T224:T225)</f>
        <v>0</v>
      </c>
      <c r="AR223" s="154" t="s">
        <v>82</v>
      </c>
      <c r="AT223" s="162" t="s">
        <v>71</v>
      </c>
      <c r="AU223" s="162" t="s">
        <v>80</v>
      </c>
      <c r="AY223" s="154" t="s">
        <v>127</v>
      </c>
      <c r="BK223" s="163" t="n">
        <f aca="false">SUM(BK224:BK225)</f>
        <v>0</v>
      </c>
    </row>
    <row r="224" s="27" customFormat="true" ht="16.5" hidden="false" customHeight="true" outlineLevel="0" collapsed="false">
      <c r="A224" s="22"/>
      <c r="B224" s="166"/>
      <c r="C224" s="167" t="s">
        <v>460</v>
      </c>
      <c r="D224" s="167" t="s">
        <v>130</v>
      </c>
      <c r="E224" s="168" t="s">
        <v>497</v>
      </c>
      <c r="F224" s="169" t="s">
        <v>498</v>
      </c>
      <c r="G224" s="170" t="s">
        <v>133</v>
      </c>
      <c r="H224" s="171" t="n">
        <v>10</v>
      </c>
      <c r="I224" s="172"/>
      <c r="J224" s="173" t="n">
        <f aca="false">ROUND(I224*H224,1)</f>
        <v>0</v>
      </c>
      <c r="K224" s="174"/>
      <c r="L224" s="23"/>
      <c r="M224" s="175"/>
      <c r="N224" s="176" t="s">
        <v>37</v>
      </c>
      <c r="O224" s="60"/>
      <c r="P224" s="177" t="n">
        <f aca="false">O224*H224</f>
        <v>0</v>
      </c>
      <c r="Q224" s="177" t="n">
        <v>0.00014</v>
      </c>
      <c r="R224" s="177" t="n">
        <f aca="false">Q224*H224</f>
        <v>0.0014</v>
      </c>
      <c r="S224" s="177" t="n">
        <v>0</v>
      </c>
      <c r="T224" s="178" t="n">
        <f aca="false">S224*H224</f>
        <v>0</v>
      </c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R224" s="179" t="s">
        <v>164</v>
      </c>
      <c r="AT224" s="179" t="s">
        <v>130</v>
      </c>
      <c r="AU224" s="179" t="s">
        <v>82</v>
      </c>
      <c r="AY224" s="3" t="s">
        <v>127</v>
      </c>
      <c r="BE224" s="180" t="n">
        <f aca="false">IF(N224="základní",J224,0)</f>
        <v>0</v>
      </c>
      <c r="BF224" s="180" t="n">
        <f aca="false">IF(N224="snížená",J224,0)</f>
        <v>0</v>
      </c>
      <c r="BG224" s="180" t="n">
        <f aca="false">IF(N224="zákl. přenesená",J224,0)</f>
        <v>0</v>
      </c>
      <c r="BH224" s="180" t="n">
        <f aca="false">IF(N224="sníž. přenesená",J224,0)</f>
        <v>0</v>
      </c>
      <c r="BI224" s="180" t="n">
        <f aca="false">IF(N224="nulová",J224,0)</f>
        <v>0</v>
      </c>
      <c r="BJ224" s="3" t="s">
        <v>80</v>
      </c>
      <c r="BK224" s="180" t="n">
        <f aca="false">ROUND(I224*H224,1)</f>
        <v>0</v>
      </c>
      <c r="BL224" s="3" t="s">
        <v>164</v>
      </c>
      <c r="BM224" s="179" t="s">
        <v>499</v>
      </c>
    </row>
    <row r="225" s="27" customFormat="true" ht="16.5" hidden="false" customHeight="true" outlineLevel="0" collapsed="false">
      <c r="A225" s="22"/>
      <c r="B225" s="166"/>
      <c r="C225" s="167" t="s">
        <v>464</v>
      </c>
      <c r="D225" s="167" t="s">
        <v>130</v>
      </c>
      <c r="E225" s="168" t="s">
        <v>501</v>
      </c>
      <c r="F225" s="169" t="s">
        <v>502</v>
      </c>
      <c r="G225" s="170" t="s">
        <v>261</v>
      </c>
      <c r="H225" s="171" t="n">
        <v>2</v>
      </c>
      <c r="I225" s="172"/>
      <c r="J225" s="173" t="n">
        <f aca="false">ROUND(I225*H225,1)</f>
        <v>0</v>
      </c>
      <c r="K225" s="174"/>
      <c r="L225" s="23"/>
      <c r="M225" s="175"/>
      <c r="N225" s="176" t="s">
        <v>37</v>
      </c>
      <c r="O225" s="60"/>
      <c r="P225" s="177" t="n">
        <f aca="false">O225*H225</f>
        <v>0</v>
      </c>
      <c r="Q225" s="177" t="n">
        <v>0.00014</v>
      </c>
      <c r="R225" s="177" t="n">
        <f aca="false">Q225*H225</f>
        <v>0.00028</v>
      </c>
      <c r="S225" s="177" t="n">
        <v>0</v>
      </c>
      <c r="T225" s="178" t="n">
        <f aca="false">S225*H225</f>
        <v>0</v>
      </c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R225" s="179" t="s">
        <v>164</v>
      </c>
      <c r="AT225" s="179" t="s">
        <v>130</v>
      </c>
      <c r="AU225" s="179" t="s">
        <v>82</v>
      </c>
      <c r="AY225" s="3" t="s">
        <v>127</v>
      </c>
      <c r="BE225" s="180" t="n">
        <f aca="false">IF(N225="základní",J225,0)</f>
        <v>0</v>
      </c>
      <c r="BF225" s="180" t="n">
        <f aca="false">IF(N225="snížená",J225,0)</f>
        <v>0</v>
      </c>
      <c r="BG225" s="180" t="n">
        <f aca="false">IF(N225="zákl. přenesená",J225,0)</f>
        <v>0</v>
      </c>
      <c r="BH225" s="180" t="n">
        <f aca="false">IF(N225="sníž. přenesená",J225,0)</f>
        <v>0</v>
      </c>
      <c r="BI225" s="180" t="n">
        <f aca="false">IF(N225="nulová",J225,0)</f>
        <v>0</v>
      </c>
      <c r="BJ225" s="3" t="s">
        <v>80</v>
      </c>
      <c r="BK225" s="180" t="n">
        <f aca="false">ROUND(I225*H225,1)</f>
        <v>0</v>
      </c>
      <c r="BL225" s="3" t="s">
        <v>164</v>
      </c>
      <c r="BM225" s="179" t="s">
        <v>641</v>
      </c>
    </row>
    <row r="226" s="152" customFormat="true" ht="22.8" hidden="false" customHeight="true" outlineLevel="0" collapsed="false">
      <c r="B226" s="153"/>
      <c r="D226" s="154" t="s">
        <v>71</v>
      </c>
      <c r="E226" s="164" t="s">
        <v>504</v>
      </c>
      <c r="F226" s="164" t="s">
        <v>505</v>
      </c>
      <c r="I226" s="156"/>
      <c r="J226" s="165" t="n">
        <f aca="false">BK226</f>
        <v>0</v>
      </c>
      <c r="L226" s="153"/>
      <c r="M226" s="158"/>
      <c r="N226" s="159"/>
      <c r="O226" s="159"/>
      <c r="P226" s="160" t="n">
        <f aca="false">P227</f>
        <v>0</v>
      </c>
      <c r="Q226" s="159"/>
      <c r="R226" s="160" t="n">
        <f aca="false">R227</f>
        <v>0</v>
      </c>
      <c r="S226" s="159"/>
      <c r="T226" s="161" t="n">
        <f aca="false">T227</f>
        <v>0</v>
      </c>
      <c r="AR226" s="154" t="s">
        <v>82</v>
      </c>
      <c r="AT226" s="162" t="s">
        <v>71</v>
      </c>
      <c r="AU226" s="162" t="s">
        <v>80</v>
      </c>
      <c r="AY226" s="154" t="s">
        <v>127</v>
      </c>
      <c r="BK226" s="163" t="n">
        <f aca="false">BK227</f>
        <v>0</v>
      </c>
    </row>
    <row r="227" s="27" customFormat="true" ht="16.5" hidden="false" customHeight="true" outlineLevel="0" collapsed="false">
      <c r="A227" s="22"/>
      <c r="B227" s="166"/>
      <c r="C227" s="167" t="s">
        <v>466</v>
      </c>
      <c r="D227" s="167" t="s">
        <v>130</v>
      </c>
      <c r="E227" s="168" t="s">
        <v>507</v>
      </c>
      <c r="F227" s="169" t="s">
        <v>508</v>
      </c>
      <c r="G227" s="170" t="s">
        <v>417</v>
      </c>
      <c r="H227" s="171" t="n">
        <v>70.76</v>
      </c>
      <c r="I227" s="172"/>
      <c r="J227" s="173" t="n">
        <f aca="false">ROUND(I227*H227,1)</f>
        <v>0</v>
      </c>
      <c r="K227" s="174"/>
      <c r="L227" s="23"/>
      <c r="M227" s="175"/>
      <c r="N227" s="176" t="s">
        <v>37</v>
      </c>
      <c r="O227" s="60"/>
      <c r="P227" s="177" t="n">
        <f aca="false">O227*H227</f>
        <v>0</v>
      </c>
      <c r="Q227" s="177" t="n">
        <v>0</v>
      </c>
      <c r="R227" s="177" t="n">
        <f aca="false">Q227*H227</f>
        <v>0</v>
      </c>
      <c r="S227" s="177" t="n">
        <v>0</v>
      </c>
      <c r="T227" s="178" t="n">
        <f aca="false">S227*H227</f>
        <v>0</v>
      </c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R227" s="179" t="s">
        <v>134</v>
      </c>
      <c r="AT227" s="179" t="s">
        <v>130</v>
      </c>
      <c r="AU227" s="179" t="s">
        <v>82</v>
      </c>
      <c r="AY227" s="3" t="s">
        <v>127</v>
      </c>
      <c r="BE227" s="180" t="n">
        <f aca="false">IF(N227="základní",J227,0)</f>
        <v>0</v>
      </c>
      <c r="BF227" s="180" t="n">
        <f aca="false">IF(N227="snížená",J227,0)</f>
        <v>0</v>
      </c>
      <c r="BG227" s="180" t="n">
        <f aca="false">IF(N227="zákl. přenesená",J227,0)</f>
        <v>0</v>
      </c>
      <c r="BH227" s="180" t="n">
        <f aca="false">IF(N227="sníž. přenesená",J227,0)</f>
        <v>0</v>
      </c>
      <c r="BI227" s="180" t="n">
        <f aca="false">IF(N227="nulová",J227,0)</f>
        <v>0</v>
      </c>
      <c r="BJ227" s="3" t="s">
        <v>80</v>
      </c>
      <c r="BK227" s="180" t="n">
        <f aca="false">ROUND(I227*H227,1)</f>
        <v>0</v>
      </c>
      <c r="BL227" s="3" t="s">
        <v>134</v>
      </c>
      <c r="BM227" s="179" t="s">
        <v>509</v>
      </c>
    </row>
    <row r="228" s="152" customFormat="true" ht="22.8" hidden="false" customHeight="true" outlineLevel="0" collapsed="false">
      <c r="B228" s="153"/>
      <c r="D228" s="154" t="s">
        <v>71</v>
      </c>
      <c r="E228" s="164" t="s">
        <v>510</v>
      </c>
      <c r="F228" s="164" t="s">
        <v>511</v>
      </c>
      <c r="I228" s="156"/>
      <c r="J228" s="165" t="n">
        <f aca="false">BK228</f>
        <v>0</v>
      </c>
      <c r="L228" s="153"/>
      <c r="M228" s="158"/>
      <c r="N228" s="159"/>
      <c r="O228" s="159"/>
      <c r="P228" s="160" t="n">
        <f aca="false">SUM(P229:P243)</f>
        <v>0</v>
      </c>
      <c r="Q228" s="159"/>
      <c r="R228" s="160" t="n">
        <f aca="false">SUM(R229:R243)</f>
        <v>0</v>
      </c>
      <c r="S228" s="159"/>
      <c r="T228" s="161" t="n">
        <f aca="false">SUM(T229:T243)</f>
        <v>0</v>
      </c>
      <c r="AR228" s="154" t="s">
        <v>82</v>
      </c>
      <c r="AT228" s="162" t="s">
        <v>71</v>
      </c>
      <c r="AU228" s="162" t="s">
        <v>80</v>
      </c>
      <c r="AY228" s="154" t="s">
        <v>127</v>
      </c>
      <c r="BK228" s="163" t="n">
        <f aca="false">SUM(BK229:BK243)</f>
        <v>0</v>
      </c>
    </row>
    <row r="229" s="27" customFormat="true" ht="16.5" hidden="false" customHeight="true" outlineLevel="0" collapsed="false">
      <c r="A229" s="22"/>
      <c r="B229" s="166"/>
      <c r="C229" s="167" t="s">
        <v>470</v>
      </c>
      <c r="D229" s="167" t="s">
        <v>130</v>
      </c>
      <c r="E229" s="168" t="s">
        <v>513</v>
      </c>
      <c r="F229" s="169" t="s">
        <v>514</v>
      </c>
      <c r="G229" s="170" t="s">
        <v>261</v>
      </c>
      <c r="H229" s="171" t="n">
        <v>4</v>
      </c>
      <c r="I229" s="172"/>
      <c r="J229" s="173" t="n">
        <f aca="false">ROUND(I229*H229,1)</f>
        <v>0</v>
      </c>
      <c r="K229" s="174"/>
      <c r="L229" s="23"/>
      <c r="M229" s="175"/>
      <c r="N229" s="176" t="s">
        <v>37</v>
      </c>
      <c r="O229" s="60"/>
      <c r="P229" s="177" t="n">
        <f aca="false">O229*H229</f>
        <v>0</v>
      </c>
      <c r="Q229" s="177" t="n">
        <v>0</v>
      </c>
      <c r="R229" s="177" t="n">
        <f aca="false">Q229*H229</f>
        <v>0</v>
      </c>
      <c r="S229" s="177" t="n">
        <v>0</v>
      </c>
      <c r="T229" s="178" t="n">
        <f aca="false">S229*H229</f>
        <v>0</v>
      </c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R229" s="179" t="s">
        <v>134</v>
      </c>
      <c r="AT229" s="179" t="s">
        <v>130</v>
      </c>
      <c r="AU229" s="179" t="s">
        <v>82</v>
      </c>
      <c r="AY229" s="3" t="s">
        <v>127</v>
      </c>
      <c r="BE229" s="180" t="n">
        <f aca="false">IF(N229="základní",J229,0)</f>
        <v>0</v>
      </c>
      <c r="BF229" s="180" t="n">
        <f aca="false">IF(N229="snížená",J229,0)</f>
        <v>0</v>
      </c>
      <c r="BG229" s="180" t="n">
        <f aca="false">IF(N229="zákl. přenesená",J229,0)</f>
        <v>0</v>
      </c>
      <c r="BH229" s="180" t="n">
        <f aca="false">IF(N229="sníž. přenesená",J229,0)</f>
        <v>0</v>
      </c>
      <c r="BI229" s="180" t="n">
        <f aca="false">IF(N229="nulová",J229,0)</f>
        <v>0</v>
      </c>
      <c r="BJ229" s="3" t="s">
        <v>80</v>
      </c>
      <c r="BK229" s="180" t="n">
        <f aca="false">ROUND(I229*H229,1)</f>
        <v>0</v>
      </c>
      <c r="BL229" s="3" t="s">
        <v>134</v>
      </c>
      <c r="BM229" s="179" t="s">
        <v>642</v>
      </c>
    </row>
    <row r="230" s="27" customFormat="true" ht="16.5" hidden="false" customHeight="true" outlineLevel="0" collapsed="false">
      <c r="A230" s="22"/>
      <c r="B230" s="166"/>
      <c r="C230" s="167" t="s">
        <v>474</v>
      </c>
      <c r="D230" s="167" t="s">
        <v>130</v>
      </c>
      <c r="E230" s="168" t="s">
        <v>517</v>
      </c>
      <c r="F230" s="169" t="s">
        <v>518</v>
      </c>
      <c r="G230" s="170" t="s">
        <v>519</v>
      </c>
      <c r="H230" s="171" t="n">
        <v>32</v>
      </c>
      <c r="I230" s="172"/>
      <c r="J230" s="173" t="n">
        <f aca="false">ROUND(I230*H230,1)</f>
        <v>0</v>
      </c>
      <c r="K230" s="174"/>
      <c r="L230" s="23"/>
      <c r="M230" s="175"/>
      <c r="N230" s="176" t="s">
        <v>37</v>
      </c>
      <c r="O230" s="60"/>
      <c r="P230" s="177" t="n">
        <f aca="false">O230*H230</f>
        <v>0</v>
      </c>
      <c r="Q230" s="177" t="n">
        <v>0</v>
      </c>
      <c r="R230" s="177" t="n">
        <f aca="false">Q230*H230</f>
        <v>0</v>
      </c>
      <c r="S230" s="177" t="n">
        <v>0</v>
      </c>
      <c r="T230" s="178" t="n">
        <f aca="false">S230*H230</f>
        <v>0</v>
      </c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R230" s="179" t="s">
        <v>134</v>
      </c>
      <c r="AT230" s="179" t="s">
        <v>130</v>
      </c>
      <c r="AU230" s="179" t="s">
        <v>82</v>
      </c>
      <c r="AY230" s="3" t="s">
        <v>127</v>
      </c>
      <c r="BE230" s="180" t="n">
        <f aca="false">IF(N230="základní",J230,0)</f>
        <v>0</v>
      </c>
      <c r="BF230" s="180" t="n">
        <f aca="false">IF(N230="snížená",J230,0)</f>
        <v>0</v>
      </c>
      <c r="BG230" s="180" t="n">
        <f aca="false">IF(N230="zákl. přenesená",J230,0)</f>
        <v>0</v>
      </c>
      <c r="BH230" s="180" t="n">
        <f aca="false">IF(N230="sníž. přenesená",J230,0)</f>
        <v>0</v>
      </c>
      <c r="BI230" s="180" t="n">
        <f aca="false">IF(N230="nulová",J230,0)</f>
        <v>0</v>
      </c>
      <c r="BJ230" s="3" t="s">
        <v>80</v>
      </c>
      <c r="BK230" s="180" t="n">
        <f aca="false">ROUND(I230*H230,1)</f>
        <v>0</v>
      </c>
      <c r="BL230" s="3" t="s">
        <v>134</v>
      </c>
      <c r="BM230" s="179" t="s">
        <v>520</v>
      </c>
    </row>
    <row r="231" s="27" customFormat="true" ht="16.5" hidden="false" customHeight="true" outlineLevel="0" collapsed="false">
      <c r="A231" s="22"/>
      <c r="B231" s="166"/>
      <c r="C231" s="167" t="s">
        <v>478</v>
      </c>
      <c r="D231" s="167" t="s">
        <v>130</v>
      </c>
      <c r="E231" s="168" t="s">
        <v>522</v>
      </c>
      <c r="F231" s="169" t="s">
        <v>523</v>
      </c>
      <c r="G231" s="170" t="s">
        <v>519</v>
      </c>
      <c r="H231" s="171" t="n">
        <v>48</v>
      </c>
      <c r="I231" s="172"/>
      <c r="J231" s="173" t="n">
        <f aca="false">ROUND(I231*H231,1)</f>
        <v>0</v>
      </c>
      <c r="K231" s="174"/>
      <c r="L231" s="23"/>
      <c r="M231" s="175"/>
      <c r="N231" s="176" t="s">
        <v>37</v>
      </c>
      <c r="O231" s="60"/>
      <c r="P231" s="177" t="n">
        <f aca="false">O231*H231</f>
        <v>0</v>
      </c>
      <c r="Q231" s="177" t="n">
        <v>0</v>
      </c>
      <c r="R231" s="177" t="n">
        <f aca="false">Q231*H231</f>
        <v>0</v>
      </c>
      <c r="S231" s="177" t="n">
        <v>0</v>
      </c>
      <c r="T231" s="178" t="n">
        <f aca="false">S231*H231</f>
        <v>0</v>
      </c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R231" s="179" t="s">
        <v>134</v>
      </c>
      <c r="AT231" s="179" t="s">
        <v>130</v>
      </c>
      <c r="AU231" s="179" t="s">
        <v>82</v>
      </c>
      <c r="AY231" s="3" t="s">
        <v>127</v>
      </c>
      <c r="BE231" s="180" t="n">
        <f aca="false">IF(N231="základní",J231,0)</f>
        <v>0</v>
      </c>
      <c r="BF231" s="180" t="n">
        <f aca="false">IF(N231="snížená",J231,0)</f>
        <v>0</v>
      </c>
      <c r="BG231" s="180" t="n">
        <f aca="false">IF(N231="zákl. přenesená",J231,0)</f>
        <v>0</v>
      </c>
      <c r="BH231" s="180" t="n">
        <f aca="false">IF(N231="sníž. přenesená",J231,0)</f>
        <v>0</v>
      </c>
      <c r="BI231" s="180" t="n">
        <f aca="false">IF(N231="nulová",J231,0)</f>
        <v>0</v>
      </c>
      <c r="BJ231" s="3" t="s">
        <v>80</v>
      </c>
      <c r="BK231" s="180" t="n">
        <f aca="false">ROUND(I231*H231,1)</f>
        <v>0</v>
      </c>
      <c r="BL231" s="3" t="s">
        <v>134</v>
      </c>
      <c r="BM231" s="179" t="s">
        <v>524</v>
      </c>
    </row>
    <row r="232" s="27" customFormat="true" ht="16.5" hidden="false" customHeight="true" outlineLevel="0" collapsed="false">
      <c r="A232" s="22"/>
      <c r="B232" s="166"/>
      <c r="C232" s="182" t="s">
        <v>482</v>
      </c>
      <c r="D232" s="182" t="s">
        <v>266</v>
      </c>
      <c r="E232" s="183" t="s">
        <v>526</v>
      </c>
      <c r="F232" s="184" t="s">
        <v>527</v>
      </c>
      <c r="G232" s="185" t="s">
        <v>336</v>
      </c>
      <c r="H232" s="186" t="n">
        <v>1</v>
      </c>
      <c r="I232" s="187"/>
      <c r="J232" s="188" t="n">
        <f aca="false">ROUND(I232*H232,1)</f>
        <v>0</v>
      </c>
      <c r="K232" s="189"/>
      <c r="L232" s="190"/>
      <c r="M232" s="191"/>
      <c r="N232" s="192" t="s">
        <v>37</v>
      </c>
      <c r="O232" s="60"/>
      <c r="P232" s="177" t="n">
        <f aca="false">O232*H232</f>
        <v>0</v>
      </c>
      <c r="Q232" s="177" t="n">
        <v>0</v>
      </c>
      <c r="R232" s="177" t="n">
        <f aca="false">Q232*H232</f>
        <v>0</v>
      </c>
      <c r="S232" s="177" t="n">
        <v>0</v>
      </c>
      <c r="T232" s="178" t="n">
        <f aca="false">S232*H232</f>
        <v>0</v>
      </c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R232" s="179" t="s">
        <v>152</v>
      </c>
      <c r="AT232" s="179" t="s">
        <v>266</v>
      </c>
      <c r="AU232" s="179" t="s">
        <v>82</v>
      </c>
      <c r="AY232" s="3" t="s">
        <v>127</v>
      </c>
      <c r="BE232" s="180" t="n">
        <f aca="false">IF(N232="základní",J232,0)</f>
        <v>0</v>
      </c>
      <c r="BF232" s="180" t="n">
        <f aca="false">IF(N232="snížená",J232,0)</f>
        <v>0</v>
      </c>
      <c r="BG232" s="180" t="n">
        <f aca="false">IF(N232="zákl. přenesená",J232,0)</f>
        <v>0</v>
      </c>
      <c r="BH232" s="180" t="n">
        <f aca="false">IF(N232="sníž. přenesená",J232,0)</f>
        <v>0</v>
      </c>
      <c r="BI232" s="180" t="n">
        <f aca="false">IF(N232="nulová",J232,0)</f>
        <v>0</v>
      </c>
      <c r="BJ232" s="3" t="s">
        <v>80</v>
      </c>
      <c r="BK232" s="180" t="n">
        <f aca="false">ROUND(I232*H232,1)</f>
        <v>0</v>
      </c>
      <c r="BL232" s="3" t="s">
        <v>134</v>
      </c>
      <c r="BM232" s="179" t="s">
        <v>528</v>
      </c>
    </row>
    <row r="233" s="27" customFormat="true" ht="16.5" hidden="false" customHeight="true" outlineLevel="0" collapsed="false">
      <c r="A233" s="22"/>
      <c r="B233" s="166"/>
      <c r="C233" s="167" t="s">
        <v>499</v>
      </c>
      <c r="D233" s="167" t="s">
        <v>130</v>
      </c>
      <c r="E233" s="168" t="s">
        <v>530</v>
      </c>
      <c r="F233" s="169" t="s">
        <v>531</v>
      </c>
      <c r="G233" s="170" t="s">
        <v>336</v>
      </c>
      <c r="H233" s="171" t="n">
        <v>1</v>
      </c>
      <c r="I233" s="172"/>
      <c r="J233" s="173" t="n">
        <f aca="false">ROUND(I233*H233,1)</f>
        <v>0</v>
      </c>
      <c r="K233" s="174"/>
      <c r="L233" s="23"/>
      <c r="M233" s="175"/>
      <c r="N233" s="176" t="s">
        <v>37</v>
      </c>
      <c r="O233" s="60"/>
      <c r="P233" s="177" t="n">
        <f aca="false">O233*H233</f>
        <v>0</v>
      </c>
      <c r="Q233" s="177" t="n">
        <v>0</v>
      </c>
      <c r="R233" s="177" t="n">
        <f aca="false">Q233*H233</f>
        <v>0</v>
      </c>
      <c r="S233" s="177" t="n">
        <v>0</v>
      </c>
      <c r="T233" s="178" t="n">
        <f aca="false">S233*H233</f>
        <v>0</v>
      </c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R233" s="179" t="s">
        <v>134</v>
      </c>
      <c r="AT233" s="179" t="s">
        <v>130</v>
      </c>
      <c r="AU233" s="179" t="s">
        <v>82</v>
      </c>
      <c r="AY233" s="3" t="s">
        <v>127</v>
      </c>
      <c r="BE233" s="180" t="n">
        <f aca="false">IF(N233="základní",J233,0)</f>
        <v>0</v>
      </c>
      <c r="BF233" s="180" t="n">
        <f aca="false">IF(N233="snížená",J233,0)</f>
        <v>0</v>
      </c>
      <c r="BG233" s="180" t="n">
        <f aca="false">IF(N233="zákl. přenesená",J233,0)</f>
        <v>0</v>
      </c>
      <c r="BH233" s="180" t="n">
        <f aca="false">IF(N233="sníž. přenesená",J233,0)</f>
        <v>0</v>
      </c>
      <c r="BI233" s="180" t="n">
        <f aca="false">IF(N233="nulová",J233,0)</f>
        <v>0</v>
      </c>
      <c r="BJ233" s="3" t="s">
        <v>80</v>
      </c>
      <c r="BK233" s="180" t="n">
        <f aca="false">ROUND(I233*H233,1)</f>
        <v>0</v>
      </c>
      <c r="BL233" s="3" t="s">
        <v>134</v>
      </c>
      <c r="BM233" s="179" t="s">
        <v>674</v>
      </c>
    </row>
    <row r="234" s="27" customFormat="true" ht="16.5" hidden="false" customHeight="true" outlineLevel="0" collapsed="false">
      <c r="A234" s="22"/>
      <c r="B234" s="166"/>
      <c r="C234" s="167" t="s">
        <v>486</v>
      </c>
      <c r="D234" s="167" t="s">
        <v>130</v>
      </c>
      <c r="E234" s="168" t="s">
        <v>534</v>
      </c>
      <c r="F234" s="169" t="s">
        <v>535</v>
      </c>
      <c r="G234" s="170" t="s">
        <v>536</v>
      </c>
      <c r="H234" s="171" t="n">
        <v>1</v>
      </c>
      <c r="I234" s="172"/>
      <c r="J234" s="173" t="n">
        <f aca="false">ROUND(I234*H234,1)</f>
        <v>0</v>
      </c>
      <c r="K234" s="174"/>
      <c r="L234" s="23"/>
      <c r="M234" s="175"/>
      <c r="N234" s="176" t="s">
        <v>37</v>
      </c>
      <c r="O234" s="60"/>
      <c r="P234" s="177" t="n">
        <f aca="false">O234*H234</f>
        <v>0</v>
      </c>
      <c r="Q234" s="177" t="n">
        <v>0</v>
      </c>
      <c r="R234" s="177" t="n">
        <f aca="false">Q234*H234</f>
        <v>0</v>
      </c>
      <c r="S234" s="177" t="n">
        <v>0</v>
      </c>
      <c r="T234" s="178" t="n">
        <f aca="false">S234*H234</f>
        <v>0</v>
      </c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R234" s="179" t="s">
        <v>134</v>
      </c>
      <c r="AT234" s="179" t="s">
        <v>130</v>
      </c>
      <c r="AU234" s="179" t="s">
        <v>82</v>
      </c>
      <c r="AY234" s="3" t="s">
        <v>127</v>
      </c>
      <c r="BE234" s="180" t="n">
        <f aca="false">IF(N234="základní",J234,0)</f>
        <v>0</v>
      </c>
      <c r="BF234" s="180" t="n">
        <f aca="false">IF(N234="snížená",J234,0)</f>
        <v>0</v>
      </c>
      <c r="BG234" s="180" t="n">
        <f aca="false">IF(N234="zákl. přenesená",J234,0)</f>
        <v>0</v>
      </c>
      <c r="BH234" s="180" t="n">
        <f aca="false">IF(N234="sníž. přenesená",J234,0)</f>
        <v>0</v>
      </c>
      <c r="BI234" s="180" t="n">
        <f aca="false">IF(N234="nulová",J234,0)</f>
        <v>0</v>
      </c>
      <c r="BJ234" s="3" t="s">
        <v>80</v>
      </c>
      <c r="BK234" s="180" t="n">
        <f aca="false">ROUND(I234*H234,1)</f>
        <v>0</v>
      </c>
      <c r="BL234" s="3" t="s">
        <v>134</v>
      </c>
      <c r="BM234" s="179" t="s">
        <v>537</v>
      </c>
    </row>
    <row r="235" s="27" customFormat="true" ht="16.5" hidden="false" customHeight="true" outlineLevel="0" collapsed="false">
      <c r="A235" s="22"/>
      <c r="B235" s="166"/>
      <c r="C235" s="167" t="s">
        <v>490</v>
      </c>
      <c r="D235" s="167" t="s">
        <v>130</v>
      </c>
      <c r="E235" s="168" t="s">
        <v>538</v>
      </c>
      <c r="F235" s="169" t="s">
        <v>539</v>
      </c>
      <c r="G235" s="170" t="s">
        <v>519</v>
      </c>
      <c r="H235" s="171" t="n">
        <v>24</v>
      </c>
      <c r="I235" s="172"/>
      <c r="J235" s="173" t="n">
        <f aca="false">ROUND(I235*H235,1)</f>
        <v>0</v>
      </c>
      <c r="K235" s="174"/>
      <c r="L235" s="23"/>
      <c r="M235" s="175"/>
      <c r="N235" s="176" t="s">
        <v>37</v>
      </c>
      <c r="O235" s="60"/>
      <c r="P235" s="177" t="n">
        <f aca="false">O235*H235</f>
        <v>0</v>
      </c>
      <c r="Q235" s="177" t="n">
        <v>0</v>
      </c>
      <c r="R235" s="177" t="n">
        <f aca="false">Q235*H235</f>
        <v>0</v>
      </c>
      <c r="S235" s="177" t="n">
        <v>0</v>
      </c>
      <c r="T235" s="178" t="n">
        <f aca="false">S235*H235</f>
        <v>0</v>
      </c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R235" s="179" t="s">
        <v>134</v>
      </c>
      <c r="AT235" s="179" t="s">
        <v>130</v>
      </c>
      <c r="AU235" s="179" t="s">
        <v>82</v>
      </c>
      <c r="AY235" s="3" t="s">
        <v>127</v>
      </c>
      <c r="BE235" s="180" t="n">
        <f aca="false">IF(N235="základní",J235,0)</f>
        <v>0</v>
      </c>
      <c r="BF235" s="180" t="n">
        <f aca="false">IF(N235="snížená",J235,0)</f>
        <v>0</v>
      </c>
      <c r="BG235" s="180" t="n">
        <f aca="false">IF(N235="zákl. přenesená",J235,0)</f>
        <v>0</v>
      </c>
      <c r="BH235" s="180" t="n">
        <f aca="false">IF(N235="sníž. přenesená",J235,0)</f>
        <v>0</v>
      </c>
      <c r="BI235" s="180" t="n">
        <f aca="false">IF(N235="nulová",J235,0)</f>
        <v>0</v>
      </c>
      <c r="BJ235" s="3" t="s">
        <v>80</v>
      </c>
      <c r="BK235" s="180" t="n">
        <f aca="false">ROUND(I235*H235,1)</f>
        <v>0</v>
      </c>
      <c r="BL235" s="3" t="s">
        <v>134</v>
      </c>
      <c r="BM235" s="179" t="s">
        <v>540</v>
      </c>
    </row>
    <row r="236" s="27" customFormat="true" ht="16.5" hidden="false" customHeight="true" outlineLevel="0" collapsed="false">
      <c r="A236" s="22"/>
      <c r="B236" s="166"/>
      <c r="C236" s="182" t="s">
        <v>496</v>
      </c>
      <c r="D236" s="182" t="s">
        <v>266</v>
      </c>
      <c r="E236" s="183" t="s">
        <v>542</v>
      </c>
      <c r="F236" s="184" t="s">
        <v>543</v>
      </c>
      <c r="G236" s="185" t="s">
        <v>336</v>
      </c>
      <c r="H236" s="186" t="n">
        <v>1</v>
      </c>
      <c r="I236" s="187"/>
      <c r="J236" s="188" t="n">
        <f aca="false">ROUND(I236*H236,1)</f>
        <v>0</v>
      </c>
      <c r="K236" s="189"/>
      <c r="L236" s="190"/>
      <c r="M236" s="191"/>
      <c r="N236" s="192" t="s">
        <v>37</v>
      </c>
      <c r="O236" s="60"/>
      <c r="P236" s="177" t="n">
        <f aca="false">O236*H236</f>
        <v>0</v>
      </c>
      <c r="Q236" s="177" t="n">
        <v>0</v>
      </c>
      <c r="R236" s="177" t="n">
        <f aca="false">Q236*H236</f>
        <v>0</v>
      </c>
      <c r="S236" s="177" t="n">
        <v>0</v>
      </c>
      <c r="T236" s="178" t="n">
        <f aca="false">S236*H236</f>
        <v>0</v>
      </c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R236" s="179" t="s">
        <v>152</v>
      </c>
      <c r="AT236" s="179" t="s">
        <v>266</v>
      </c>
      <c r="AU236" s="179" t="s">
        <v>82</v>
      </c>
      <c r="AY236" s="3" t="s">
        <v>127</v>
      </c>
      <c r="BE236" s="180" t="n">
        <f aca="false">IF(N236="základní",J236,0)</f>
        <v>0</v>
      </c>
      <c r="BF236" s="180" t="n">
        <f aca="false">IF(N236="snížená",J236,0)</f>
        <v>0</v>
      </c>
      <c r="BG236" s="180" t="n">
        <f aca="false">IF(N236="zákl. přenesená",J236,0)</f>
        <v>0</v>
      </c>
      <c r="BH236" s="180" t="n">
        <f aca="false">IF(N236="sníž. přenesená",J236,0)</f>
        <v>0</v>
      </c>
      <c r="BI236" s="180" t="n">
        <f aca="false">IF(N236="nulová",J236,0)</f>
        <v>0</v>
      </c>
      <c r="BJ236" s="3" t="s">
        <v>80</v>
      </c>
      <c r="BK236" s="180" t="n">
        <f aca="false">ROUND(I236*H236,1)</f>
        <v>0</v>
      </c>
      <c r="BL236" s="3" t="s">
        <v>134</v>
      </c>
      <c r="BM236" s="179" t="s">
        <v>544</v>
      </c>
    </row>
    <row r="237" s="27" customFormat="true" ht="16.5" hidden="false" customHeight="true" outlineLevel="0" collapsed="false">
      <c r="A237" s="22"/>
      <c r="B237" s="166"/>
      <c r="C237" s="167" t="s">
        <v>500</v>
      </c>
      <c r="D237" s="167" t="s">
        <v>130</v>
      </c>
      <c r="E237" s="168" t="s">
        <v>545</v>
      </c>
      <c r="F237" s="169" t="s">
        <v>546</v>
      </c>
      <c r="G237" s="170" t="s">
        <v>261</v>
      </c>
      <c r="H237" s="171" t="n">
        <v>8</v>
      </c>
      <c r="I237" s="172"/>
      <c r="J237" s="173" t="n">
        <f aca="false">ROUND(I237*H237,1)</f>
        <v>0</v>
      </c>
      <c r="K237" s="174"/>
      <c r="L237" s="23"/>
      <c r="M237" s="175"/>
      <c r="N237" s="176" t="s">
        <v>37</v>
      </c>
      <c r="O237" s="60"/>
      <c r="P237" s="177" t="n">
        <f aca="false">O237*H237</f>
        <v>0</v>
      </c>
      <c r="Q237" s="177" t="n">
        <v>0</v>
      </c>
      <c r="R237" s="177" t="n">
        <f aca="false">Q237*H237</f>
        <v>0</v>
      </c>
      <c r="S237" s="177" t="n">
        <v>0</v>
      </c>
      <c r="T237" s="178" t="n">
        <f aca="false">S237*H237</f>
        <v>0</v>
      </c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R237" s="179" t="s">
        <v>134</v>
      </c>
      <c r="AT237" s="179" t="s">
        <v>130</v>
      </c>
      <c r="AU237" s="179" t="s">
        <v>82</v>
      </c>
      <c r="AY237" s="3" t="s">
        <v>127</v>
      </c>
      <c r="BE237" s="180" t="n">
        <f aca="false">IF(N237="základní",J237,0)</f>
        <v>0</v>
      </c>
      <c r="BF237" s="180" t="n">
        <f aca="false">IF(N237="snížená",J237,0)</f>
        <v>0</v>
      </c>
      <c r="BG237" s="180" t="n">
        <f aca="false">IF(N237="zákl. přenesená",J237,0)</f>
        <v>0</v>
      </c>
      <c r="BH237" s="180" t="n">
        <f aca="false">IF(N237="sníž. přenesená",J237,0)</f>
        <v>0</v>
      </c>
      <c r="BI237" s="180" t="n">
        <f aca="false">IF(N237="nulová",J237,0)</f>
        <v>0</v>
      </c>
      <c r="BJ237" s="3" t="s">
        <v>80</v>
      </c>
      <c r="BK237" s="180" t="n">
        <f aca="false">ROUND(I237*H237,1)</f>
        <v>0</v>
      </c>
      <c r="BL237" s="3" t="s">
        <v>134</v>
      </c>
      <c r="BM237" s="179" t="s">
        <v>547</v>
      </c>
    </row>
    <row r="238" s="27" customFormat="true" ht="21.75" hidden="false" customHeight="true" outlineLevel="0" collapsed="false">
      <c r="A238" s="22"/>
      <c r="B238" s="166"/>
      <c r="C238" s="182" t="s">
        <v>456</v>
      </c>
      <c r="D238" s="182" t="s">
        <v>266</v>
      </c>
      <c r="E238" s="183" t="s">
        <v>644</v>
      </c>
      <c r="F238" s="184" t="s">
        <v>549</v>
      </c>
      <c r="G238" s="185" t="s">
        <v>261</v>
      </c>
      <c r="H238" s="186" t="n">
        <v>3</v>
      </c>
      <c r="I238" s="187"/>
      <c r="J238" s="188" t="n">
        <f aca="false">ROUND(I238*H238,1)</f>
        <v>0</v>
      </c>
      <c r="K238" s="189"/>
      <c r="L238" s="190"/>
      <c r="M238" s="191"/>
      <c r="N238" s="192" t="s">
        <v>37</v>
      </c>
      <c r="O238" s="60"/>
      <c r="P238" s="177" t="n">
        <f aca="false">O238*H238</f>
        <v>0</v>
      </c>
      <c r="Q238" s="177" t="n">
        <v>0</v>
      </c>
      <c r="R238" s="177" t="n">
        <f aca="false">Q238*H238</f>
        <v>0</v>
      </c>
      <c r="S238" s="177" t="n">
        <v>0</v>
      </c>
      <c r="T238" s="178" t="n">
        <f aca="false">S238*H238</f>
        <v>0</v>
      </c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R238" s="179" t="s">
        <v>152</v>
      </c>
      <c r="AT238" s="179" t="s">
        <v>266</v>
      </c>
      <c r="AU238" s="179" t="s">
        <v>82</v>
      </c>
      <c r="AY238" s="3" t="s">
        <v>127</v>
      </c>
      <c r="BE238" s="180" t="n">
        <f aca="false">IF(N238="základní",J238,0)</f>
        <v>0</v>
      </c>
      <c r="BF238" s="180" t="n">
        <f aca="false">IF(N238="snížená",J238,0)</f>
        <v>0</v>
      </c>
      <c r="BG238" s="180" t="n">
        <f aca="false">IF(N238="zákl. přenesená",J238,0)</f>
        <v>0</v>
      </c>
      <c r="BH238" s="180" t="n">
        <f aca="false">IF(N238="sníž. přenesená",J238,0)</f>
        <v>0</v>
      </c>
      <c r="BI238" s="180" t="n">
        <f aca="false">IF(N238="nulová",J238,0)</f>
        <v>0</v>
      </c>
      <c r="BJ238" s="3" t="s">
        <v>80</v>
      </c>
      <c r="BK238" s="180" t="n">
        <f aca="false">ROUND(I238*H238,1)</f>
        <v>0</v>
      </c>
      <c r="BL238" s="3" t="s">
        <v>134</v>
      </c>
      <c r="BM238" s="179" t="s">
        <v>645</v>
      </c>
    </row>
    <row r="239" s="27" customFormat="true" ht="24.15" hidden="false" customHeight="true" outlineLevel="0" collapsed="false">
      <c r="A239" s="22"/>
      <c r="B239" s="166"/>
      <c r="C239" s="182" t="s">
        <v>646</v>
      </c>
      <c r="D239" s="182" t="s">
        <v>266</v>
      </c>
      <c r="E239" s="183" t="s">
        <v>647</v>
      </c>
      <c r="F239" s="184" t="s">
        <v>552</v>
      </c>
      <c r="G239" s="185" t="s">
        <v>261</v>
      </c>
      <c r="H239" s="186" t="n">
        <v>1</v>
      </c>
      <c r="I239" s="187"/>
      <c r="J239" s="188" t="n">
        <f aca="false">ROUND(I239*H239,1)</f>
        <v>0</v>
      </c>
      <c r="K239" s="189"/>
      <c r="L239" s="190"/>
      <c r="M239" s="191"/>
      <c r="N239" s="192" t="s">
        <v>37</v>
      </c>
      <c r="O239" s="60"/>
      <c r="P239" s="177" t="n">
        <f aca="false">O239*H239</f>
        <v>0</v>
      </c>
      <c r="Q239" s="177" t="n">
        <v>0</v>
      </c>
      <c r="R239" s="177" t="n">
        <f aca="false">Q239*H239</f>
        <v>0</v>
      </c>
      <c r="S239" s="177" t="n">
        <v>0</v>
      </c>
      <c r="T239" s="178" t="n">
        <f aca="false">S239*H239</f>
        <v>0</v>
      </c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R239" s="179" t="s">
        <v>152</v>
      </c>
      <c r="AT239" s="179" t="s">
        <v>266</v>
      </c>
      <c r="AU239" s="179" t="s">
        <v>82</v>
      </c>
      <c r="AY239" s="3" t="s">
        <v>127</v>
      </c>
      <c r="BE239" s="180" t="n">
        <f aca="false">IF(N239="základní",J239,0)</f>
        <v>0</v>
      </c>
      <c r="BF239" s="180" t="n">
        <f aca="false">IF(N239="snížená",J239,0)</f>
        <v>0</v>
      </c>
      <c r="BG239" s="180" t="n">
        <f aca="false">IF(N239="zákl. přenesená",J239,0)</f>
        <v>0</v>
      </c>
      <c r="BH239" s="180" t="n">
        <f aca="false">IF(N239="sníž. přenesená",J239,0)</f>
        <v>0</v>
      </c>
      <c r="BI239" s="180" t="n">
        <f aca="false">IF(N239="nulová",J239,0)</f>
        <v>0</v>
      </c>
      <c r="BJ239" s="3" t="s">
        <v>80</v>
      </c>
      <c r="BK239" s="180" t="n">
        <f aca="false">ROUND(I239*H239,1)</f>
        <v>0</v>
      </c>
      <c r="BL239" s="3" t="s">
        <v>134</v>
      </c>
      <c r="BM239" s="179" t="s">
        <v>648</v>
      </c>
    </row>
    <row r="240" s="27" customFormat="true" ht="24.15" hidden="false" customHeight="true" outlineLevel="0" collapsed="false">
      <c r="A240" s="22"/>
      <c r="B240" s="166"/>
      <c r="C240" s="182" t="s">
        <v>649</v>
      </c>
      <c r="D240" s="182" t="s">
        <v>266</v>
      </c>
      <c r="E240" s="183" t="s">
        <v>650</v>
      </c>
      <c r="F240" s="184" t="s">
        <v>555</v>
      </c>
      <c r="G240" s="185" t="s">
        <v>261</v>
      </c>
      <c r="H240" s="186" t="n">
        <v>1</v>
      </c>
      <c r="I240" s="187"/>
      <c r="J240" s="188" t="n">
        <f aca="false">ROUND(I240*H240,1)</f>
        <v>0</v>
      </c>
      <c r="K240" s="189"/>
      <c r="L240" s="190"/>
      <c r="M240" s="191"/>
      <c r="N240" s="192" t="s">
        <v>37</v>
      </c>
      <c r="O240" s="60"/>
      <c r="P240" s="177" t="n">
        <f aca="false">O240*H240</f>
        <v>0</v>
      </c>
      <c r="Q240" s="177" t="n">
        <v>0</v>
      </c>
      <c r="R240" s="177" t="n">
        <f aca="false">Q240*H240</f>
        <v>0</v>
      </c>
      <c r="S240" s="177" t="n">
        <v>0</v>
      </c>
      <c r="T240" s="178" t="n">
        <f aca="false">S240*H240</f>
        <v>0</v>
      </c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R240" s="179" t="s">
        <v>152</v>
      </c>
      <c r="AT240" s="179" t="s">
        <v>266</v>
      </c>
      <c r="AU240" s="179" t="s">
        <v>82</v>
      </c>
      <c r="AY240" s="3" t="s">
        <v>127</v>
      </c>
      <c r="BE240" s="180" t="n">
        <f aca="false">IF(N240="základní",J240,0)</f>
        <v>0</v>
      </c>
      <c r="BF240" s="180" t="n">
        <f aca="false">IF(N240="snížená",J240,0)</f>
        <v>0</v>
      </c>
      <c r="BG240" s="180" t="n">
        <f aca="false">IF(N240="zákl. přenesená",J240,0)</f>
        <v>0</v>
      </c>
      <c r="BH240" s="180" t="n">
        <f aca="false">IF(N240="sníž. přenesená",J240,0)</f>
        <v>0</v>
      </c>
      <c r="BI240" s="180" t="n">
        <f aca="false">IF(N240="nulová",J240,0)</f>
        <v>0</v>
      </c>
      <c r="BJ240" s="3" t="s">
        <v>80</v>
      </c>
      <c r="BK240" s="180" t="n">
        <f aca="false">ROUND(I240*H240,1)</f>
        <v>0</v>
      </c>
      <c r="BL240" s="3" t="s">
        <v>134</v>
      </c>
      <c r="BM240" s="179" t="s">
        <v>651</v>
      </c>
    </row>
    <row r="241" s="27" customFormat="true" ht="24.15" hidden="false" customHeight="true" outlineLevel="0" collapsed="false">
      <c r="A241" s="22"/>
      <c r="B241" s="166"/>
      <c r="C241" s="182" t="s">
        <v>652</v>
      </c>
      <c r="D241" s="182" t="s">
        <v>266</v>
      </c>
      <c r="E241" s="183" t="s">
        <v>653</v>
      </c>
      <c r="F241" s="184" t="s">
        <v>559</v>
      </c>
      <c r="G241" s="185" t="s">
        <v>261</v>
      </c>
      <c r="H241" s="186" t="n">
        <v>2</v>
      </c>
      <c r="I241" s="187"/>
      <c r="J241" s="188" t="n">
        <f aca="false">ROUND(I241*H241,1)</f>
        <v>0</v>
      </c>
      <c r="K241" s="189"/>
      <c r="L241" s="190"/>
      <c r="M241" s="191"/>
      <c r="N241" s="192" t="s">
        <v>37</v>
      </c>
      <c r="O241" s="60"/>
      <c r="P241" s="177" t="n">
        <f aca="false">O241*H241</f>
        <v>0</v>
      </c>
      <c r="Q241" s="177" t="n">
        <v>0</v>
      </c>
      <c r="R241" s="177" t="n">
        <f aca="false">Q241*H241</f>
        <v>0</v>
      </c>
      <c r="S241" s="177" t="n">
        <v>0</v>
      </c>
      <c r="T241" s="178" t="n">
        <f aca="false">S241*H241</f>
        <v>0</v>
      </c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R241" s="179" t="s">
        <v>152</v>
      </c>
      <c r="AT241" s="179" t="s">
        <v>266</v>
      </c>
      <c r="AU241" s="179" t="s">
        <v>82</v>
      </c>
      <c r="AY241" s="3" t="s">
        <v>127</v>
      </c>
      <c r="BE241" s="180" t="n">
        <f aca="false">IF(N241="základní",J241,0)</f>
        <v>0</v>
      </c>
      <c r="BF241" s="180" t="n">
        <f aca="false">IF(N241="snížená",J241,0)</f>
        <v>0</v>
      </c>
      <c r="BG241" s="180" t="n">
        <f aca="false">IF(N241="zákl. přenesená",J241,0)</f>
        <v>0</v>
      </c>
      <c r="BH241" s="180" t="n">
        <f aca="false">IF(N241="sníž. přenesená",J241,0)</f>
        <v>0</v>
      </c>
      <c r="BI241" s="180" t="n">
        <f aca="false">IF(N241="nulová",J241,0)</f>
        <v>0</v>
      </c>
      <c r="BJ241" s="3" t="s">
        <v>80</v>
      </c>
      <c r="BK241" s="180" t="n">
        <f aca="false">ROUND(I241*H241,1)</f>
        <v>0</v>
      </c>
      <c r="BL241" s="3" t="s">
        <v>134</v>
      </c>
      <c r="BM241" s="179" t="s">
        <v>654</v>
      </c>
    </row>
    <row r="242" s="27" customFormat="true" ht="21.75" hidden="false" customHeight="true" outlineLevel="0" collapsed="false">
      <c r="A242" s="22"/>
      <c r="B242" s="166"/>
      <c r="C242" s="182" t="s">
        <v>655</v>
      </c>
      <c r="D242" s="182" t="s">
        <v>266</v>
      </c>
      <c r="E242" s="183" t="s">
        <v>656</v>
      </c>
      <c r="F242" s="184" t="s">
        <v>562</v>
      </c>
      <c r="G242" s="185" t="s">
        <v>261</v>
      </c>
      <c r="H242" s="186" t="n">
        <v>1</v>
      </c>
      <c r="I242" s="187"/>
      <c r="J242" s="188" t="n">
        <f aca="false">ROUND(I242*H242,1)</f>
        <v>0</v>
      </c>
      <c r="K242" s="189"/>
      <c r="L242" s="190"/>
      <c r="M242" s="191"/>
      <c r="N242" s="192" t="s">
        <v>37</v>
      </c>
      <c r="O242" s="60"/>
      <c r="P242" s="177" t="n">
        <f aca="false">O242*H242</f>
        <v>0</v>
      </c>
      <c r="Q242" s="177" t="n">
        <v>0</v>
      </c>
      <c r="R242" s="177" t="n">
        <f aca="false">Q242*H242</f>
        <v>0</v>
      </c>
      <c r="S242" s="177" t="n">
        <v>0</v>
      </c>
      <c r="T242" s="178" t="n">
        <f aca="false">S242*H242</f>
        <v>0</v>
      </c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R242" s="179" t="s">
        <v>152</v>
      </c>
      <c r="AT242" s="179" t="s">
        <v>266</v>
      </c>
      <c r="AU242" s="179" t="s">
        <v>82</v>
      </c>
      <c r="AY242" s="3" t="s">
        <v>127</v>
      </c>
      <c r="BE242" s="180" t="n">
        <f aca="false">IF(N242="základní",J242,0)</f>
        <v>0</v>
      </c>
      <c r="BF242" s="180" t="n">
        <f aca="false">IF(N242="snížená",J242,0)</f>
        <v>0</v>
      </c>
      <c r="BG242" s="180" t="n">
        <f aca="false">IF(N242="zákl. přenesená",J242,0)</f>
        <v>0</v>
      </c>
      <c r="BH242" s="180" t="n">
        <f aca="false">IF(N242="sníž. přenesená",J242,0)</f>
        <v>0</v>
      </c>
      <c r="BI242" s="180" t="n">
        <f aca="false">IF(N242="nulová",J242,0)</f>
        <v>0</v>
      </c>
      <c r="BJ242" s="3" t="s">
        <v>80</v>
      </c>
      <c r="BK242" s="180" t="n">
        <f aca="false">ROUND(I242*H242,1)</f>
        <v>0</v>
      </c>
      <c r="BL242" s="3" t="s">
        <v>134</v>
      </c>
      <c r="BM242" s="179" t="s">
        <v>657</v>
      </c>
    </row>
    <row r="243" s="27" customFormat="true" ht="16.5" hidden="false" customHeight="true" outlineLevel="0" collapsed="false">
      <c r="A243" s="22"/>
      <c r="B243" s="166"/>
      <c r="C243" s="182" t="s">
        <v>533</v>
      </c>
      <c r="D243" s="182" t="s">
        <v>266</v>
      </c>
      <c r="E243" s="183" t="s">
        <v>565</v>
      </c>
      <c r="F243" s="184" t="s">
        <v>566</v>
      </c>
      <c r="G243" s="185" t="s">
        <v>336</v>
      </c>
      <c r="H243" s="186" t="n">
        <v>1</v>
      </c>
      <c r="I243" s="187"/>
      <c r="J243" s="188" t="n">
        <f aca="false">ROUND(I243*H243,1)</f>
        <v>0</v>
      </c>
      <c r="K243" s="189"/>
      <c r="L243" s="190"/>
      <c r="M243" s="193"/>
      <c r="N243" s="194" t="s">
        <v>37</v>
      </c>
      <c r="O243" s="195"/>
      <c r="P243" s="196" t="n">
        <f aca="false">O243*H243</f>
        <v>0</v>
      </c>
      <c r="Q243" s="196" t="n">
        <v>0</v>
      </c>
      <c r="R243" s="196" t="n">
        <f aca="false">Q243*H243</f>
        <v>0</v>
      </c>
      <c r="S243" s="196" t="n">
        <v>0</v>
      </c>
      <c r="T243" s="197" t="n">
        <f aca="false">S243*H243</f>
        <v>0</v>
      </c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R243" s="179" t="s">
        <v>152</v>
      </c>
      <c r="AT243" s="179" t="s">
        <v>266</v>
      </c>
      <c r="AU243" s="179" t="s">
        <v>82</v>
      </c>
      <c r="AY243" s="3" t="s">
        <v>127</v>
      </c>
      <c r="BE243" s="180" t="n">
        <f aca="false">IF(N243="základní",J243,0)</f>
        <v>0</v>
      </c>
      <c r="BF243" s="180" t="n">
        <f aca="false">IF(N243="snížená",J243,0)</f>
        <v>0</v>
      </c>
      <c r="BG243" s="180" t="n">
        <f aca="false">IF(N243="zákl. přenesená",J243,0)</f>
        <v>0</v>
      </c>
      <c r="BH243" s="180" t="n">
        <f aca="false">IF(N243="sníž. přenesená",J243,0)</f>
        <v>0</v>
      </c>
      <c r="BI243" s="180" t="n">
        <f aca="false">IF(N243="nulová",J243,0)</f>
        <v>0</v>
      </c>
      <c r="BJ243" s="3" t="s">
        <v>80</v>
      </c>
      <c r="BK243" s="180" t="n">
        <f aca="false">ROUND(I243*H243,1)</f>
        <v>0</v>
      </c>
      <c r="BL243" s="3" t="s">
        <v>134</v>
      </c>
      <c r="BM243" s="179" t="s">
        <v>567</v>
      </c>
    </row>
    <row r="244" s="27" customFormat="true" ht="6.95" hidden="false" customHeight="true" outlineLevel="0" collapsed="false">
      <c r="A244" s="22"/>
      <c r="B244" s="44"/>
      <c r="C244" s="45"/>
      <c r="D244" s="45"/>
      <c r="E244" s="45"/>
      <c r="F244" s="45"/>
      <c r="G244" s="45"/>
      <c r="H244" s="45"/>
      <c r="I244" s="45"/>
      <c r="J244" s="45"/>
      <c r="K244" s="45"/>
      <c r="L244" s="23"/>
      <c r="M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</row>
  </sheetData>
  <autoFilter ref="C127:K243"/>
  <mergeCells count="9">
    <mergeCell ref="L2:V2"/>
    <mergeCell ref="E7:H7"/>
    <mergeCell ref="E9:H9"/>
    <mergeCell ref="E18:H18"/>
    <mergeCell ref="E27:H27"/>
    <mergeCell ref="E85:H85"/>
    <mergeCell ref="E87:H87"/>
    <mergeCell ref="E118:H118"/>
    <mergeCell ref="E120:H120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BM26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5078125" defaultRowHeight="12.8" zeroHeight="false" outlineLevelRow="0" outlineLevelCol="0"/>
  <cols>
    <col collapsed="false" customWidth="true" hidden="false" outlineLevel="0" max="1" min="1" style="0" width="8.34"/>
    <col collapsed="false" customWidth="true" hidden="false" outlineLevel="0" max="2" min="2" style="0" width="1.17"/>
    <col collapsed="false" customWidth="true" hidden="false" outlineLevel="0" max="3" min="3" style="0" width="4.16"/>
    <col collapsed="false" customWidth="true" hidden="false" outlineLevel="0" max="4" min="4" style="0" width="4.34"/>
    <col collapsed="false" customWidth="true" hidden="false" outlineLevel="0" max="5" min="5" style="0" width="17.15"/>
    <col collapsed="false" customWidth="true" hidden="false" outlineLevel="0" max="6" min="6" style="0" width="50.83"/>
    <col collapsed="false" customWidth="true" hidden="false" outlineLevel="0" max="7" min="7" style="0" width="7.5"/>
    <col collapsed="false" customWidth="true" hidden="false" outlineLevel="0" max="8" min="8" style="0" width="14"/>
    <col collapsed="false" customWidth="true" hidden="false" outlineLevel="0" max="9" min="9" style="0" width="15.83"/>
    <col collapsed="false" customWidth="true" hidden="false" outlineLevel="0" max="10" min="10" style="0" width="22.34"/>
    <col collapsed="false" customWidth="true" hidden="true" outlineLevel="0" max="11" min="11" style="0" width="22.34"/>
    <col collapsed="false" customWidth="true" hidden="false" outlineLevel="0" max="12" min="12" style="0" width="9.34"/>
    <col collapsed="false" customWidth="true" hidden="true" outlineLevel="0" max="13" min="13" style="0" width="10.83"/>
    <col collapsed="false" customWidth="true" hidden="true" outlineLevel="0" max="14" min="14" style="0" width="9.34"/>
    <col collapsed="false" customWidth="true" hidden="true" outlineLevel="0" max="20" min="15" style="0" width="14.16"/>
    <col collapsed="false" customWidth="true" hidden="true" outlineLevel="0" max="21" min="21" style="0" width="16.34"/>
    <col collapsed="false" customWidth="true" hidden="false" outlineLevel="0" max="22" min="22" style="0" width="12.34"/>
    <col collapsed="false" customWidth="true" hidden="false" outlineLevel="0" max="23" min="23" style="0" width="16.34"/>
    <col collapsed="false" customWidth="true" hidden="false" outlineLevel="0" max="24" min="24" style="0" width="12.34"/>
    <col collapsed="false" customWidth="true" hidden="false" outlineLevel="0" max="25" min="25" style="0" width="15"/>
    <col collapsed="false" customWidth="true" hidden="false" outlineLevel="0" max="26" min="26" style="0" width="11"/>
    <col collapsed="false" customWidth="true" hidden="false" outlineLevel="0" max="27" min="27" style="0" width="15"/>
    <col collapsed="false" customWidth="true" hidden="false" outlineLevel="0" max="28" min="28" style="0" width="16.34"/>
    <col collapsed="false" customWidth="true" hidden="false" outlineLevel="0" max="29" min="29" style="0" width="11"/>
    <col collapsed="false" customWidth="true" hidden="false" outlineLevel="0" max="30" min="30" style="0" width="15"/>
    <col collapsed="false" customWidth="true" hidden="false" outlineLevel="0" max="31" min="31" style="0" width="16.34"/>
    <col collapsed="false" customWidth="true" hidden="true" outlineLevel="0" max="65" min="44" style="0" width="9.34"/>
  </cols>
  <sheetData>
    <row r="2" customFormat="false" ht="36.95" hidden="false" customHeight="true" outlineLevel="0" collapsed="false">
      <c r="L2" s="2" t="s">
        <v>4</v>
      </c>
      <c r="M2" s="2"/>
      <c r="N2" s="2"/>
      <c r="O2" s="2"/>
      <c r="P2" s="2"/>
      <c r="Q2" s="2"/>
      <c r="R2" s="2"/>
      <c r="S2" s="2"/>
      <c r="T2" s="2"/>
      <c r="U2" s="2"/>
      <c r="V2" s="2"/>
      <c r="AT2" s="3" t="s">
        <v>91</v>
      </c>
    </row>
    <row r="3" customFormat="false" ht="6.95" hidden="false" customHeight="true" outlineLevel="0" collapsed="false">
      <c r="B3" s="4"/>
      <c r="C3" s="5"/>
      <c r="D3" s="5"/>
      <c r="E3" s="5"/>
      <c r="F3" s="5"/>
      <c r="G3" s="5"/>
      <c r="H3" s="5"/>
      <c r="I3" s="5"/>
      <c r="J3" s="5"/>
      <c r="K3" s="5"/>
      <c r="L3" s="6"/>
      <c r="AT3" s="3" t="s">
        <v>82</v>
      </c>
    </row>
    <row r="4" customFormat="false" ht="24.95" hidden="false" customHeight="true" outlineLevel="0" collapsed="false">
      <c r="B4" s="6"/>
      <c r="D4" s="7" t="s">
        <v>92</v>
      </c>
      <c r="L4" s="6"/>
      <c r="M4" s="104" t="s">
        <v>9</v>
      </c>
      <c r="AT4" s="3" t="s">
        <v>2</v>
      </c>
    </row>
    <row r="5" customFormat="false" ht="6.95" hidden="false" customHeight="true" outlineLevel="0" collapsed="false">
      <c r="B5" s="6"/>
      <c r="L5" s="6"/>
    </row>
    <row r="6" customFormat="false" ht="12" hidden="false" customHeight="true" outlineLevel="0" collapsed="false">
      <c r="B6" s="6"/>
      <c r="D6" s="15" t="s">
        <v>14</v>
      </c>
      <c r="L6" s="6"/>
    </row>
    <row r="7" customFormat="false" ht="16.5" hidden="false" customHeight="true" outlineLevel="0" collapsed="false">
      <c r="B7" s="6"/>
      <c r="E7" s="105" t="str">
        <f aca="false">'Rekapitulace stavby'!K6</f>
        <v>zimní stadion Pardubice-Veřejnost</v>
      </c>
      <c r="F7" s="105"/>
      <c r="G7" s="105"/>
      <c r="H7" s="105"/>
      <c r="L7" s="6"/>
    </row>
    <row r="8" s="27" customFormat="true" ht="12" hidden="false" customHeight="true" outlineLevel="0" collapsed="false">
      <c r="A8" s="22"/>
      <c r="B8" s="23"/>
      <c r="C8" s="22"/>
      <c r="D8" s="15" t="s">
        <v>93</v>
      </c>
      <c r="E8" s="22"/>
      <c r="F8" s="22"/>
      <c r="G8" s="22"/>
      <c r="H8" s="22"/>
      <c r="I8" s="22"/>
      <c r="J8" s="22"/>
      <c r="K8" s="22"/>
      <c r="L8" s="39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</row>
    <row r="9" s="27" customFormat="true" ht="16.5" hidden="false" customHeight="true" outlineLevel="0" collapsed="false">
      <c r="A9" s="22"/>
      <c r="B9" s="23"/>
      <c r="C9" s="22"/>
      <c r="D9" s="22"/>
      <c r="E9" s="53" t="s">
        <v>675</v>
      </c>
      <c r="F9" s="53"/>
      <c r="G9" s="53"/>
      <c r="H9" s="53"/>
      <c r="I9" s="22"/>
      <c r="J9" s="22"/>
      <c r="K9" s="22"/>
      <c r="L9" s="39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</row>
    <row r="10" s="27" customFormat="true" ht="12.8" hidden="false" customHeight="false" outlineLevel="0" collapsed="false">
      <c r="A10" s="22"/>
      <c r="B10" s="23"/>
      <c r="C10" s="22"/>
      <c r="D10" s="22"/>
      <c r="E10" s="22"/>
      <c r="F10" s="22"/>
      <c r="G10" s="22"/>
      <c r="H10" s="22"/>
      <c r="I10" s="22"/>
      <c r="J10" s="22"/>
      <c r="K10" s="22"/>
      <c r="L10" s="39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</row>
    <row r="11" s="27" customFormat="true" ht="12" hidden="false" customHeight="true" outlineLevel="0" collapsed="false">
      <c r="A11" s="22"/>
      <c r="B11" s="23"/>
      <c r="C11" s="22"/>
      <c r="D11" s="15" t="s">
        <v>16</v>
      </c>
      <c r="E11" s="22"/>
      <c r="F11" s="16" t="s">
        <v>19</v>
      </c>
      <c r="G11" s="22"/>
      <c r="H11" s="22"/>
      <c r="I11" s="15" t="s">
        <v>17</v>
      </c>
      <c r="J11" s="16"/>
      <c r="K11" s="22"/>
      <c r="L11" s="39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</row>
    <row r="12" s="27" customFormat="true" ht="12" hidden="false" customHeight="true" outlineLevel="0" collapsed="false">
      <c r="A12" s="22"/>
      <c r="B12" s="23"/>
      <c r="C12" s="22"/>
      <c r="D12" s="15" t="s">
        <v>18</v>
      </c>
      <c r="E12" s="22"/>
      <c r="F12" s="16" t="s">
        <v>19</v>
      </c>
      <c r="G12" s="22"/>
      <c r="H12" s="22"/>
      <c r="I12" s="15" t="s">
        <v>20</v>
      </c>
      <c r="J12" s="106" t="str">
        <f aca="false">'Rekapitulace stavby'!AN8</f>
        <v>6. 6. 2023</v>
      </c>
      <c r="K12" s="22"/>
      <c r="L12" s="39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</row>
    <row r="13" s="27" customFormat="true" ht="10.8" hidden="false" customHeight="true" outlineLevel="0" collapsed="false">
      <c r="A13" s="22"/>
      <c r="B13" s="23"/>
      <c r="C13" s="22"/>
      <c r="D13" s="22"/>
      <c r="E13" s="22"/>
      <c r="F13" s="22"/>
      <c r="G13" s="22"/>
      <c r="H13" s="22"/>
      <c r="I13" s="22"/>
      <c r="J13" s="22"/>
      <c r="K13" s="22"/>
      <c r="L13" s="39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</row>
    <row r="14" s="27" customFormat="true" ht="12" hidden="false" customHeight="true" outlineLevel="0" collapsed="false">
      <c r="A14" s="22"/>
      <c r="B14" s="23"/>
      <c r="C14" s="22"/>
      <c r="D14" s="15" t="s">
        <v>22</v>
      </c>
      <c r="E14" s="22"/>
      <c r="F14" s="22"/>
      <c r="G14" s="22"/>
      <c r="H14" s="22"/>
      <c r="I14" s="15" t="s">
        <v>23</v>
      </c>
      <c r="J14" s="16"/>
      <c r="K14" s="22"/>
      <c r="L14" s="39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</row>
    <row r="15" s="27" customFormat="true" ht="18" hidden="false" customHeight="true" outlineLevel="0" collapsed="false">
      <c r="A15" s="22"/>
      <c r="B15" s="23"/>
      <c r="C15" s="22"/>
      <c r="D15" s="22"/>
      <c r="E15" s="16" t="s">
        <v>19</v>
      </c>
      <c r="F15" s="22"/>
      <c r="G15" s="22"/>
      <c r="H15" s="22"/>
      <c r="I15" s="15" t="s">
        <v>24</v>
      </c>
      <c r="J15" s="16"/>
      <c r="K15" s="22"/>
      <c r="L15" s="39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</row>
    <row r="16" s="27" customFormat="true" ht="6.95" hidden="false" customHeight="true" outlineLevel="0" collapsed="false">
      <c r="A16" s="22"/>
      <c r="B16" s="23"/>
      <c r="C16" s="22"/>
      <c r="D16" s="22"/>
      <c r="E16" s="22"/>
      <c r="F16" s="22"/>
      <c r="G16" s="22"/>
      <c r="H16" s="22"/>
      <c r="I16" s="22"/>
      <c r="J16" s="22"/>
      <c r="K16" s="22"/>
      <c r="L16" s="39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</row>
    <row r="17" s="27" customFormat="true" ht="12" hidden="false" customHeight="true" outlineLevel="0" collapsed="false">
      <c r="A17" s="22"/>
      <c r="B17" s="23"/>
      <c r="C17" s="22"/>
      <c r="D17" s="15" t="s">
        <v>25</v>
      </c>
      <c r="E17" s="22"/>
      <c r="F17" s="22"/>
      <c r="G17" s="22"/>
      <c r="H17" s="22"/>
      <c r="I17" s="15" t="s">
        <v>23</v>
      </c>
      <c r="J17" s="17" t="str">
        <f aca="false">'Rekapitulace stavby'!AN13</f>
        <v>Vyplň údaj</v>
      </c>
      <c r="K17" s="22"/>
      <c r="L17" s="39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s="27" customFormat="true" ht="18" hidden="false" customHeight="true" outlineLevel="0" collapsed="false">
      <c r="A18" s="22"/>
      <c r="B18" s="23"/>
      <c r="C18" s="22"/>
      <c r="D18" s="22"/>
      <c r="E18" s="107" t="str">
        <f aca="false">'Rekapitulace stavby'!E14</f>
        <v>Vyplň údaj</v>
      </c>
      <c r="F18" s="107"/>
      <c r="G18" s="107"/>
      <c r="H18" s="107"/>
      <c r="I18" s="15" t="s">
        <v>24</v>
      </c>
      <c r="J18" s="17" t="str">
        <f aca="false">'Rekapitulace stavby'!AN14</f>
        <v>Vyplň údaj</v>
      </c>
      <c r="K18" s="22"/>
      <c r="L18" s="39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</row>
    <row r="19" s="27" customFormat="true" ht="6.95" hidden="false" customHeight="true" outlineLevel="0" collapsed="false">
      <c r="A19" s="22"/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39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</row>
    <row r="20" s="27" customFormat="true" ht="12" hidden="false" customHeight="true" outlineLevel="0" collapsed="false">
      <c r="A20" s="22"/>
      <c r="B20" s="23"/>
      <c r="C20" s="22"/>
      <c r="D20" s="15" t="s">
        <v>28</v>
      </c>
      <c r="E20" s="22"/>
      <c r="F20" s="22"/>
      <c r="G20" s="22"/>
      <c r="H20" s="22"/>
      <c r="I20" s="15" t="s">
        <v>23</v>
      </c>
      <c r="J20" s="16" t="str">
        <f aca="false">IF('Rekapitulace stavby'!AN16="","",'Rekapitulace stavby'!AN16)</f>
        <v/>
      </c>
      <c r="K20" s="22"/>
      <c r="L20" s="39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</row>
    <row r="21" s="27" customFormat="true" ht="18" hidden="false" customHeight="true" outlineLevel="0" collapsed="false">
      <c r="A21" s="22"/>
      <c r="B21" s="23"/>
      <c r="C21" s="22"/>
      <c r="D21" s="22"/>
      <c r="E21" s="16" t="str">
        <f aca="false">IF('Rekapitulace stavby'!E17="","",'Rekapitulace stavby'!E17)</f>
        <v> </v>
      </c>
      <c r="F21" s="22"/>
      <c r="G21" s="22"/>
      <c r="H21" s="22"/>
      <c r="I21" s="15" t="s">
        <v>24</v>
      </c>
      <c r="J21" s="16" t="str">
        <f aca="false">IF('Rekapitulace stavby'!AN17="","",'Rekapitulace stavby'!AN17)</f>
        <v/>
      </c>
      <c r="K21" s="22"/>
      <c r="L21" s="39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</row>
    <row r="22" s="27" customFormat="true" ht="6.95" hidden="false" customHeight="true" outlineLevel="0" collapsed="false">
      <c r="A22" s="22"/>
      <c r="B22" s="23"/>
      <c r="C22" s="22"/>
      <c r="D22" s="22"/>
      <c r="E22" s="22"/>
      <c r="F22" s="22"/>
      <c r="G22" s="22"/>
      <c r="H22" s="22"/>
      <c r="I22" s="22"/>
      <c r="J22" s="22"/>
      <c r="K22" s="22"/>
      <c r="L22" s="39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</row>
    <row r="23" s="27" customFormat="true" ht="12" hidden="false" customHeight="true" outlineLevel="0" collapsed="false">
      <c r="A23" s="22"/>
      <c r="B23" s="23"/>
      <c r="C23" s="22"/>
      <c r="D23" s="15" t="s">
        <v>30</v>
      </c>
      <c r="E23" s="22"/>
      <c r="F23" s="22"/>
      <c r="G23" s="22"/>
      <c r="H23" s="22"/>
      <c r="I23" s="15" t="s">
        <v>23</v>
      </c>
      <c r="J23" s="16" t="str">
        <f aca="false">IF('Rekapitulace stavby'!AN19="","",'Rekapitulace stavby'!AN19)</f>
        <v/>
      </c>
      <c r="K23" s="22"/>
      <c r="L23" s="39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s="27" customFormat="true" ht="18" hidden="false" customHeight="true" outlineLevel="0" collapsed="false">
      <c r="A24" s="22"/>
      <c r="B24" s="23"/>
      <c r="C24" s="22"/>
      <c r="D24" s="22"/>
      <c r="E24" s="16" t="str">
        <f aca="false">IF('Rekapitulace stavby'!E20="","",'Rekapitulace stavby'!E20)</f>
        <v> </v>
      </c>
      <c r="F24" s="22"/>
      <c r="G24" s="22"/>
      <c r="H24" s="22"/>
      <c r="I24" s="15" t="s">
        <v>24</v>
      </c>
      <c r="J24" s="16" t="str">
        <f aca="false">IF('Rekapitulace stavby'!AN20="","",'Rekapitulace stavby'!AN20)</f>
        <v/>
      </c>
      <c r="K24" s="22"/>
      <c r="L24" s="39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</row>
    <row r="25" s="27" customFormat="true" ht="6.95" hidden="false" customHeight="true" outlineLevel="0" collapsed="false">
      <c r="A25" s="22"/>
      <c r="B25" s="23"/>
      <c r="C25" s="22"/>
      <c r="D25" s="22"/>
      <c r="E25" s="22"/>
      <c r="F25" s="22"/>
      <c r="G25" s="22"/>
      <c r="H25" s="22"/>
      <c r="I25" s="22"/>
      <c r="J25" s="22"/>
      <c r="K25" s="22"/>
      <c r="L25" s="39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</row>
    <row r="26" s="27" customFormat="true" ht="12" hidden="false" customHeight="true" outlineLevel="0" collapsed="false">
      <c r="A26" s="22"/>
      <c r="B26" s="23"/>
      <c r="C26" s="22"/>
      <c r="D26" s="15" t="s">
        <v>31</v>
      </c>
      <c r="E26" s="22"/>
      <c r="F26" s="22"/>
      <c r="G26" s="22"/>
      <c r="H26" s="22"/>
      <c r="I26" s="22"/>
      <c r="J26" s="22"/>
      <c r="K26" s="22"/>
      <c r="L26" s="39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</row>
    <row r="27" s="111" customFormat="true" ht="16.5" hidden="false" customHeight="true" outlineLevel="0" collapsed="false">
      <c r="A27" s="108"/>
      <c r="B27" s="109"/>
      <c r="C27" s="108"/>
      <c r="D27" s="108"/>
      <c r="E27" s="20"/>
      <c r="F27" s="20"/>
      <c r="G27" s="20"/>
      <c r="H27" s="20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="27" customFormat="true" ht="6.95" hidden="false" customHeight="true" outlineLevel="0" collapsed="false">
      <c r="A28" s="22"/>
      <c r="B28" s="23"/>
      <c r="C28" s="22"/>
      <c r="D28" s="22"/>
      <c r="E28" s="22"/>
      <c r="F28" s="22"/>
      <c r="G28" s="22"/>
      <c r="H28" s="22"/>
      <c r="I28" s="22"/>
      <c r="J28" s="22"/>
      <c r="K28" s="22"/>
      <c r="L28" s="39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</row>
    <row r="29" s="27" customFormat="true" ht="6.95" hidden="false" customHeight="true" outlineLevel="0" collapsed="false">
      <c r="A29" s="22"/>
      <c r="B29" s="23"/>
      <c r="C29" s="22"/>
      <c r="D29" s="72"/>
      <c r="E29" s="72"/>
      <c r="F29" s="72"/>
      <c r="G29" s="72"/>
      <c r="H29" s="72"/>
      <c r="I29" s="72"/>
      <c r="J29" s="72"/>
      <c r="K29" s="72"/>
      <c r="L29" s="39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</row>
    <row r="30" s="27" customFormat="true" ht="25.45" hidden="false" customHeight="true" outlineLevel="0" collapsed="false">
      <c r="A30" s="22"/>
      <c r="B30" s="23"/>
      <c r="C30" s="22"/>
      <c r="D30" s="112" t="s">
        <v>32</v>
      </c>
      <c r="E30" s="22"/>
      <c r="F30" s="22"/>
      <c r="G30" s="22"/>
      <c r="H30" s="22"/>
      <c r="I30" s="22"/>
      <c r="J30" s="113" t="n">
        <f aca="false">ROUND(J128, 2)</f>
        <v>0</v>
      </c>
      <c r="K30" s="22"/>
      <c r="L30" s="39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</row>
    <row r="31" s="27" customFormat="true" ht="6.95" hidden="false" customHeight="true" outlineLevel="0" collapsed="false">
      <c r="A31" s="22"/>
      <c r="B31" s="23"/>
      <c r="C31" s="22"/>
      <c r="D31" s="72"/>
      <c r="E31" s="72"/>
      <c r="F31" s="72"/>
      <c r="G31" s="72"/>
      <c r="H31" s="72"/>
      <c r="I31" s="72"/>
      <c r="J31" s="72"/>
      <c r="K31" s="72"/>
      <c r="L31" s="39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</row>
    <row r="32" s="27" customFormat="true" ht="14.4" hidden="false" customHeight="true" outlineLevel="0" collapsed="false">
      <c r="A32" s="22"/>
      <c r="B32" s="23"/>
      <c r="C32" s="22"/>
      <c r="D32" s="22"/>
      <c r="E32" s="22"/>
      <c r="F32" s="114" t="s">
        <v>34</v>
      </c>
      <c r="G32" s="22"/>
      <c r="H32" s="22"/>
      <c r="I32" s="114" t="s">
        <v>33</v>
      </c>
      <c r="J32" s="114" t="s">
        <v>35</v>
      </c>
      <c r="K32" s="22"/>
      <c r="L32" s="39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</row>
    <row r="33" s="27" customFormat="true" ht="14.4" hidden="false" customHeight="true" outlineLevel="0" collapsed="false">
      <c r="A33" s="22"/>
      <c r="B33" s="23"/>
      <c r="C33" s="22"/>
      <c r="D33" s="115" t="s">
        <v>36</v>
      </c>
      <c r="E33" s="15" t="s">
        <v>37</v>
      </c>
      <c r="F33" s="116" t="n">
        <f aca="false">ROUND((SUM(BE128:BE259)),  2)</f>
        <v>0</v>
      </c>
      <c r="G33" s="22"/>
      <c r="H33" s="22"/>
      <c r="I33" s="117" t="n">
        <v>0.21</v>
      </c>
      <c r="J33" s="116" t="n">
        <f aca="false">ROUND(((SUM(BE128:BE259))*I33),  2)</f>
        <v>0</v>
      </c>
      <c r="K33" s="22"/>
      <c r="L33" s="39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</row>
    <row r="34" s="27" customFormat="true" ht="14.4" hidden="false" customHeight="true" outlineLevel="0" collapsed="false">
      <c r="A34" s="22"/>
      <c r="B34" s="23"/>
      <c r="C34" s="22"/>
      <c r="D34" s="22"/>
      <c r="E34" s="15" t="s">
        <v>38</v>
      </c>
      <c r="F34" s="116" t="n">
        <f aca="false">ROUND((SUM(BF128:BF259)),  2)</f>
        <v>0</v>
      </c>
      <c r="G34" s="22"/>
      <c r="H34" s="22"/>
      <c r="I34" s="117" t="n">
        <v>0.15</v>
      </c>
      <c r="J34" s="116" t="n">
        <f aca="false">ROUND(((SUM(BF128:BF259))*I34),  2)</f>
        <v>0</v>
      </c>
      <c r="K34" s="22"/>
      <c r="L34" s="39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</row>
    <row r="35" s="27" customFormat="true" ht="14.4" hidden="true" customHeight="true" outlineLevel="0" collapsed="false">
      <c r="A35" s="22"/>
      <c r="B35" s="23"/>
      <c r="C35" s="22"/>
      <c r="D35" s="22"/>
      <c r="E35" s="15" t="s">
        <v>39</v>
      </c>
      <c r="F35" s="116" t="n">
        <f aca="false">ROUND((SUM(BG128:BG259)),  2)</f>
        <v>0</v>
      </c>
      <c r="G35" s="22"/>
      <c r="H35" s="22"/>
      <c r="I35" s="117" t="n">
        <v>0.21</v>
      </c>
      <c r="J35" s="116" t="n">
        <f aca="false">0</f>
        <v>0</v>
      </c>
      <c r="K35" s="22"/>
      <c r="L35" s="39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</row>
    <row r="36" s="27" customFormat="true" ht="14.4" hidden="true" customHeight="true" outlineLevel="0" collapsed="false">
      <c r="A36" s="22"/>
      <c r="B36" s="23"/>
      <c r="C36" s="22"/>
      <c r="D36" s="22"/>
      <c r="E36" s="15" t="s">
        <v>40</v>
      </c>
      <c r="F36" s="116" t="n">
        <f aca="false">ROUND((SUM(BH128:BH259)),  2)</f>
        <v>0</v>
      </c>
      <c r="G36" s="22"/>
      <c r="H36" s="22"/>
      <c r="I36" s="117" t="n">
        <v>0.15</v>
      </c>
      <c r="J36" s="116" t="n">
        <f aca="false">0</f>
        <v>0</v>
      </c>
      <c r="K36" s="22"/>
      <c r="L36" s="39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</row>
    <row r="37" s="27" customFormat="true" ht="14.4" hidden="true" customHeight="true" outlineLevel="0" collapsed="false">
      <c r="A37" s="22"/>
      <c r="B37" s="23"/>
      <c r="C37" s="22"/>
      <c r="D37" s="22"/>
      <c r="E37" s="15" t="s">
        <v>41</v>
      </c>
      <c r="F37" s="116" t="n">
        <f aca="false">ROUND((SUM(BI128:BI259)),  2)</f>
        <v>0</v>
      </c>
      <c r="G37" s="22"/>
      <c r="H37" s="22"/>
      <c r="I37" s="117" t="n">
        <v>0</v>
      </c>
      <c r="J37" s="116" t="n">
        <f aca="false">0</f>
        <v>0</v>
      </c>
      <c r="K37" s="22"/>
      <c r="L37" s="39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</row>
    <row r="38" s="27" customFormat="true" ht="6.95" hidden="false" customHeight="true" outlineLevel="0" collapsed="false">
      <c r="A38" s="22"/>
      <c r="B38" s="23"/>
      <c r="C38" s="22"/>
      <c r="D38" s="22"/>
      <c r="E38" s="22"/>
      <c r="F38" s="22"/>
      <c r="G38" s="22"/>
      <c r="H38" s="22"/>
      <c r="I38" s="22"/>
      <c r="J38" s="22"/>
      <c r="K38" s="22"/>
      <c r="L38" s="39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</row>
    <row r="39" s="27" customFormat="true" ht="25.45" hidden="false" customHeight="true" outlineLevel="0" collapsed="false">
      <c r="A39" s="22"/>
      <c r="B39" s="23"/>
      <c r="C39" s="118"/>
      <c r="D39" s="119" t="s">
        <v>42</v>
      </c>
      <c r="E39" s="63"/>
      <c r="F39" s="63"/>
      <c r="G39" s="120" t="s">
        <v>43</v>
      </c>
      <c r="H39" s="121" t="s">
        <v>44</v>
      </c>
      <c r="I39" s="63"/>
      <c r="J39" s="122" t="n">
        <f aca="false">SUM(J30:J37)</f>
        <v>0</v>
      </c>
      <c r="K39" s="123"/>
      <c r="L39" s="39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</row>
    <row r="40" s="27" customFormat="true" ht="14.4" hidden="false" customHeight="true" outlineLevel="0" collapsed="false">
      <c r="A40" s="22"/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39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</row>
    <row r="41" customFormat="false" ht="14.4" hidden="false" customHeight="true" outlineLevel="0" collapsed="false">
      <c r="B41" s="6"/>
      <c r="L41" s="6"/>
    </row>
    <row r="42" customFormat="false" ht="14.4" hidden="false" customHeight="true" outlineLevel="0" collapsed="false">
      <c r="B42" s="6"/>
      <c r="L42" s="6"/>
    </row>
    <row r="43" customFormat="false" ht="14.4" hidden="false" customHeight="true" outlineLevel="0" collapsed="false">
      <c r="B43" s="6"/>
      <c r="L43" s="6"/>
    </row>
    <row r="44" customFormat="false" ht="14.4" hidden="false" customHeight="true" outlineLevel="0" collapsed="false">
      <c r="B44" s="6"/>
      <c r="L44" s="6"/>
    </row>
    <row r="45" customFormat="false" ht="14.4" hidden="false" customHeight="true" outlineLevel="0" collapsed="false">
      <c r="B45" s="6"/>
      <c r="L45" s="6"/>
    </row>
    <row r="46" customFormat="false" ht="14.4" hidden="false" customHeight="true" outlineLevel="0" collapsed="false">
      <c r="B46" s="6"/>
      <c r="L46" s="6"/>
    </row>
    <row r="47" customFormat="false" ht="14.4" hidden="false" customHeight="true" outlineLevel="0" collapsed="false">
      <c r="B47" s="6"/>
      <c r="L47" s="6"/>
    </row>
    <row r="48" customFormat="false" ht="14.4" hidden="false" customHeight="true" outlineLevel="0" collapsed="false">
      <c r="B48" s="6"/>
      <c r="L48" s="6"/>
    </row>
    <row r="49" customFormat="false" ht="14.4" hidden="false" customHeight="true" outlineLevel="0" collapsed="false">
      <c r="B49" s="6"/>
      <c r="L49" s="6"/>
    </row>
    <row r="50" s="27" customFormat="true" ht="14.4" hidden="false" customHeight="true" outlineLevel="0" collapsed="false">
      <c r="B50" s="39"/>
      <c r="D50" s="40" t="s">
        <v>45</v>
      </c>
      <c r="E50" s="41"/>
      <c r="F50" s="41"/>
      <c r="G50" s="40" t="s">
        <v>46</v>
      </c>
      <c r="H50" s="41"/>
      <c r="I50" s="41"/>
      <c r="J50" s="41"/>
      <c r="K50" s="41"/>
      <c r="L50" s="39"/>
    </row>
    <row r="51" customFormat="false" ht="12.8" hidden="false" customHeight="false" outlineLevel="0" collapsed="false">
      <c r="B51" s="6"/>
      <c r="L51" s="6"/>
    </row>
    <row r="52" customFormat="false" ht="12.8" hidden="false" customHeight="false" outlineLevel="0" collapsed="false">
      <c r="B52" s="6"/>
      <c r="L52" s="6"/>
    </row>
    <row r="53" customFormat="false" ht="12.8" hidden="false" customHeight="false" outlineLevel="0" collapsed="false">
      <c r="B53" s="6"/>
      <c r="L53" s="6"/>
    </row>
    <row r="54" customFormat="false" ht="12.8" hidden="false" customHeight="false" outlineLevel="0" collapsed="false">
      <c r="B54" s="6"/>
      <c r="L54" s="6"/>
    </row>
    <row r="55" customFormat="false" ht="12.8" hidden="false" customHeight="false" outlineLevel="0" collapsed="false">
      <c r="B55" s="6"/>
      <c r="L55" s="6"/>
    </row>
    <row r="56" customFormat="false" ht="12.8" hidden="false" customHeight="false" outlineLevel="0" collapsed="false">
      <c r="B56" s="6"/>
      <c r="L56" s="6"/>
    </row>
    <row r="57" customFormat="false" ht="12.8" hidden="false" customHeight="false" outlineLevel="0" collapsed="false">
      <c r="B57" s="6"/>
      <c r="L57" s="6"/>
    </row>
    <row r="58" customFormat="false" ht="12.8" hidden="false" customHeight="false" outlineLevel="0" collapsed="false">
      <c r="B58" s="6"/>
      <c r="L58" s="6"/>
    </row>
    <row r="59" customFormat="false" ht="12.8" hidden="false" customHeight="false" outlineLevel="0" collapsed="false">
      <c r="B59" s="6"/>
      <c r="L59" s="6"/>
    </row>
    <row r="60" customFormat="false" ht="12.8" hidden="false" customHeight="false" outlineLevel="0" collapsed="false">
      <c r="B60" s="6"/>
      <c r="L60" s="6"/>
    </row>
    <row r="61" s="27" customFormat="true" ht="12.8" hidden="false" customHeight="false" outlineLevel="0" collapsed="false">
      <c r="A61" s="22"/>
      <c r="B61" s="23"/>
      <c r="C61" s="22"/>
      <c r="D61" s="42" t="s">
        <v>47</v>
      </c>
      <c r="E61" s="25"/>
      <c r="F61" s="124" t="s">
        <v>48</v>
      </c>
      <c r="G61" s="42" t="s">
        <v>47</v>
      </c>
      <c r="H61" s="25"/>
      <c r="I61" s="25"/>
      <c r="J61" s="125" t="s">
        <v>48</v>
      </c>
      <c r="K61" s="25"/>
      <c r="L61" s="39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</row>
    <row r="62" customFormat="false" ht="12.8" hidden="false" customHeight="false" outlineLevel="0" collapsed="false">
      <c r="B62" s="6"/>
      <c r="L62" s="6"/>
    </row>
    <row r="63" customFormat="false" ht="12.8" hidden="false" customHeight="false" outlineLevel="0" collapsed="false">
      <c r="B63" s="6"/>
      <c r="L63" s="6"/>
    </row>
    <row r="64" customFormat="false" ht="12.8" hidden="false" customHeight="false" outlineLevel="0" collapsed="false">
      <c r="B64" s="6"/>
      <c r="L64" s="6"/>
    </row>
    <row r="65" s="27" customFormat="true" ht="12.8" hidden="false" customHeight="false" outlineLevel="0" collapsed="false">
      <c r="A65" s="22"/>
      <c r="B65" s="23"/>
      <c r="C65" s="22"/>
      <c r="D65" s="40" t="s">
        <v>49</v>
      </c>
      <c r="E65" s="43"/>
      <c r="F65" s="43"/>
      <c r="G65" s="40" t="s">
        <v>50</v>
      </c>
      <c r="H65" s="43"/>
      <c r="I65" s="43"/>
      <c r="J65" s="43"/>
      <c r="K65" s="43"/>
      <c r="L65" s="39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</row>
    <row r="66" customFormat="false" ht="12.8" hidden="false" customHeight="false" outlineLevel="0" collapsed="false">
      <c r="B66" s="6"/>
      <c r="L66" s="6"/>
    </row>
    <row r="67" customFormat="false" ht="12.8" hidden="false" customHeight="false" outlineLevel="0" collapsed="false">
      <c r="B67" s="6"/>
      <c r="L67" s="6"/>
    </row>
    <row r="68" customFormat="false" ht="12.8" hidden="false" customHeight="false" outlineLevel="0" collapsed="false">
      <c r="B68" s="6"/>
      <c r="L68" s="6"/>
    </row>
    <row r="69" customFormat="false" ht="12.8" hidden="false" customHeight="false" outlineLevel="0" collapsed="false">
      <c r="B69" s="6"/>
      <c r="L69" s="6"/>
    </row>
    <row r="70" customFormat="false" ht="12.8" hidden="false" customHeight="false" outlineLevel="0" collapsed="false">
      <c r="B70" s="6"/>
      <c r="L70" s="6"/>
    </row>
    <row r="71" customFormat="false" ht="12.8" hidden="false" customHeight="false" outlineLevel="0" collapsed="false">
      <c r="B71" s="6"/>
      <c r="L71" s="6"/>
    </row>
    <row r="72" customFormat="false" ht="12.8" hidden="false" customHeight="false" outlineLevel="0" collapsed="false">
      <c r="B72" s="6"/>
      <c r="L72" s="6"/>
    </row>
    <row r="73" customFormat="false" ht="12.8" hidden="false" customHeight="false" outlineLevel="0" collapsed="false">
      <c r="B73" s="6"/>
      <c r="L73" s="6"/>
    </row>
    <row r="74" customFormat="false" ht="12.8" hidden="false" customHeight="false" outlineLevel="0" collapsed="false">
      <c r="B74" s="6"/>
      <c r="L74" s="6"/>
    </row>
    <row r="75" customFormat="false" ht="12.8" hidden="false" customHeight="false" outlineLevel="0" collapsed="false">
      <c r="B75" s="6"/>
      <c r="L75" s="6"/>
    </row>
    <row r="76" s="27" customFormat="true" ht="12.8" hidden="false" customHeight="false" outlineLevel="0" collapsed="false">
      <c r="A76" s="22"/>
      <c r="B76" s="23"/>
      <c r="C76" s="22"/>
      <c r="D76" s="42" t="s">
        <v>47</v>
      </c>
      <c r="E76" s="25"/>
      <c r="F76" s="124" t="s">
        <v>48</v>
      </c>
      <c r="G76" s="42" t="s">
        <v>47</v>
      </c>
      <c r="H76" s="25"/>
      <c r="I76" s="25"/>
      <c r="J76" s="125" t="s">
        <v>48</v>
      </c>
      <c r="K76" s="25"/>
      <c r="L76" s="39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</row>
    <row r="77" s="27" customFormat="true" ht="14.4" hidden="false" customHeight="true" outlineLevel="0" collapsed="false">
      <c r="A77" s="22"/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9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</row>
    <row r="81" s="27" customFormat="true" ht="6.95" hidden="true" customHeight="true" outlineLevel="0" collapsed="false">
      <c r="A81" s="22"/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9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</row>
    <row r="82" s="27" customFormat="true" ht="24.95" hidden="true" customHeight="true" outlineLevel="0" collapsed="false">
      <c r="A82" s="22"/>
      <c r="B82" s="23"/>
      <c r="C82" s="7" t="s">
        <v>95</v>
      </c>
      <c r="D82" s="22"/>
      <c r="E82" s="22"/>
      <c r="F82" s="22"/>
      <c r="G82" s="22"/>
      <c r="H82" s="22"/>
      <c r="I82" s="22"/>
      <c r="J82" s="22"/>
      <c r="K82" s="22"/>
      <c r="L82" s="39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</row>
    <row r="83" s="27" customFormat="true" ht="6.95" hidden="true" customHeight="true" outlineLevel="0" collapsed="false">
      <c r="A83" s="22"/>
      <c r="B83" s="23"/>
      <c r="C83" s="22"/>
      <c r="D83" s="22"/>
      <c r="E83" s="22"/>
      <c r="F83" s="22"/>
      <c r="G83" s="22"/>
      <c r="H83" s="22"/>
      <c r="I83" s="22"/>
      <c r="J83" s="22"/>
      <c r="K83" s="22"/>
      <c r="L83" s="39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</row>
    <row r="84" s="27" customFormat="true" ht="12" hidden="true" customHeight="true" outlineLevel="0" collapsed="false">
      <c r="A84" s="22"/>
      <c r="B84" s="23"/>
      <c r="C84" s="15" t="s">
        <v>14</v>
      </c>
      <c r="D84" s="22"/>
      <c r="E84" s="22"/>
      <c r="F84" s="22"/>
      <c r="G84" s="22"/>
      <c r="H84" s="22"/>
      <c r="I84" s="22"/>
      <c r="J84" s="22"/>
      <c r="K84" s="22"/>
      <c r="L84" s="39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</row>
    <row r="85" s="27" customFormat="true" ht="16.5" hidden="true" customHeight="true" outlineLevel="0" collapsed="false">
      <c r="A85" s="22"/>
      <c r="B85" s="23"/>
      <c r="C85" s="22"/>
      <c r="D85" s="22"/>
      <c r="E85" s="105" t="str">
        <f aca="false">E7</f>
        <v>zimní stadion Pardubice-Veřejnost</v>
      </c>
      <c r="F85" s="105"/>
      <c r="G85" s="105"/>
      <c r="H85" s="105"/>
      <c r="I85" s="22"/>
      <c r="J85" s="22"/>
      <c r="K85" s="22"/>
      <c r="L85" s="39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</row>
    <row r="86" s="27" customFormat="true" ht="12" hidden="true" customHeight="true" outlineLevel="0" collapsed="false">
      <c r="A86" s="22"/>
      <c r="B86" s="23"/>
      <c r="C86" s="15" t="s">
        <v>93</v>
      </c>
      <c r="D86" s="22"/>
      <c r="E86" s="22"/>
      <c r="F86" s="22"/>
      <c r="G86" s="22"/>
      <c r="H86" s="22"/>
      <c r="I86" s="22"/>
      <c r="J86" s="22"/>
      <c r="K86" s="22"/>
      <c r="L86" s="39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</row>
    <row r="87" s="27" customFormat="true" ht="16.5" hidden="true" customHeight="true" outlineLevel="0" collapsed="false">
      <c r="A87" s="22"/>
      <c r="B87" s="23"/>
      <c r="C87" s="22"/>
      <c r="D87" s="22"/>
      <c r="E87" s="53" t="str">
        <f aca="false">E9</f>
        <v>2-muži -  sociální zařízení muži B117(1.11)</v>
      </c>
      <c r="F87" s="53"/>
      <c r="G87" s="53"/>
      <c r="H87" s="53"/>
      <c r="I87" s="22"/>
      <c r="J87" s="22"/>
      <c r="K87" s="22"/>
      <c r="L87" s="39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s="27" customFormat="true" ht="6.95" hidden="true" customHeight="true" outlineLevel="0" collapsed="false">
      <c r="A88" s="22"/>
      <c r="B88" s="23"/>
      <c r="C88" s="22"/>
      <c r="D88" s="22"/>
      <c r="E88" s="22"/>
      <c r="F88" s="22"/>
      <c r="G88" s="22"/>
      <c r="H88" s="22"/>
      <c r="I88" s="22"/>
      <c r="J88" s="22"/>
      <c r="K88" s="22"/>
      <c r="L88" s="39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</row>
    <row r="89" s="27" customFormat="true" ht="12" hidden="true" customHeight="true" outlineLevel="0" collapsed="false">
      <c r="A89" s="22"/>
      <c r="B89" s="23"/>
      <c r="C89" s="15" t="s">
        <v>18</v>
      </c>
      <c r="D89" s="22"/>
      <c r="E89" s="22"/>
      <c r="F89" s="16" t="str">
        <f aca="false">F12</f>
        <v> </v>
      </c>
      <c r="G89" s="22"/>
      <c r="H89" s="22"/>
      <c r="I89" s="15" t="s">
        <v>20</v>
      </c>
      <c r="J89" s="106" t="str">
        <f aca="false">IF(J12="","",J12)</f>
        <v>6. 6. 2023</v>
      </c>
      <c r="K89" s="22"/>
      <c r="L89" s="39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</row>
    <row r="90" s="27" customFormat="true" ht="6.95" hidden="true" customHeight="true" outlineLevel="0" collapsed="false">
      <c r="A90" s="22"/>
      <c r="B90" s="23"/>
      <c r="C90" s="22"/>
      <c r="D90" s="22"/>
      <c r="E90" s="22"/>
      <c r="F90" s="22"/>
      <c r="G90" s="22"/>
      <c r="H90" s="22"/>
      <c r="I90" s="22"/>
      <c r="J90" s="22"/>
      <c r="K90" s="22"/>
      <c r="L90" s="39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</row>
    <row r="91" s="27" customFormat="true" ht="15.15" hidden="true" customHeight="true" outlineLevel="0" collapsed="false">
      <c r="A91" s="22"/>
      <c r="B91" s="23"/>
      <c r="C91" s="15" t="s">
        <v>22</v>
      </c>
      <c r="D91" s="22"/>
      <c r="E91" s="22"/>
      <c r="F91" s="16" t="str">
        <f aca="false">E15</f>
        <v> </v>
      </c>
      <c r="G91" s="22"/>
      <c r="H91" s="22"/>
      <c r="I91" s="15" t="s">
        <v>28</v>
      </c>
      <c r="J91" s="126" t="str">
        <f aca="false">E21</f>
        <v> </v>
      </c>
      <c r="K91" s="22"/>
      <c r="L91" s="39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</row>
    <row r="92" s="27" customFormat="true" ht="15.15" hidden="true" customHeight="true" outlineLevel="0" collapsed="false">
      <c r="A92" s="22"/>
      <c r="B92" s="23"/>
      <c r="C92" s="15" t="s">
        <v>25</v>
      </c>
      <c r="D92" s="22"/>
      <c r="E92" s="22"/>
      <c r="F92" s="16" t="str">
        <f aca="false">IF(E18="","",E18)</f>
        <v>Vyplň údaj</v>
      </c>
      <c r="G92" s="22"/>
      <c r="H92" s="22"/>
      <c r="I92" s="15" t="s">
        <v>30</v>
      </c>
      <c r="J92" s="126" t="str">
        <f aca="false">E24</f>
        <v> </v>
      </c>
      <c r="K92" s="22"/>
      <c r="L92" s="39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s="27" customFormat="true" ht="10.3" hidden="true" customHeight="true" outlineLevel="0" collapsed="false">
      <c r="A93" s="22"/>
      <c r="B93" s="23"/>
      <c r="C93" s="22"/>
      <c r="D93" s="22"/>
      <c r="E93" s="22"/>
      <c r="F93" s="22"/>
      <c r="G93" s="22"/>
      <c r="H93" s="22"/>
      <c r="I93" s="22"/>
      <c r="J93" s="22"/>
      <c r="K93" s="22"/>
      <c r="L93" s="39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</row>
    <row r="94" s="27" customFormat="true" ht="29.3" hidden="true" customHeight="true" outlineLevel="0" collapsed="false">
      <c r="A94" s="22"/>
      <c r="B94" s="23"/>
      <c r="C94" s="127" t="s">
        <v>96</v>
      </c>
      <c r="D94" s="118"/>
      <c r="E94" s="118"/>
      <c r="F94" s="118"/>
      <c r="G94" s="118"/>
      <c r="H94" s="118"/>
      <c r="I94" s="118"/>
      <c r="J94" s="128" t="s">
        <v>97</v>
      </c>
      <c r="K94" s="118"/>
      <c r="L94" s="39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</row>
    <row r="95" s="27" customFormat="true" ht="10.3" hidden="true" customHeight="true" outlineLevel="0" collapsed="false">
      <c r="A95" s="22"/>
      <c r="B95" s="23"/>
      <c r="C95" s="22"/>
      <c r="D95" s="22"/>
      <c r="E95" s="22"/>
      <c r="F95" s="22"/>
      <c r="G95" s="22"/>
      <c r="H95" s="22"/>
      <c r="I95" s="22"/>
      <c r="J95" s="22"/>
      <c r="K95" s="22"/>
      <c r="L95" s="39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</row>
    <row r="96" s="27" customFormat="true" ht="22.8" hidden="true" customHeight="true" outlineLevel="0" collapsed="false">
      <c r="A96" s="22"/>
      <c r="B96" s="23"/>
      <c r="C96" s="129" t="s">
        <v>98</v>
      </c>
      <c r="D96" s="22"/>
      <c r="E96" s="22"/>
      <c r="F96" s="22"/>
      <c r="G96" s="22"/>
      <c r="H96" s="22"/>
      <c r="I96" s="22"/>
      <c r="J96" s="113" t="n">
        <f aca="false">J128</f>
        <v>0</v>
      </c>
      <c r="K96" s="22"/>
      <c r="L96" s="39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U96" s="3" t="s">
        <v>99</v>
      </c>
    </row>
    <row r="97" s="130" customFormat="true" ht="24.95" hidden="true" customHeight="true" outlineLevel="0" collapsed="false">
      <c r="B97" s="131"/>
      <c r="D97" s="132" t="s">
        <v>100</v>
      </c>
      <c r="E97" s="133"/>
      <c r="F97" s="133"/>
      <c r="G97" s="133"/>
      <c r="H97" s="133"/>
      <c r="I97" s="133"/>
      <c r="J97" s="134" t="n">
        <f aca="false">J129</f>
        <v>0</v>
      </c>
      <c r="L97" s="131"/>
    </row>
    <row r="98" s="135" customFormat="true" ht="19.9" hidden="true" customHeight="true" outlineLevel="0" collapsed="false">
      <c r="B98" s="136"/>
      <c r="D98" s="137" t="s">
        <v>101</v>
      </c>
      <c r="E98" s="138"/>
      <c r="F98" s="138"/>
      <c r="G98" s="138"/>
      <c r="H98" s="138"/>
      <c r="I98" s="138"/>
      <c r="J98" s="139" t="n">
        <f aca="false">J130</f>
        <v>0</v>
      </c>
      <c r="L98" s="136"/>
    </row>
    <row r="99" s="135" customFormat="true" ht="19.9" hidden="true" customHeight="true" outlineLevel="0" collapsed="false">
      <c r="B99" s="136"/>
      <c r="D99" s="137" t="s">
        <v>102</v>
      </c>
      <c r="E99" s="138"/>
      <c r="F99" s="138"/>
      <c r="G99" s="138"/>
      <c r="H99" s="138"/>
      <c r="I99" s="138"/>
      <c r="J99" s="139" t="n">
        <f aca="false">J146</f>
        <v>0</v>
      </c>
      <c r="L99" s="136"/>
    </row>
    <row r="100" s="135" customFormat="true" ht="19.9" hidden="true" customHeight="true" outlineLevel="0" collapsed="false">
      <c r="B100" s="136"/>
      <c r="D100" s="137" t="s">
        <v>103</v>
      </c>
      <c r="E100" s="138"/>
      <c r="F100" s="138"/>
      <c r="G100" s="138"/>
      <c r="H100" s="138"/>
      <c r="I100" s="138"/>
      <c r="J100" s="139" t="n">
        <f aca="false">J165</f>
        <v>0</v>
      </c>
      <c r="L100" s="136"/>
    </row>
    <row r="101" s="135" customFormat="true" ht="19.9" hidden="true" customHeight="true" outlineLevel="0" collapsed="false">
      <c r="B101" s="136"/>
      <c r="D101" s="137" t="s">
        <v>104</v>
      </c>
      <c r="E101" s="138"/>
      <c r="F101" s="138"/>
      <c r="G101" s="138"/>
      <c r="H101" s="138"/>
      <c r="I101" s="138"/>
      <c r="J101" s="139" t="n">
        <f aca="false">J195</f>
        <v>0</v>
      </c>
      <c r="L101" s="136"/>
    </row>
    <row r="102" s="135" customFormat="true" ht="19.9" hidden="true" customHeight="true" outlineLevel="0" collapsed="false">
      <c r="B102" s="136"/>
      <c r="D102" s="137" t="s">
        <v>105</v>
      </c>
      <c r="E102" s="138"/>
      <c r="F102" s="138"/>
      <c r="G102" s="138"/>
      <c r="H102" s="138"/>
      <c r="I102" s="138"/>
      <c r="J102" s="139" t="n">
        <f aca="false">J202</f>
        <v>0</v>
      </c>
      <c r="L102" s="136"/>
    </row>
    <row r="103" s="135" customFormat="true" ht="19.9" hidden="true" customHeight="true" outlineLevel="0" collapsed="false">
      <c r="B103" s="136"/>
      <c r="D103" s="137" t="s">
        <v>106</v>
      </c>
      <c r="E103" s="138"/>
      <c r="F103" s="138"/>
      <c r="G103" s="138"/>
      <c r="H103" s="138"/>
      <c r="I103" s="138"/>
      <c r="J103" s="139" t="n">
        <f aca="false">J208</f>
        <v>0</v>
      </c>
      <c r="L103" s="136"/>
    </row>
    <row r="104" s="135" customFormat="true" ht="19.9" hidden="true" customHeight="true" outlineLevel="0" collapsed="false">
      <c r="B104" s="136"/>
      <c r="D104" s="137" t="s">
        <v>107</v>
      </c>
      <c r="E104" s="138"/>
      <c r="F104" s="138"/>
      <c r="G104" s="138"/>
      <c r="H104" s="138"/>
      <c r="I104" s="138"/>
      <c r="J104" s="139" t="n">
        <f aca="false">J214</f>
        <v>0</v>
      </c>
      <c r="L104" s="136"/>
    </row>
    <row r="105" s="135" customFormat="true" ht="19.9" hidden="true" customHeight="true" outlineLevel="0" collapsed="false">
      <c r="B105" s="136"/>
      <c r="D105" s="137" t="s">
        <v>108</v>
      </c>
      <c r="E105" s="138"/>
      <c r="F105" s="138"/>
      <c r="G105" s="138"/>
      <c r="H105" s="138"/>
      <c r="I105" s="138"/>
      <c r="J105" s="139" t="n">
        <f aca="false">J226</f>
        <v>0</v>
      </c>
      <c r="L105" s="136"/>
    </row>
    <row r="106" s="135" customFormat="true" ht="19.9" hidden="true" customHeight="true" outlineLevel="0" collapsed="false">
      <c r="B106" s="136"/>
      <c r="D106" s="137" t="s">
        <v>109</v>
      </c>
      <c r="E106" s="138"/>
      <c r="F106" s="138"/>
      <c r="G106" s="138"/>
      <c r="H106" s="138"/>
      <c r="I106" s="138"/>
      <c r="J106" s="139" t="n">
        <f aca="false">J239</f>
        <v>0</v>
      </c>
      <c r="L106" s="136"/>
    </row>
    <row r="107" s="135" customFormat="true" ht="19.9" hidden="true" customHeight="true" outlineLevel="0" collapsed="false">
      <c r="B107" s="136"/>
      <c r="D107" s="137" t="s">
        <v>110</v>
      </c>
      <c r="E107" s="138"/>
      <c r="F107" s="138"/>
      <c r="G107" s="138"/>
      <c r="H107" s="138"/>
      <c r="I107" s="138"/>
      <c r="J107" s="139" t="n">
        <f aca="false">J242</f>
        <v>0</v>
      </c>
      <c r="L107" s="136"/>
    </row>
    <row r="108" s="135" customFormat="true" ht="19.9" hidden="true" customHeight="true" outlineLevel="0" collapsed="false">
      <c r="B108" s="136"/>
      <c r="D108" s="137" t="s">
        <v>111</v>
      </c>
      <c r="E108" s="138"/>
      <c r="F108" s="138"/>
      <c r="G108" s="138"/>
      <c r="H108" s="138"/>
      <c r="I108" s="138"/>
      <c r="J108" s="139" t="n">
        <f aca="false">J244</f>
        <v>0</v>
      </c>
      <c r="L108" s="136"/>
    </row>
    <row r="109" s="27" customFormat="true" ht="21.85" hidden="true" customHeight="true" outlineLevel="0" collapsed="false">
      <c r="A109" s="22"/>
      <c r="B109" s="23"/>
      <c r="C109" s="22"/>
      <c r="D109" s="22"/>
      <c r="E109" s="22"/>
      <c r="F109" s="22"/>
      <c r="G109" s="22"/>
      <c r="H109" s="22"/>
      <c r="I109" s="22"/>
      <c r="J109" s="22"/>
      <c r="K109" s="22"/>
      <c r="L109" s="39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</row>
    <row r="110" s="27" customFormat="true" ht="6.95" hidden="true" customHeight="true" outlineLevel="0" collapsed="false">
      <c r="A110" s="22"/>
      <c r="B110" s="44"/>
      <c r="C110" s="45"/>
      <c r="D110" s="45"/>
      <c r="E110" s="45"/>
      <c r="F110" s="45"/>
      <c r="G110" s="45"/>
      <c r="H110" s="45"/>
      <c r="I110" s="45"/>
      <c r="J110" s="45"/>
      <c r="K110" s="45"/>
      <c r="L110" s="39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customFormat="false" ht="12.8" hidden="true" customHeight="false" outlineLevel="0" collapsed="false"/>
    <row r="112" customFormat="false" ht="12.8" hidden="true" customHeight="false" outlineLevel="0" collapsed="false"/>
    <row r="113" customFormat="false" ht="12.8" hidden="true" customHeight="false" outlineLevel="0" collapsed="false"/>
    <row r="114" s="27" customFormat="true" ht="6.95" hidden="false" customHeight="true" outlineLevel="0" collapsed="false">
      <c r="A114" s="22"/>
      <c r="B114" s="46"/>
      <c r="C114" s="47"/>
      <c r="D114" s="47"/>
      <c r="E114" s="47"/>
      <c r="F114" s="47"/>
      <c r="G114" s="47"/>
      <c r="H114" s="47"/>
      <c r="I114" s="47"/>
      <c r="J114" s="47"/>
      <c r="K114" s="47"/>
      <c r="L114" s="39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</row>
    <row r="115" s="27" customFormat="true" ht="24.95" hidden="false" customHeight="true" outlineLevel="0" collapsed="false">
      <c r="A115" s="22"/>
      <c r="B115" s="23"/>
      <c r="C115" s="7" t="s">
        <v>112</v>
      </c>
      <c r="D115" s="22"/>
      <c r="E115" s="22"/>
      <c r="F115" s="22"/>
      <c r="G115" s="22"/>
      <c r="H115" s="22"/>
      <c r="I115" s="22"/>
      <c r="J115" s="22"/>
      <c r="K115" s="22"/>
      <c r="L115" s="39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</row>
    <row r="116" s="27" customFormat="true" ht="6.95" hidden="false" customHeight="true" outlineLevel="0" collapsed="false">
      <c r="A116" s="22"/>
      <c r="B116" s="23"/>
      <c r="C116" s="22"/>
      <c r="D116" s="22"/>
      <c r="E116" s="22"/>
      <c r="F116" s="22"/>
      <c r="G116" s="22"/>
      <c r="H116" s="22"/>
      <c r="I116" s="22"/>
      <c r="J116" s="22"/>
      <c r="K116" s="22"/>
      <c r="L116" s="39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="27" customFormat="true" ht="12" hidden="false" customHeight="true" outlineLevel="0" collapsed="false">
      <c r="A117" s="22"/>
      <c r="B117" s="23"/>
      <c r="C117" s="15" t="s">
        <v>14</v>
      </c>
      <c r="D117" s="22"/>
      <c r="E117" s="22"/>
      <c r="F117" s="22"/>
      <c r="G117" s="22"/>
      <c r="H117" s="22"/>
      <c r="I117" s="22"/>
      <c r="J117" s="22"/>
      <c r="K117" s="22"/>
      <c r="L117" s="39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="27" customFormat="true" ht="16.5" hidden="false" customHeight="true" outlineLevel="0" collapsed="false">
      <c r="A118" s="22"/>
      <c r="B118" s="23"/>
      <c r="C118" s="22"/>
      <c r="D118" s="22"/>
      <c r="E118" s="105" t="str">
        <f aca="false">E7</f>
        <v>zimní stadion Pardubice-Veřejnost</v>
      </c>
      <c r="F118" s="105"/>
      <c r="G118" s="105"/>
      <c r="H118" s="105"/>
      <c r="I118" s="22"/>
      <c r="J118" s="22"/>
      <c r="K118" s="22"/>
      <c r="L118" s="39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="27" customFormat="true" ht="12" hidden="false" customHeight="true" outlineLevel="0" collapsed="false">
      <c r="A119" s="22"/>
      <c r="B119" s="23"/>
      <c r="C119" s="15" t="s">
        <v>93</v>
      </c>
      <c r="D119" s="22"/>
      <c r="E119" s="22"/>
      <c r="F119" s="22"/>
      <c r="G119" s="22"/>
      <c r="H119" s="22"/>
      <c r="I119" s="22"/>
      <c r="J119" s="22"/>
      <c r="K119" s="22"/>
      <c r="L119" s="39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="27" customFormat="true" ht="16.5" hidden="false" customHeight="true" outlineLevel="0" collapsed="false">
      <c r="A120" s="22"/>
      <c r="B120" s="23"/>
      <c r="C120" s="22"/>
      <c r="D120" s="22"/>
      <c r="E120" s="53" t="str">
        <f aca="false">E9</f>
        <v>2-muži -  sociální zařízení muži B117(1.11)</v>
      </c>
      <c r="F120" s="53"/>
      <c r="G120" s="53"/>
      <c r="H120" s="53"/>
      <c r="I120" s="22"/>
      <c r="J120" s="22"/>
      <c r="K120" s="22"/>
      <c r="L120" s="39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="27" customFormat="true" ht="6.95" hidden="false" customHeight="true" outlineLevel="0" collapsed="false">
      <c r="A121" s="22"/>
      <c r="B121" s="23"/>
      <c r="C121" s="22"/>
      <c r="D121" s="22"/>
      <c r="E121" s="22"/>
      <c r="F121" s="22"/>
      <c r="G121" s="22"/>
      <c r="H121" s="22"/>
      <c r="I121" s="22"/>
      <c r="J121" s="22"/>
      <c r="K121" s="22"/>
      <c r="L121" s="39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="27" customFormat="true" ht="12" hidden="false" customHeight="true" outlineLevel="0" collapsed="false">
      <c r="A122" s="22"/>
      <c r="B122" s="23"/>
      <c r="C122" s="15" t="s">
        <v>18</v>
      </c>
      <c r="D122" s="22"/>
      <c r="E122" s="22"/>
      <c r="F122" s="16" t="str">
        <f aca="false">F12</f>
        <v> </v>
      </c>
      <c r="G122" s="22"/>
      <c r="H122" s="22"/>
      <c r="I122" s="15" t="s">
        <v>20</v>
      </c>
      <c r="J122" s="106" t="str">
        <f aca="false">IF(J12="","",J12)</f>
        <v>6. 6. 2023</v>
      </c>
      <c r="K122" s="22"/>
      <c r="L122" s="39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="27" customFormat="true" ht="6.95" hidden="false" customHeight="true" outlineLevel="0" collapsed="false">
      <c r="A123" s="22"/>
      <c r="B123" s="23"/>
      <c r="C123" s="22"/>
      <c r="D123" s="22"/>
      <c r="E123" s="22"/>
      <c r="F123" s="22"/>
      <c r="G123" s="22"/>
      <c r="H123" s="22"/>
      <c r="I123" s="22"/>
      <c r="J123" s="22"/>
      <c r="K123" s="22"/>
      <c r="L123" s="39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="27" customFormat="true" ht="15.15" hidden="false" customHeight="true" outlineLevel="0" collapsed="false">
      <c r="A124" s="22"/>
      <c r="B124" s="23"/>
      <c r="C124" s="15" t="s">
        <v>22</v>
      </c>
      <c r="D124" s="22"/>
      <c r="E124" s="22"/>
      <c r="F124" s="16" t="str">
        <f aca="false">E15</f>
        <v> </v>
      </c>
      <c r="G124" s="22"/>
      <c r="H124" s="22"/>
      <c r="I124" s="15" t="s">
        <v>28</v>
      </c>
      <c r="J124" s="126" t="str">
        <f aca="false">E21</f>
        <v> </v>
      </c>
      <c r="K124" s="22"/>
      <c r="L124" s="39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="27" customFormat="true" ht="15.15" hidden="false" customHeight="true" outlineLevel="0" collapsed="false">
      <c r="A125" s="22"/>
      <c r="B125" s="23"/>
      <c r="C125" s="15" t="s">
        <v>25</v>
      </c>
      <c r="D125" s="22"/>
      <c r="E125" s="22"/>
      <c r="F125" s="16" t="str">
        <f aca="false">IF(E18="","",E18)</f>
        <v>Vyplň údaj</v>
      </c>
      <c r="G125" s="22"/>
      <c r="H125" s="22"/>
      <c r="I125" s="15" t="s">
        <v>30</v>
      </c>
      <c r="J125" s="126" t="str">
        <f aca="false">E24</f>
        <v> </v>
      </c>
      <c r="K125" s="22"/>
      <c r="L125" s="39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="27" customFormat="true" ht="10.3" hidden="false" customHeight="true" outlineLevel="0" collapsed="false">
      <c r="A126" s="22"/>
      <c r="B126" s="23"/>
      <c r="C126" s="22"/>
      <c r="D126" s="22"/>
      <c r="E126" s="22"/>
      <c r="F126" s="22"/>
      <c r="G126" s="22"/>
      <c r="H126" s="22"/>
      <c r="I126" s="22"/>
      <c r="J126" s="22"/>
      <c r="K126" s="22"/>
      <c r="L126" s="39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="147" customFormat="true" ht="29.3" hidden="false" customHeight="true" outlineLevel="0" collapsed="false">
      <c r="A127" s="140"/>
      <c r="B127" s="141"/>
      <c r="C127" s="142" t="s">
        <v>113</v>
      </c>
      <c r="D127" s="143" t="s">
        <v>57</v>
      </c>
      <c r="E127" s="143" t="s">
        <v>53</v>
      </c>
      <c r="F127" s="143" t="s">
        <v>54</v>
      </c>
      <c r="G127" s="143" t="s">
        <v>114</v>
      </c>
      <c r="H127" s="143" t="s">
        <v>115</v>
      </c>
      <c r="I127" s="143" t="s">
        <v>116</v>
      </c>
      <c r="J127" s="144" t="s">
        <v>97</v>
      </c>
      <c r="K127" s="145" t="s">
        <v>117</v>
      </c>
      <c r="L127" s="146"/>
      <c r="M127" s="68"/>
      <c r="N127" s="69" t="s">
        <v>36</v>
      </c>
      <c r="O127" s="69" t="s">
        <v>118</v>
      </c>
      <c r="P127" s="69" t="s">
        <v>119</v>
      </c>
      <c r="Q127" s="69" t="s">
        <v>120</v>
      </c>
      <c r="R127" s="69" t="s">
        <v>121</v>
      </c>
      <c r="S127" s="69" t="s">
        <v>122</v>
      </c>
      <c r="T127" s="70" t="s">
        <v>123</v>
      </c>
      <c r="U127" s="140"/>
      <c r="V127" s="140"/>
      <c r="W127" s="140"/>
      <c r="X127" s="140"/>
      <c r="Y127" s="140"/>
      <c r="Z127" s="140"/>
      <c r="AA127" s="140"/>
      <c r="AB127" s="140"/>
      <c r="AC127" s="140"/>
      <c r="AD127" s="140"/>
      <c r="AE127" s="140"/>
    </row>
    <row r="128" s="27" customFormat="true" ht="22.8" hidden="false" customHeight="true" outlineLevel="0" collapsed="false">
      <c r="A128" s="22"/>
      <c r="B128" s="23"/>
      <c r="C128" s="76" t="s">
        <v>124</v>
      </c>
      <c r="D128" s="22"/>
      <c r="E128" s="22"/>
      <c r="F128" s="22"/>
      <c r="G128" s="22"/>
      <c r="H128" s="22"/>
      <c r="I128" s="22"/>
      <c r="J128" s="148" t="n">
        <f aca="false">BK128</f>
        <v>0</v>
      </c>
      <c r="K128" s="22"/>
      <c r="L128" s="23"/>
      <c r="M128" s="71"/>
      <c r="N128" s="58"/>
      <c r="O128" s="72"/>
      <c r="P128" s="149" t="n">
        <f aca="false">P129</f>
        <v>0</v>
      </c>
      <c r="Q128" s="72"/>
      <c r="R128" s="149" t="n">
        <f aca="false">R129</f>
        <v>1.735229521</v>
      </c>
      <c r="S128" s="72"/>
      <c r="T128" s="150" t="n">
        <f aca="false">T129</f>
        <v>6.6186</v>
      </c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T128" s="3" t="s">
        <v>71</v>
      </c>
      <c r="AU128" s="3" t="s">
        <v>99</v>
      </c>
      <c r="BK128" s="151" t="n">
        <f aca="false">BK129</f>
        <v>0</v>
      </c>
    </row>
    <row r="129" s="152" customFormat="true" ht="25.9" hidden="false" customHeight="true" outlineLevel="0" collapsed="false">
      <c r="B129" s="153"/>
      <c r="D129" s="154" t="s">
        <v>71</v>
      </c>
      <c r="E129" s="155" t="s">
        <v>125</v>
      </c>
      <c r="F129" s="155" t="s">
        <v>126</v>
      </c>
      <c r="I129" s="156"/>
      <c r="J129" s="157" t="n">
        <f aca="false">BK129</f>
        <v>0</v>
      </c>
      <c r="L129" s="153"/>
      <c r="M129" s="158"/>
      <c r="N129" s="159"/>
      <c r="O129" s="159"/>
      <c r="P129" s="160" t="n">
        <f aca="false">P130+P146+P165+P195+P202+P208+P214+P226+P239+P242+P244</f>
        <v>0</v>
      </c>
      <c r="Q129" s="159"/>
      <c r="R129" s="160" t="n">
        <f aca="false">R130+R146+R165+R195+R202+R208+R214+R226+R239+R242+R244</f>
        <v>1.735229521</v>
      </c>
      <c r="S129" s="159"/>
      <c r="T129" s="161" t="n">
        <f aca="false">T130+T146+T165+T195+T202+T208+T214+T226+T239+T242+T244</f>
        <v>6.6186</v>
      </c>
      <c r="AR129" s="154" t="s">
        <v>82</v>
      </c>
      <c r="AT129" s="162" t="s">
        <v>71</v>
      </c>
      <c r="AU129" s="162" t="s">
        <v>72</v>
      </c>
      <c r="AY129" s="154" t="s">
        <v>127</v>
      </c>
      <c r="BK129" s="163" t="n">
        <f aca="false">BK130+BK146+BK165+BK195+BK202+BK208+BK214+BK226+BK239+BK242+BK244</f>
        <v>0</v>
      </c>
    </row>
    <row r="130" s="152" customFormat="true" ht="22.8" hidden="false" customHeight="true" outlineLevel="0" collapsed="false">
      <c r="B130" s="153"/>
      <c r="D130" s="154" t="s">
        <v>71</v>
      </c>
      <c r="E130" s="164" t="s">
        <v>128</v>
      </c>
      <c r="F130" s="164" t="s">
        <v>129</v>
      </c>
      <c r="I130" s="156"/>
      <c r="J130" s="165" t="n">
        <f aca="false">BK130</f>
        <v>0</v>
      </c>
      <c r="L130" s="153"/>
      <c r="M130" s="158"/>
      <c r="N130" s="159"/>
      <c r="O130" s="159"/>
      <c r="P130" s="160" t="n">
        <f aca="false">SUM(P131:P145)</f>
        <v>0</v>
      </c>
      <c r="Q130" s="159"/>
      <c r="R130" s="160" t="n">
        <f aca="false">SUM(R131:R145)</f>
        <v>0.0380051</v>
      </c>
      <c r="S130" s="159"/>
      <c r="T130" s="161" t="n">
        <f aca="false">SUM(T131:T145)</f>
        <v>0.1187</v>
      </c>
      <c r="AR130" s="154" t="s">
        <v>82</v>
      </c>
      <c r="AT130" s="162" t="s">
        <v>71</v>
      </c>
      <c r="AU130" s="162" t="s">
        <v>80</v>
      </c>
      <c r="AY130" s="154" t="s">
        <v>127</v>
      </c>
      <c r="BK130" s="163" t="n">
        <f aca="false">SUM(BK131:BK145)</f>
        <v>0</v>
      </c>
    </row>
    <row r="131" s="27" customFormat="true" ht="16.5" hidden="false" customHeight="true" outlineLevel="0" collapsed="false">
      <c r="A131" s="22"/>
      <c r="B131" s="166"/>
      <c r="C131" s="167" t="s">
        <v>80</v>
      </c>
      <c r="D131" s="167" t="s">
        <v>130</v>
      </c>
      <c r="E131" s="168" t="s">
        <v>131</v>
      </c>
      <c r="F131" s="169" t="s">
        <v>132</v>
      </c>
      <c r="G131" s="170" t="s">
        <v>133</v>
      </c>
      <c r="H131" s="171" t="n">
        <v>5</v>
      </c>
      <c r="I131" s="172"/>
      <c r="J131" s="173" t="n">
        <f aca="false">ROUND(I131*H131,1)</f>
        <v>0</v>
      </c>
      <c r="K131" s="174"/>
      <c r="L131" s="23"/>
      <c r="M131" s="175"/>
      <c r="N131" s="176" t="s">
        <v>37</v>
      </c>
      <c r="O131" s="60"/>
      <c r="P131" s="177" t="n">
        <f aca="false">O131*H131</f>
        <v>0</v>
      </c>
      <c r="Q131" s="177" t="n">
        <v>0</v>
      </c>
      <c r="R131" s="177" t="n">
        <f aca="false">Q131*H131</f>
        <v>0</v>
      </c>
      <c r="S131" s="177" t="n">
        <v>0.01492</v>
      </c>
      <c r="T131" s="178" t="n">
        <f aca="false">S131*H131</f>
        <v>0.0746</v>
      </c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R131" s="179" t="s">
        <v>134</v>
      </c>
      <c r="AT131" s="179" t="s">
        <v>130</v>
      </c>
      <c r="AU131" s="179" t="s">
        <v>82</v>
      </c>
      <c r="AY131" s="3" t="s">
        <v>127</v>
      </c>
      <c r="BE131" s="180" t="n">
        <f aca="false">IF(N131="základní",J131,0)</f>
        <v>0</v>
      </c>
      <c r="BF131" s="180" t="n">
        <f aca="false">IF(N131="snížená",J131,0)</f>
        <v>0</v>
      </c>
      <c r="BG131" s="180" t="n">
        <f aca="false">IF(N131="zákl. přenesená",J131,0)</f>
        <v>0</v>
      </c>
      <c r="BH131" s="180" t="n">
        <f aca="false">IF(N131="sníž. přenesená",J131,0)</f>
        <v>0</v>
      </c>
      <c r="BI131" s="180" t="n">
        <f aca="false">IF(N131="nulová",J131,0)</f>
        <v>0</v>
      </c>
      <c r="BJ131" s="3" t="s">
        <v>80</v>
      </c>
      <c r="BK131" s="180" t="n">
        <f aca="false">ROUND(I131*H131,1)</f>
        <v>0</v>
      </c>
      <c r="BL131" s="3" t="s">
        <v>134</v>
      </c>
      <c r="BM131" s="179" t="s">
        <v>80</v>
      </c>
    </row>
    <row r="132" s="27" customFormat="true" ht="16.5" hidden="false" customHeight="true" outlineLevel="0" collapsed="false">
      <c r="A132" s="22"/>
      <c r="B132" s="166"/>
      <c r="C132" s="167" t="s">
        <v>82</v>
      </c>
      <c r="D132" s="167" t="s">
        <v>130</v>
      </c>
      <c r="E132" s="168" t="s">
        <v>135</v>
      </c>
      <c r="F132" s="169" t="s">
        <v>136</v>
      </c>
      <c r="G132" s="170" t="s">
        <v>133</v>
      </c>
      <c r="H132" s="171" t="n">
        <v>21</v>
      </c>
      <c r="I132" s="172"/>
      <c r="J132" s="173" t="n">
        <f aca="false">ROUND(I132*H132,1)</f>
        <v>0</v>
      </c>
      <c r="K132" s="174"/>
      <c r="L132" s="23"/>
      <c r="M132" s="175"/>
      <c r="N132" s="176" t="s">
        <v>37</v>
      </c>
      <c r="O132" s="60"/>
      <c r="P132" s="177" t="n">
        <f aca="false">O132*H132</f>
        <v>0</v>
      </c>
      <c r="Q132" s="177" t="n">
        <v>0</v>
      </c>
      <c r="R132" s="177" t="n">
        <f aca="false">Q132*H132</f>
        <v>0</v>
      </c>
      <c r="S132" s="177" t="n">
        <v>0.0021</v>
      </c>
      <c r="T132" s="178" t="n">
        <f aca="false">S132*H132</f>
        <v>0.0441</v>
      </c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R132" s="179" t="s">
        <v>134</v>
      </c>
      <c r="AT132" s="179" t="s">
        <v>130</v>
      </c>
      <c r="AU132" s="179" t="s">
        <v>82</v>
      </c>
      <c r="AY132" s="3" t="s">
        <v>127</v>
      </c>
      <c r="BE132" s="180" t="n">
        <f aca="false">IF(N132="základní",J132,0)</f>
        <v>0</v>
      </c>
      <c r="BF132" s="180" t="n">
        <f aca="false">IF(N132="snížená",J132,0)</f>
        <v>0</v>
      </c>
      <c r="BG132" s="180" t="n">
        <f aca="false">IF(N132="zákl. přenesená",J132,0)</f>
        <v>0</v>
      </c>
      <c r="BH132" s="180" t="n">
        <f aca="false">IF(N132="sníž. přenesená",J132,0)</f>
        <v>0</v>
      </c>
      <c r="BI132" s="180" t="n">
        <f aca="false">IF(N132="nulová",J132,0)</f>
        <v>0</v>
      </c>
      <c r="BJ132" s="3" t="s">
        <v>80</v>
      </c>
      <c r="BK132" s="180" t="n">
        <f aca="false">ROUND(I132*H132,1)</f>
        <v>0</v>
      </c>
      <c r="BL132" s="3" t="s">
        <v>134</v>
      </c>
      <c r="BM132" s="179" t="s">
        <v>82</v>
      </c>
    </row>
    <row r="133" s="27" customFormat="true" ht="16.5" hidden="false" customHeight="true" outlineLevel="0" collapsed="false">
      <c r="A133" s="22"/>
      <c r="B133" s="166"/>
      <c r="C133" s="167" t="s">
        <v>137</v>
      </c>
      <c r="D133" s="167" t="s">
        <v>130</v>
      </c>
      <c r="E133" s="168" t="s">
        <v>138</v>
      </c>
      <c r="F133" s="169" t="s">
        <v>139</v>
      </c>
      <c r="G133" s="170" t="s">
        <v>140</v>
      </c>
      <c r="H133" s="171" t="n">
        <v>15</v>
      </c>
      <c r="I133" s="172"/>
      <c r="J133" s="173" t="n">
        <f aca="false">ROUND(I133*H133,1)</f>
        <v>0</v>
      </c>
      <c r="K133" s="174"/>
      <c r="L133" s="23"/>
      <c r="M133" s="175"/>
      <c r="N133" s="176" t="s">
        <v>37</v>
      </c>
      <c r="O133" s="60"/>
      <c r="P133" s="177" t="n">
        <f aca="false">O133*H133</f>
        <v>0</v>
      </c>
      <c r="Q133" s="177" t="n">
        <v>0.0005006</v>
      </c>
      <c r="R133" s="177" t="n">
        <f aca="false">Q133*H133</f>
        <v>0.007509</v>
      </c>
      <c r="S133" s="177" t="n">
        <v>0</v>
      </c>
      <c r="T133" s="178" t="n">
        <f aca="false">S133*H133</f>
        <v>0</v>
      </c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R133" s="179" t="s">
        <v>134</v>
      </c>
      <c r="AT133" s="179" t="s">
        <v>130</v>
      </c>
      <c r="AU133" s="179" t="s">
        <v>82</v>
      </c>
      <c r="AY133" s="3" t="s">
        <v>127</v>
      </c>
      <c r="BE133" s="180" t="n">
        <f aca="false">IF(N133="základní",J133,0)</f>
        <v>0</v>
      </c>
      <c r="BF133" s="180" t="n">
        <f aca="false">IF(N133="snížená",J133,0)</f>
        <v>0</v>
      </c>
      <c r="BG133" s="180" t="n">
        <f aca="false">IF(N133="zákl. přenesená",J133,0)</f>
        <v>0</v>
      </c>
      <c r="BH133" s="180" t="n">
        <f aca="false">IF(N133="sníž. přenesená",J133,0)</f>
        <v>0</v>
      </c>
      <c r="BI133" s="180" t="n">
        <f aca="false">IF(N133="nulová",J133,0)</f>
        <v>0</v>
      </c>
      <c r="BJ133" s="3" t="s">
        <v>80</v>
      </c>
      <c r="BK133" s="180" t="n">
        <f aca="false">ROUND(I133*H133,1)</f>
        <v>0</v>
      </c>
      <c r="BL133" s="3" t="s">
        <v>134</v>
      </c>
      <c r="BM133" s="179" t="s">
        <v>137</v>
      </c>
    </row>
    <row r="134" s="27" customFormat="true" ht="16.5" hidden="false" customHeight="true" outlineLevel="0" collapsed="false">
      <c r="A134" s="22"/>
      <c r="B134" s="166"/>
      <c r="C134" s="167" t="s">
        <v>134</v>
      </c>
      <c r="D134" s="167" t="s">
        <v>130</v>
      </c>
      <c r="E134" s="168" t="s">
        <v>141</v>
      </c>
      <c r="F134" s="169" t="s">
        <v>142</v>
      </c>
      <c r="G134" s="170" t="s">
        <v>140</v>
      </c>
      <c r="H134" s="171" t="n">
        <v>4</v>
      </c>
      <c r="I134" s="172"/>
      <c r="J134" s="173" t="n">
        <f aca="false">ROUND(I134*H134,1)</f>
        <v>0</v>
      </c>
      <c r="K134" s="174"/>
      <c r="L134" s="23"/>
      <c r="M134" s="175"/>
      <c r="N134" s="176" t="s">
        <v>37</v>
      </c>
      <c r="O134" s="60"/>
      <c r="P134" s="177" t="n">
        <f aca="false">O134*H134</f>
        <v>0</v>
      </c>
      <c r="Q134" s="177" t="n">
        <v>0.0017906</v>
      </c>
      <c r="R134" s="177" t="n">
        <f aca="false">Q134*H134</f>
        <v>0.0071624</v>
      </c>
      <c r="S134" s="177" t="n">
        <v>0</v>
      </c>
      <c r="T134" s="178" t="n">
        <f aca="false">S134*H134</f>
        <v>0</v>
      </c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R134" s="179" t="s">
        <v>134</v>
      </c>
      <c r="AT134" s="179" t="s">
        <v>130</v>
      </c>
      <c r="AU134" s="179" t="s">
        <v>82</v>
      </c>
      <c r="AY134" s="3" t="s">
        <v>127</v>
      </c>
      <c r="BE134" s="180" t="n">
        <f aca="false">IF(N134="základní",J134,0)</f>
        <v>0</v>
      </c>
      <c r="BF134" s="180" t="n">
        <f aca="false">IF(N134="snížená",J134,0)</f>
        <v>0</v>
      </c>
      <c r="BG134" s="180" t="n">
        <f aca="false">IF(N134="zákl. přenesená",J134,0)</f>
        <v>0</v>
      </c>
      <c r="BH134" s="180" t="n">
        <f aca="false">IF(N134="sníž. přenesená",J134,0)</f>
        <v>0</v>
      </c>
      <c r="BI134" s="180" t="n">
        <f aca="false">IF(N134="nulová",J134,0)</f>
        <v>0</v>
      </c>
      <c r="BJ134" s="3" t="s">
        <v>80</v>
      </c>
      <c r="BK134" s="180" t="n">
        <f aca="false">ROUND(I134*H134,1)</f>
        <v>0</v>
      </c>
      <c r="BL134" s="3" t="s">
        <v>134</v>
      </c>
      <c r="BM134" s="179" t="s">
        <v>143</v>
      </c>
    </row>
    <row r="135" s="27" customFormat="true" ht="21.75" hidden="false" customHeight="true" outlineLevel="0" collapsed="false">
      <c r="A135" s="22"/>
      <c r="B135" s="166"/>
      <c r="C135" s="167" t="s">
        <v>143</v>
      </c>
      <c r="D135" s="167" t="s">
        <v>130</v>
      </c>
      <c r="E135" s="168" t="s">
        <v>144</v>
      </c>
      <c r="F135" s="169" t="s">
        <v>145</v>
      </c>
      <c r="G135" s="170" t="s">
        <v>133</v>
      </c>
      <c r="H135" s="171" t="n">
        <v>6</v>
      </c>
      <c r="I135" s="172"/>
      <c r="J135" s="173" t="n">
        <f aca="false">ROUND(I135*H135,1)</f>
        <v>0</v>
      </c>
      <c r="K135" s="174"/>
      <c r="L135" s="23"/>
      <c r="M135" s="175"/>
      <c r="N135" s="176" t="s">
        <v>37</v>
      </c>
      <c r="O135" s="60"/>
      <c r="P135" s="177" t="n">
        <f aca="false">O135*H135</f>
        <v>0</v>
      </c>
      <c r="Q135" s="177" t="n">
        <v>0.0004119</v>
      </c>
      <c r="R135" s="177" t="n">
        <f aca="false">Q135*H135</f>
        <v>0.0024714</v>
      </c>
      <c r="S135" s="177" t="n">
        <v>0</v>
      </c>
      <c r="T135" s="178" t="n">
        <f aca="false">S135*H135</f>
        <v>0</v>
      </c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R135" s="179" t="s">
        <v>134</v>
      </c>
      <c r="AT135" s="179" t="s">
        <v>130</v>
      </c>
      <c r="AU135" s="179" t="s">
        <v>82</v>
      </c>
      <c r="AY135" s="3" t="s">
        <v>127</v>
      </c>
      <c r="BE135" s="180" t="n">
        <f aca="false">IF(N135="základní",J135,0)</f>
        <v>0</v>
      </c>
      <c r="BF135" s="180" t="n">
        <f aca="false">IF(N135="snížená",J135,0)</f>
        <v>0</v>
      </c>
      <c r="BG135" s="180" t="n">
        <f aca="false">IF(N135="zákl. přenesená",J135,0)</f>
        <v>0</v>
      </c>
      <c r="BH135" s="180" t="n">
        <f aca="false">IF(N135="sníž. přenesená",J135,0)</f>
        <v>0</v>
      </c>
      <c r="BI135" s="180" t="n">
        <f aca="false">IF(N135="nulová",J135,0)</f>
        <v>0</v>
      </c>
      <c r="BJ135" s="3" t="s">
        <v>80</v>
      </c>
      <c r="BK135" s="180" t="n">
        <f aca="false">ROUND(I135*H135,1)</f>
        <v>0</v>
      </c>
      <c r="BL135" s="3" t="s">
        <v>134</v>
      </c>
      <c r="BM135" s="179" t="s">
        <v>146</v>
      </c>
    </row>
    <row r="136" s="27" customFormat="true" ht="21.75" hidden="false" customHeight="true" outlineLevel="0" collapsed="false">
      <c r="A136" s="22"/>
      <c r="B136" s="166"/>
      <c r="C136" s="167" t="s">
        <v>146</v>
      </c>
      <c r="D136" s="167" t="s">
        <v>130</v>
      </c>
      <c r="E136" s="168" t="s">
        <v>147</v>
      </c>
      <c r="F136" s="169" t="s">
        <v>148</v>
      </c>
      <c r="G136" s="170" t="s">
        <v>133</v>
      </c>
      <c r="H136" s="171" t="n">
        <v>15</v>
      </c>
      <c r="I136" s="172"/>
      <c r="J136" s="173" t="n">
        <f aca="false">ROUND(I136*H136,1)</f>
        <v>0</v>
      </c>
      <c r="K136" s="174"/>
      <c r="L136" s="23"/>
      <c r="M136" s="175"/>
      <c r="N136" s="176" t="s">
        <v>37</v>
      </c>
      <c r="O136" s="60"/>
      <c r="P136" s="177" t="n">
        <f aca="false">O136*H136</f>
        <v>0</v>
      </c>
      <c r="Q136" s="177" t="n">
        <v>0.0004765</v>
      </c>
      <c r="R136" s="177" t="n">
        <f aca="false">Q136*H136</f>
        <v>0.0071475</v>
      </c>
      <c r="S136" s="177" t="n">
        <v>0</v>
      </c>
      <c r="T136" s="178" t="n">
        <f aca="false">S136*H136</f>
        <v>0</v>
      </c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R136" s="179" t="s">
        <v>134</v>
      </c>
      <c r="AT136" s="179" t="s">
        <v>130</v>
      </c>
      <c r="AU136" s="179" t="s">
        <v>82</v>
      </c>
      <c r="AY136" s="3" t="s">
        <v>127</v>
      </c>
      <c r="BE136" s="180" t="n">
        <f aca="false">IF(N136="základní",J136,0)</f>
        <v>0</v>
      </c>
      <c r="BF136" s="180" t="n">
        <f aca="false">IF(N136="snížená",J136,0)</f>
        <v>0</v>
      </c>
      <c r="BG136" s="180" t="n">
        <f aca="false">IF(N136="zákl. přenesená",J136,0)</f>
        <v>0</v>
      </c>
      <c r="BH136" s="180" t="n">
        <f aca="false">IF(N136="sníž. přenesená",J136,0)</f>
        <v>0</v>
      </c>
      <c r="BI136" s="180" t="n">
        <f aca="false">IF(N136="nulová",J136,0)</f>
        <v>0</v>
      </c>
      <c r="BJ136" s="3" t="s">
        <v>80</v>
      </c>
      <c r="BK136" s="180" t="n">
        <f aca="false">ROUND(I136*H136,1)</f>
        <v>0</v>
      </c>
      <c r="BL136" s="3" t="s">
        <v>134</v>
      </c>
      <c r="BM136" s="179" t="s">
        <v>149</v>
      </c>
    </row>
    <row r="137" s="27" customFormat="true" ht="21.75" hidden="false" customHeight="true" outlineLevel="0" collapsed="false">
      <c r="A137" s="22"/>
      <c r="B137" s="166"/>
      <c r="C137" s="167" t="s">
        <v>149</v>
      </c>
      <c r="D137" s="167" t="s">
        <v>130</v>
      </c>
      <c r="E137" s="168" t="s">
        <v>150</v>
      </c>
      <c r="F137" s="169" t="s">
        <v>151</v>
      </c>
      <c r="G137" s="170" t="s">
        <v>133</v>
      </c>
      <c r="H137" s="171" t="n">
        <v>4</v>
      </c>
      <c r="I137" s="172"/>
      <c r="J137" s="173" t="n">
        <f aca="false">ROUND(I137*H137,1)</f>
        <v>0</v>
      </c>
      <c r="K137" s="174"/>
      <c r="L137" s="23"/>
      <c r="M137" s="175"/>
      <c r="N137" s="176" t="s">
        <v>37</v>
      </c>
      <c r="O137" s="60"/>
      <c r="P137" s="177" t="n">
        <f aca="false">O137*H137</f>
        <v>0</v>
      </c>
      <c r="Q137" s="177" t="n">
        <v>0.0022362</v>
      </c>
      <c r="R137" s="177" t="n">
        <f aca="false">Q137*H137</f>
        <v>0.0089448</v>
      </c>
      <c r="S137" s="177" t="n">
        <v>0</v>
      </c>
      <c r="T137" s="178" t="n">
        <f aca="false">S137*H137</f>
        <v>0</v>
      </c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R137" s="179" t="s">
        <v>134</v>
      </c>
      <c r="AT137" s="179" t="s">
        <v>130</v>
      </c>
      <c r="AU137" s="179" t="s">
        <v>82</v>
      </c>
      <c r="AY137" s="3" t="s">
        <v>127</v>
      </c>
      <c r="BE137" s="180" t="n">
        <f aca="false">IF(N137="základní",J137,0)</f>
        <v>0</v>
      </c>
      <c r="BF137" s="180" t="n">
        <f aca="false">IF(N137="snížená",J137,0)</f>
        <v>0</v>
      </c>
      <c r="BG137" s="180" t="n">
        <f aca="false">IF(N137="zákl. přenesená",J137,0)</f>
        <v>0</v>
      </c>
      <c r="BH137" s="180" t="n">
        <f aca="false">IF(N137="sníž. přenesená",J137,0)</f>
        <v>0</v>
      </c>
      <c r="BI137" s="180" t="n">
        <f aca="false">IF(N137="nulová",J137,0)</f>
        <v>0</v>
      </c>
      <c r="BJ137" s="3" t="s">
        <v>80</v>
      </c>
      <c r="BK137" s="180" t="n">
        <f aca="false">ROUND(I137*H137,1)</f>
        <v>0</v>
      </c>
      <c r="BL137" s="3" t="s">
        <v>134</v>
      </c>
      <c r="BM137" s="179" t="s">
        <v>152</v>
      </c>
    </row>
    <row r="138" s="27" customFormat="true" ht="16.5" hidden="false" customHeight="true" outlineLevel="0" collapsed="false">
      <c r="A138" s="22"/>
      <c r="B138" s="166"/>
      <c r="C138" s="167" t="s">
        <v>152</v>
      </c>
      <c r="D138" s="167" t="s">
        <v>130</v>
      </c>
      <c r="E138" s="168" t="s">
        <v>153</v>
      </c>
      <c r="F138" s="169" t="s">
        <v>154</v>
      </c>
      <c r="G138" s="170" t="s">
        <v>140</v>
      </c>
      <c r="H138" s="171" t="n">
        <v>4</v>
      </c>
      <c r="I138" s="172"/>
      <c r="J138" s="173" t="n">
        <f aca="false">ROUND(I138*H138,1)</f>
        <v>0</v>
      </c>
      <c r="K138" s="174"/>
      <c r="L138" s="23"/>
      <c r="M138" s="175"/>
      <c r="N138" s="176" t="s">
        <v>37</v>
      </c>
      <c r="O138" s="60"/>
      <c r="P138" s="177" t="n">
        <f aca="false">O138*H138</f>
        <v>0</v>
      </c>
      <c r="Q138" s="177" t="n">
        <v>0</v>
      </c>
      <c r="R138" s="177" t="n">
        <f aca="false">Q138*H138</f>
        <v>0</v>
      </c>
      <c r="S138" s="177" t="n">
        <v>0</v>
      </c>
      <c r="T138" s="178" t="n">
        <f aca="false">S138*H138</f>
        <v>0</v>
      </c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R138" s="179" t="s">
        <v>134</v>
      </c>
      <c r="AT138" s="179" t="s">
        <v>130</v>
      </c>
      <c r="AU138" s="179" t="s">
        <v>82</v>
      </c>
      <c r="AY138" s="3" t="s">
        <v>127</v>
      </c>
      <c r="BE138" s="180" t="n">
        <f aca="false">IF(N138="základní",J138,0)</f>
        <v>0</v>
      </c>
      <c r="BF138" s="180" t="n">
        <f aca="false">IF(N138="snížená",J138,0)</f>
        <v>0</v>
      </c>
      <c r="BG138" s="180" t="n">
        <f aca="false">IF(N138="zákl. přenesená",J138,0)</f>
        <v>0</v>
      </c>
      <c r="BH138" s="180" t="n">
        <f aca="false">IF(N138="sníž. přenesená",J138,0)</f>
        <v>0</v>
      </c>
      <c r="BI138" s="180" t="n">
        <f aca="false">IF(N138="nulová",J138,0)</f>
        <v>0</v>
      </c>
      <c r="BJ138" s="3" t="s">
        <v>80</v>
      </c>
      <c r="BK138" s="180" t="n">
        <f aca="false">ROUND(I138*H138,1)</f>
        <v>0</v>
      </c>
      <c r="BL138" s="3" t="s">
        <v>134</v>
      </c>
      <c r="BM138" s="179" t="s">
        <v>155</v>
      </c>
    </row>
    <row r="139" s="27" customFormat="true" ht="16.5" hidden="false" customHeight="true" outlineLevel="0" collapsed="false">
      <c r="A139" s="22"/>
      <c r="B139" s="166"/>
      <c r="C139" s="167" t="s">
        <v>155</v>
      </c>
      <c r="D139" s="167" t="s">
        <v>130</v>
      </c>
      <c r="E139" s="168" t="s">
        <v>156</v>
      </c>
      <c r="F139" s="169" t="s">
        <v>157</v>
      </c>
      <c r="G139" s="170" t="s">
        <v>140</v>
      </c>
      <c r="H139" s="171" t="n">
        <v>11</v>
      </c>
      <c r="I139" s="172"/>
      <c r="J139" s="173" t="n">
        <f aca="false">ROUND(I139*H139,1)</f>
        <v>0</v>
      </c>
      <c r="K139" s="174"/>
      <c r="L139" s="23"/>
      <c r="M139" s="175"/>
      <c r="N139" s="176" t="s">
        <v>37</v>
      </c>
      <c r="O139" s="60"/>
      <c r="P139" s="177" t="n">
        <f aca="false">O139*H139</f>
        <v>0</v>
      </c>
      <c r="Q139" s="177" t="n">
        <v>0</v>
      </c>
      <c r="R139" s="177" t="n">
        <f aca="false">Q139*H139</f>
        <v>0</v>
      </c>
      <c r="S139" s="177" t="n">
        <v>0</v>
      </c>
      <c r="T139" s="178" t="n">
        <f aca="false">S139*H139</f>
        <v>0</v>
      </c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R139" s="179" t="s">
        <v>134</v>
      </c>
      <c r="AT139" s="179" t="s">
        <v>130</v>
      </c>
      <c r="AU139" s="179" t="s">
        <v>82</v>
      </c>
      <c r="AY139" s="3" t="s">
        <v>127</v>
      </c>
      <c r="BE139" s="180" t="n">
        <f aca="false">IF(N139="základní",J139,0)</f>
        <v>0</v>
      </c>
      <c r="BF139" s="180" t="n">
        <f aca="false">IF(N139="snížená",J139,0)</f>
        <v>0</v>
      </c>
      <c r="BG139" s="180" t="n">
        <f aca="false">IF(N139="zákl. přenesená",J139,0)</f>
        <v>0</v>
      </c>
      <c r="BH139" s="180" t="n">
        <f aca="false">IF(N139="sníž. přenesená",J139,0)</f>
        <v>0</v>
      </c>
      <c r="BI139" s="180" t="n">
        <f aca="false">IF(N139="nulová",J139,0)</f>
        <v>0</v>
      </c>
      <c r="BJ139" s="3" t="s">
        <v>80</v>
      </c>
      <c r="BK139" s="180" t="n">
        <f aca="false">ROUND(I139*H139,1)</f>
        <v>0</v>
      </c>
      <c r="BL139" s="3" t="s">
        <v>134</v>
      </c>
      <c r="BM139" s="179" t="s">
        <v>158</v>
      </c>
    </row>
    <row r="140" s="27" customFormat="true" ht="21.75" hidden="false" customHeight="true" outlineLevel="0" collapsed="false">
      <c r="A140" s="22"/>
      <c r="B140" s="166"/>
      <c r="C140" s="167" t="s">
        <v>158</v>
      </c>
      <c r="D140" s="167" t="s">
        <v>130</v>
      </c>
      <c r="E140" s="168" t="s">
        <v>159</v>
      </c>
      <c r="F140" s="169" t="s">
        <v>160</v>
      </c>
      <c r="G140" s="170" t="s">
        <v>140</v>
      </c>
      <c r="H140" s="171" t="n">
        <v>4</v>
      </c>
      <c r="I140" s="172"/>
      <c r="J140" s="173" t="n">
        <f aca="false">ROUND(I140*H140,1)</f>
        <v>0</v>
      </c>
      <c r="K140" s="174"/>
      <c r="L140" s="23"/>
      <c r="M140" s="175"/>
      <c r="N140" s="176" t="s">
        <v>37</v>
      </c>
      <c r="O140" s="60"/>
      <c r="P140" s="177" t="n">
        <f aca="false">O140*H140</f>
        <v>0</v>
      </c>
      <c r="Q140" s="177" t="n">
        <v>0</v>
      </c>
      <c r="R140" s="177" t="n">
        <f aca="false">Q140*H140</f>
        <v>0</v>
      </c>
      <c r="S140" s="177" t="n">
        <v>0</v>
      </c>
      <c r="T140" s="178" t="n">
        <f aca="false">S140*H140</f>
        <v>0</v>
      </c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R140" s="179" t="s">
        <v>134</v>
      </c>
      <c r="AT140" s="179" t="s">
        <v>130</v>
      </c>
      <c r="AU140" s="179" t="s">
        <v>82</v>
      </c>
      <c r="AY140" s="3" t="s">
        <v>127</v>
      </c>
      <c r="BE140" s="180" t="n">
        <f aca="false">IF(N140="základní",J140,0)</f>
        <v>0</v>
      </c>
      <c r="BF140" s="180" t="n">
        <f aca="false">IF(N140="snížená",J140,0)</f>
        <v>0</v>
      </c>
      <c r="BG140" s="180" t="n">
        <f aca="false">IF(N140="zákl. přenesená",J140,0)</f>
        <v>0</v>
      </c>
      <c r="BH140" s="180" t="n">
        <f aca="false">IF(N140="sníž. přenesená",J140,0)</f>
        <v>0</v>
      </c>
      <c r="BI140" s="180" t="n">
        <f aca="false">IF(N140="nulová",J140,0)</f>
        <v>0</v>
      </c>
      <c r="BJ140" s="3" t="s">
        <v>80</v>
      </c>
      <c r="BK140" s="180" t="n">
        <f aca="false">ROUND(I140*H140,1)</f>
        <v>0</v>
      </c>
      <c r="BL140" s="3" t="s">
        <v>134</v>
      </c>
      <c r="BM140" s="179" t="s">
        <v>161</v>
      </c>
    </row>
    <row r="141" s="27" customFormat="true" ht="21.75" hidden="false" customHeight="true" outlineLevel="0" collapsed="false">
      <c r="A141" s="22"/>
      <c r="B141" s="166"/>
      <c r="C141" s="167" t="s">
        <v>161</v>
      </c>
      <c r="D141" s="167" t="s">
        <v>130</v>
      </c>
      <c r="E141" s="168" t="s">
        <v>162</v>
      </c>
      <c r="F141" s="169" t="s">
        <v>163</v>
      </c>
      <c r="G141" s="170" t="s">
        <v>140</v>
      </c>
      <c r="H141" s="171" t="n">
        <v>5</v>
      </c>
      <c r="I141" s="172"/>
      <c r="J141" s="173" t="n">
        <f aca="false">ROUND(I141*H141,1)</f>
        <v>0</v>
      </c>
      <c r="K141" s="174"/>
      <c r="L141" s="23"/>
      <c r="M141" s="175"/>
      <c r="N141" s="176" t="s">
        <v>37</v>
      </c>
      <c r="O141" s="60"/>
      <c r="P141" s="177" t="n">
        <f aca="false">O141*H141</f>
        <v>0</v>
      </c>
      <c r="Q141" s="177" t="n">
        <v>0.00092</v>
      </c>
      <c r="R141" s="177" t="n">
        <f aca="false">Q141*H141</f>
        <v>0.0046</v>
      </c>
      <c r="S141" s="177" t="n">
        <v>0</v>
      </c>
      <c r="T141" s="178" t="n">
        <f aca="false">S141*H141</f>
        <v>0</v>
      </c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R141" s="179" t="s">
        <v>164</v>
      </c>
      <c r="AT141" s="179" t="s">
        <v>130</v>
      </c>
      <c r="AU141" s="179" t="s">
        <v>82</v>
      </c>
      <c r="AY141" s="3" t="s">
        <v>127</v>
      </c>
      <c r="BE141" s="180" t="n">
        <f aca="false">IF(N141="základní",J141,0)</f>
        <v>0</v>
      </c>
      <c r="BF141" s="180" t="n">
        <f aca="false">IF(N141="snížená",J141,0)</f>
        <v>0</v>
      </c>
      <c r="BG141" s="180" t="n">
        <f aca="false">IF(N141="zákl. přenesená",J141,0)</f>
        <v>0</v>
      </c>
      <c r="BH141" s="180" t="n">
        <f aca="false">IF(N141="sníž. přenesená",J141,0)</f>
        <v>0</v>
      </c>
      <c r="BI141" s="180" t="n">
        <f aca="false">IF(N141="nulová",J141,0)</f>
        <v>0</v>
      </c>
      <c r="BJ141" s="3" t="s">
        <v>80</v>
      </c>
      <c r="BK141" s="180" t="n">
        <f aca="false">ROUND(I141*H141,1)</f>
        <v>0</v>
      </c>
      <c r="BL141" s="3" t="s">
        <v>164</v>
      </c>
      <c r="BM141" s="179" t="s">
        <v>165</v>
      </c>
    </row>
    <row r="142" s="27" customFormat="true" ht="24.15" hidden="false" customHeight="true" outlineLevel="0" collapsed="false">
      <c r="A142" s="22"/>
      <c r="B142" s="166"/>
      <c r="C142" s="167" t="s">
        <v>166</v>
      </c>
      <c r="D142" s="167" t="s">
        <v>130</v>
      </c>
      <c r="E142" s="168" t="s">
        <v>167</v>
      </c>
      <c r="F142" s="169" t="s">
        <v>168</v>
      </c>
      <c r="G142" s="170" t="s">
        <v>140</v>
      </c>
      <c r="H142" s="171" t="n">
        <v>1</v>
      </c>
      <c r="I142" s="172"/>
      <c r="J142" s="173" t="n">
        <f aca="false">ROUND(I142*H142,1)</f>
        <v>0</v>
      </c>
      <c r="K142" s="174"/>
      <c r="L142" s="23"/>
      <c r="M142" s="175"/>
      <c r="N142" s="176" t="s">
        <v>37</v>
      </c>
      <c r="O142" s="60"/>
      <c r="P142" s="177" t="n">
        <f aca="false">O142*H142</f>
        <v>0</v>
      </c>
      <c r="Q142" s="177" t="n">
        <v>0.00017</v>
      </c>
      <c r="R142" s="177" t="n">
        <f aca="false">Q142*H142</f>
        <v>0.00017</v>
      </c>
      <c r="S142" s="177" t="n">
        <v>0</v>
      </c>
      <c r="T142" s="178" t="n">
        <f aca="false">S142*H142</f>
        <v>0</v>
      </c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R142" s="179" t="s">
        <v>134</v>
      </c>
      <c r="AT142" s="179" t="s">
        <v>130</v>
      </c>
      <c r="AU142" s="179" t="s">
        <v>82</v>
      </c>
      <c r="AY142" s="3" t="s">
        <v>127</v>
      </c>
      <c r="BE142" s="180" t="n">
        <f aca="false">IF(N142="základní",J142,0)</f>
        <v>0</v>
      </c>
      <c r="BF142" s="180" t="n">
        <f aca="false">IF(N142="snížená",J142,0)</f>
        <v>0</v>
      </c>
      <c r="BG142" s="180" t="n">
        <f aca="false">IF(N142="zákl. přenesená",J142,0)</f>
        <v>0</v>
      </c>
      <c r="BH142" s="180" t="n">
        <f aca="false">IF(N142="sníž. přenesená",J142,0)</f>
        <v>0</v>
      </c>
      <c r="BI142" s="180" t="n">
        <f aca="false">IF(N142="nulová",J142,0)</f>
        <v>0</v>
      </c>
      <c r="BJ142" s="3" t="s">
        <v>80</v>
      </c>
      <c r="BK142" s="180" t="n">
        <f aca="false">ROUND(I142*H142,1)</f>
        <v>0</v>
      </c>
      <c r="BL142" s="3" t="s">
        <v>134</v>
      </c>
      <c r="BM142" s="179" t="s">
        <v>166</v>
      </c>
    </row>
    <row r="143" s="27" customFormat="true" ht="21.75" hidden="false" customHeight="true" outlineLevel="0" collapsed="false">
      <c r="A143" s="22"/>
      <c r="B143" s="166"/>
      <c r="C143" s="167" t="s">
        <v>169</v>
      </c>
      <c r="D143" s="167" t="s">
        <v>130</v>
      </c>
      <c r="E143" s="168" t="s">
        <v>170</v>
      </c>
      <c r="F143" s="169" t="s">
        <v>171</v>
      </c>
      <c r="G143" s="170" t="s">
        <v>133</v>
      </c>
      <c r="H143" s="171" t="n">
        <v>26</v>
      </c>
      <c r="I143" s="172"/>
      <c r="J143" s="173" t="n">
        <f aca="false">ROUND(I143*H143,1)</f>
        <v>0</v>
      </c>
      <c r="K143" s="174"/>
      <c r="L143" s="23"/>
      <c r="M143" s="175"/>
      <c r="N143" s="176" t="s">
        <v>37</v>
      </c>
      <c r="O143" s="60"/>
      <c r="P143" s="177" t="n">
        <f aca="false">O143*H143</f>
        <v>0</v>
      </c>
      <c r="Q143" s="177" t="n">
        <v>0</v>
      </c>
      <c r="R143" s="177" t="n">
        <f aca="false">Q143*H143</f>
        <v>0</v>
      </c>
      <c r="S143" s="177" t="n">
        <v>0</v>
      </c>
      <c r="T143" s="178" t="n">
        <f aca="false">S143*H143</f>
        <v>0</v>
      </c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R143" s="179" t="s">
        <v>134</v>
      </c>
      <c r="AT143" s="179" t="s">
        <v>130</v>
      </c>
      <c r="AU143" s="179" t="s">
        <v>82</v>
      </c>
      <c r="AY143" s="3" t="s">
        <v>127</v>
      </c>
      <c r="BE143" s="180" t="n">
        <f aca="false">IF(N143="základní",J143,0)</f>
        <v>0</v>
      </c>
      <c r="BF143" s="180" t="n">
        <f aca="false">IF(N143="snížená",J143,0)</f>
        <v>0</v>
      </c>
      <c r="BG143" s="180" t="n">
        <f aca="false">IF(N143="zákl. přenesená",J143,0)</f>
        <v>0</v>
      </c>
      <c r="BH143" s="180" t="n">
        <f aca="false">IF(N143="sníž. přenesená",J143,0)</f>
        <v>0</v>
      </c>
      <c r="BI143" s="180" t="n">
        <f aca="false">IF(N143="nulová",J143,0)</f>
        <v>0</v>
      </c>
      <c r="BJ143" s="3" t="s">
        <v>80</v>
      </c>
      <c r="BK143" s="180" t="n">
        <f aca="false">ROUND(I143*H143,1)</f>
        <v>0</v>
      </c>
      <c r="BL143" s="3" t="s">
        <v>134</v>
      </c>
      <c r="BM143" s="179" t="s">
        <v>169</v>
      </c>
    </row>
    <row r="144" s="27" customFormat="true" ht="16.5" hidden="false" customHeight="true" outlineLevel="0" collapsed="false">
      <c r="A144" s="22"/>
      <c r="B144" s="166"/>
      <c r="C144" s="167" t="s">
        <v>172</v>
      </c>
      <c r="D144" s="167" t="s">
        <v>130</v>
      </c>
      <c r="E144" s="168" t="s">
        <v>173</v>
      </c>
      <c r="F144" s="169" t="s">
        <v>174</v>
      </c>
      <c r="G144" s="170" t="s">
        <v>133</v>
      </c>
      <c r="H144" s="171" t="n">
        <v>5</v>
      </c>
      <c r="I144" s="172"/>
      <c r="J144" s="173" t="n">
        <f aca="false">ROUND(I144*H144,1)</f>
        <v>0</v>
      </c>
      <c r="K144" s="174"/>
      <c r="L144" s="23"/>
      <c r="M144" s="175"/>
      <c r="N144" s="176" t="s">
        <v>37</v>
      </c>
      <c r="O144" s="60"/>
      <c r="P144" s="177" t="n">
        <f aca="false">O144*H144</f>
        <v>0</v>
      </c>
      <c r="Q144" s="177" t="n">
        <v>0</v>
      </c>
      <c r="R144" s="177" t="n">
        <f aca="false">Q144*H144</f>
        <v>0</v>
      </c>
      <c r="S144" s="177" t="n">
        <v>0</v>
      </c>
      <c r="T144" s="178" t="n">
        <f aca="false">S144*H144</f>
        <v>0</v>
      </c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R144" s="179" t="s">
        <v>134</v>
      </c>
      <c r="AT144" s="179" t="s">
        <v>130</v>
      </c>
      <c r="AU144" s="179" t="s">
        <v>82</v>
      </c>
      <c r="AY144" s="3" t="s">
        <v>127</v>
      </c>
      <c r="BE144" s="180" t="n">
        <f aca="false">IF(N144="základní",J144,0)</f>
        <v>0</v>
      </c>
      <c r="BF144" s="180" t="n">
        <f aca="false">IF(N144="snížená",J144,0)</f>
        <v>0</v>
      </c>
      <c r="BG144" s="180" t="n">
        <f aca="false">IF(N144="zákl. přenesená",J144,0)</f>
        <v>0</v>
      </c>
      <c r="BH144" s="180" t="n">
        <f aca="false">IF(N144="sníž. přenesená",J144,0)</f>
        <v>0</v>
      </c>
      <c r="BI144" s="180" t="n">
        <f aca="false">IF(N144="nulová",J144,0)</f>
        <v>0</v>
      </c>
      <c r="BJ144" s="3" t="s">
        <v>80</v>
      </c>
      <c r="BK144" s="180" t="n">
        <f aca="false">ROUND(I144*H144,1)</f>
        <v>0</v>
      </c>
      <c r="BL144" s="3" t="s">
        <v>134</v>
      </c>
      <c r="BM144" s="179" t="s">
        <v>172</v>
      </c>
    </row>
    <row r="145" s="27" customFormat="true" ht="24.15" hidden="false" customHeight="true" outlineLevel="0" collapsed="false">
      <c r="A145" s="22"/>
      <c r="B145" s="166"/>
      <c r="C145" s="167" t="s">
        <v>7</v>
      </c>
      <c r="D145" s="167" t="s">
        <v>130</v>
      </c>
      <c r="E145" s="168" t="s">
        <v>175</v>
      </c>
      <c r="F145" s="169" t="s">
        <v>176</v>
      </c>
      <c r="G145" s="170" t="s">
        <v>177</v>
      </c>
      <c r="H145" s="181"/>
      <c r="I145" s="172"/>
      <c r="J145" s="173" t="n">
        <f aca="false">ROUND(I145*H145,1)</f>
        <v>0</v>
      </c>
      <c r="K145" s="174"/>
      <c r="L145" s="23"/>
      <c r="M145" s="175"/>
      <c r="N145" s="176" t="s">
        <v>37</v>
      </c>
      <c r="O145" s="60"/>
      <c r="P145" s="177" t="n">
        <f aca="false">O145*H145</f>
        <v>0</v>
      </c>
      <c r="Q145" s="177" t="n">
        <v>0</v>
      </c>
      <c r="R145" s="177" t="n">
        <f aca="false">Q145*H145</f>
        <v>0</v>
      </c>
      <c r="S145" s="177" t="n">
        <v>0</v>
      </c>
      <c r="T145" s="178" t="n">
        <f aca="false">S145*H145</f>
        <v>0</v>
      </c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R145" s="179" t="s">
        <v>164</v>
      </c>
      <c r="AT145" s="179" t="s">
        <v>130</v>
      </c>
      <c r="AU145" s="179" t="s">
        <v>82</v>
      </c>
      <c r="AY145" s="3" t="s">
        <v>127</v>
      </c>
      <c r="BE145" s="180" t="n">
        <f aca="false">IF(N145="základní",J145,0)</f>
        <v>0</v>
      </c>
      <c r="BF145" s="180" t="n">
        <f aca="false">IF(N145="snížená",J145,0)</f>
        <v>0</v>
      </c>
      <c r="BG145" s="180" t="n">
        <f aca="false">IF(N145="zákl. přenesená",J145,0)</f>
        <v>0</v>
      </c>
      <c r="BH145" s="180" t="n">
        <f aca="false">IF(N145="sníž. přenesená",J145,0)</f>
        <v>0</v>
      </c>
      <c r="BI145" s="180" t="n">
        <f aca="false">IF(N145="nulová",J145,0)</f>
        <v>0</v>
      </c>
      <c r="BJ145" s="3" t="s">
        <v>80</v>
      </c>
      <c r="BK145" s="180" t="n">
        <f aca="false">ROUND(I145*H145,1)</f>
        <v>0</v>
      </c>
      <c r="BL145" s="3" t="s">
        <v>164</v>
      </c>
      <c r="BM145" s="179" t="s">
        <v>164</v>
      </c>
    </row>
    <row r="146" s="152" customFormat="true" ht="22.8" hidden="false" customHeight="true" outlineLevel="0" collapsed="false">
      <c r="B146" s="153"/>
      <c r="D146" s="154" t="s">
        <v>71</v>
      </c>
      <c r="E146" s="164" t="s">
        <v>178</v>
      </c>
      <c r="F146" s="164" t="s">
        <v>179</v>
      </c>
      <c r="I146" s="156"/>
      <c r="J146" s="165" t="n">
        <f aca="false">BK146</f>
        <v>0</v>
      </c>
      <c r="L146" s="153"/>
      <c r="M146" s="158"/>
      <c r="N146" s="159"/>
      <c r="O146" s="159"/>
      <c r="P146" s="160" t="n">
        <f aca="false">SUM(P147:P164)</f>
        <v>0</v>
      </c>
      <c r="Q146" s="159"/>
      <c r="R146" s="160" t="n">
        <f aca="false">SUM(R147:R164)</f>
        <v>0.130700263</v>
      </c>
      <c r="S146" s="159"/>
      <c r="T146" s="161" t="n">
        <f aca="false">SUM(T147:T164)</f>
        <v>0.12618</v>
      </c>
      <c r="AR146" s="154" t="s">
        <v>82</v>
      </c>
      <c r="AT146" s="162" t="s">
        <v>71</v>
      </c>
      <c r="AU146" s="162" t="s">
        <v>80</v>
      </c>
      <c r="AY146" s="154" t="s">
        <v>127</v>
      </c>
      <c r="BK146" s="163" t="n">
        <f aca="false">SUM(BK147:BK164)</f>
        <v>0</v>
      </c>
    </row>
    <row r="147" s="27" customFormat="true" ht="16.5" hidden="false" customHeight="true" outlineLevel="0" collapsed="false">
      <c r="A147" s="22"/>
      <c r="B147" s="166"/>
      <c r="C147" s="167" t="s">
        <v>164</v>
      </c>
      <c r="D147" s="167" t="s">
        <v>130</v>
      </c>
      <c r="E147" s="168" t="s">
        <v>180</v>
      </c>
      <c r="F147" s="169" t="s">
        <v>181</v>
      </c>
      <c r="G147" s="170" t="s">
        <v>133</v>
      </c>
      <c r="H147" s="171" t="n">
        <v>58</v>
      </c>
      <c r="I147" s="172"/>
      <c r="J147" s="173" t="n">
        <f aca="false">ROUND(I147*H147,1)</f>
        <v>0</v>
      </c>
      <c r="K147" s="174"/>
      <c r="L147" s="23"/>
      <c r="M147" s="175"/>
      <c r="N147" s="176" t="s">
        <v>37</v>
      </c>
      <c r="O147" s="60"/>
      <c r="P147" s="177" t="n">
        <f aca="false">O147*H147</f>
        <v>0</v>
      </c>
      <c r="Q147" s="177" t="n">
        <v>0</v>
      </c>
      <c r="R147" s="177" t="n">
        <f aca="false">Q147*H147</f>
        <v>0</v>
      </c>
      <c r="S147" s="177" t="n">
        <v>0.00213</v>
      </c>
      <c r="T147" s="178" t="n">
        <f aca="false">S147*H147</f>
        <v>0.12354</v>
      </c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R147" s="179" t="s">
        <v>134</v>
      </c>
      <c r="AT147" s="179" t="s">
        <v>130</v>
      </c>
      <c r="AU147" s="179" t="s">
        <v>82</v>
      </c>
      <c r="AY147" s="3" t="s">
        <v>127</v>
      </c>
      <c r="BE147" s="180" t="n">
        <f aca="false">IF(N147="základní",J147,0)</f>
        <v>0</v>
      </c>
      <c r="BF147" s="180" t="n">
        <f aca="false">IF(N147="snížená",J147,0)</f>
        <v>0</v>
      </c>
      <c r="BG147" s="180" t="n">
        <f aca="false">IF(N147="zákl. přenesená",J147,0)</f>
        <v>0</v>
      </c>
      <c r="BH147" s="180" t="n">
        <f aca="false">IF(N147="sníž. přenesená",J147,0)</f>
        <v>0</v>
      </c>
      <c r="BI147" s="180" t="n">
        <f aca="false">IF(N147="nulová",J147,0)</f>
        <v>0</v>
      </c>
      <c r="BJ147" s="3" t="s">
        <v>80</v>
      </c>
      <c r="BK147" s="180" t="n">
        <f aca="false">ROUND(I147*H147,1)</f>
        <v>0</v>
      </c>
      <c r="BL147" s="3" t="s">
        <v>134</v>
      </c>
      <c r="BM147" s="179" t="s">
        <v>182</v>
      </c>
    </row>
    <row r="148" s="27" customFormat="true" ht="16.5" hidden="false" customHeight="true" outlineLevel="0" collapsed="false">
      <c r="A148" s="22"/>
      <c r="B148" s="166"/>
      <c r="C148" s="167" t="s">
        <v>182</v>
      </c>
      <c r="D148" s="167" t="s">
        <v>130</v>
      </c>
      <c r="E148" s="168" t="s">
        <v>183</v>
      </c>
      <c r="F148" s="169" t="s">
        <v>184</v>
      </c>
      <c r="G148" s="170" t="s">
        <v>140</v>
      </c>
      <c r="H148" s="171" t="n">
        <v>4</v>
      </c>
      <c r="I148" s="172"/>
      <c r="J148" s="173" t="n">
        <f aca="false">ROUND(I148*H148,1)</f>
        <v>0</v>
      </c>
      <c r="K148" s="174"/>
      <c r="L148" s="23"/>
      <c r="M148" s="175"/>
      <c r="N148" s="176" t="s">
        <v>37</v>
      </c>
      <c r="O148" s="60"/>
      <c r="P148" s="177" t="n">
        <f aca="false">O148*H148</f>
        <v>0</v>
      </c>
      <c r="Q148" s="177" t="n">
        <v>0.00120386</v>
      </c>
      <c r="R148" s="177" t="n">
        <f aca="false">Q148*H148</f>
        <v>0.00481544</v>
      </c>
      <c r="S148" s="177" t="n">
        <v>0</v>
      </c>
      <c r="T148" s="178" t="n">
        <f aca="false">S148*H148</f>
        <v>0</v>
      </c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R148" s="179" t="s">
        <v>134</v>
      </c>
      <c r="AT148" s="179" t="s">
        <v>130</v>
      </c>
      <c r="AU148" s="179" t="s">
        <v>82</v>
      </c>
      <c r="AY148" s="3" t="s">
        <v>127</v>
      </c>
      <c r="BE148" s="180" t="n">
        <f aca="false">IF(N148="základní",J148,0)</f>
        <v>0</v>
      </c>
      <c r="BF148" s="180" t="n">
        <f aca="false">IF(N148="snížená",J148,0)</f>
        <v>0</v>
      </c>
      <c r="BG148" s="180" t="n">
        <f aca="false">IF(N148="zákl. přenesená",J148,0)</f>
        <v>0</v>
      </c>
      <c r="BH148" s="180" t="n">
        <f aca="false">IF(N148="sníž. přenesená",J148,0)</f>
        <v>0</v>
      </c>
      <c r="BI148" s="180" t="n">
        <f aca="false">IF(N148="nulová",J148,0)</f>
        <v>0</v>
      </c>
      <c r="BJ148" s="3" t="s">
        <v>80</v>
      </c>
      <c r="BK148" s="180" t="n">
        <f aca="false">ROUND(I148*H148,1)</f>
        <v>0</v>
      </c>
      <c r="BL148" s="3" t="s">
        <v>134</v>
      </c>
      <c r="BM148" s="179" t="s">
        <v>185</v>
      </c>
    </row>
    <row r="149" s="27" customFormat="true" ht="16.5" hidden="false" customHeight="true" outlineLevel="0" collapsed="false">
      <c r="A149" s="22"/>
      <c r="B149" s="166"/>
      <c r="C149" s="167" t="s">
        <v>185</v>
      </c>
      <c r="D149" s="167" t="s">
        <v>130</v>
      </c>
      <c r="E149" s="168" t="s">
        <v>186</v>
      </c>
      <c r="F149" s="169" t="s">
        <v>187</v>
      </c>
      <c r="G149" s="170" t="s">
        <v>140</v>
      </c>
      <c r="H149" s="171" t="n">
        <v>10</v>
      </c>
      <c r="I149" s="172"/>
      <c r="J149" s="173" t="n">
        <f aca="false">ROUND(I149*H149,1)</f>
        <v>0</v>
      </c>
      <c r="K149" s="174"/>
      <c r="L149" s="23"/>
      <c r="M149" s="175"/>
      <c r="N149" s="176" t="s">
        <v>37</v>
      </c>
      <c r="O149" s="60"/>
      <c r="P149" s="177" t="n">
        <f aca="false">O149*H149</f>
        <v>0</v>
      </c>
      <c r="Q149" s="177" t="n">
        <v>0</v>
      </c>
      <c r="R149" s="177" t="n">
        <f aca="false">Q149*H149</f>
        <v>0</v>
      </c>
      <c r="S149" s="177" t="n">
        <v>0</v>
      </c>
      <c r="T149" s="178" t="n">
        <f aca="false">S149*H149</f>
        <v>0</v>
      </c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R149" s="179" t="s">
        <v>134</v>
      </c>
      <c r="AT149" s="179" t="s">
        <v>130</v>
      </c>
      <c r="AU149" s="179" t="s">
        <v>82</v>
      </c>
      <c r="AY149" s="3" t="s">
        <v>127</v>
      </c>
      <c r="BE149" s="180" t="n">
        <f aca="false">IF(N149="základní",J149,0)</f>
        <v>0</v>
      </c>
      <c r="BF149" s="180" t="n">
        <f aca="false">IF(N149="snížená",J149,0)</f>
        <v>0</v>
      </c>
      <c r="BG149" s="180" t="n">
        <f aca="false">IF(N149="zákl. přenesená",J149,0)</f>
        <v>0</v>
      </c>
      <c r="BH149" s="180" t="n">
        <f aca="false">IF(N149="sníž. přenesená",J149,0)</f>
        <v>0</v>
      </c>
      <c r="BI149" s="180" t="n">
        <f aca="false">IF(N149="nulová",J149,0)</f>
        <v>0</v>
      </c>
      <c r="BJ149" s="3" t="s">
        <v>80</v>
      </c>
      <c r="BK149" s="180" t="n">
        <f aca="false">ROUND(I149*H149,1)</f>
        <v>0</v>
      </c>
      <c r="BL149" s="3" t="s">
        <v>134</v>
      </c>
      <c r="BM149" s="179" t="s">
        <v>188</v>
      </c>
    </row>
    <row r="150" s="27" customFormat="true" ht="16.5" hidden="false" customHeight="true" outlineLevel="0" collapsed="false">
      <c r="A150" s="22"/>
      <c r="B150" s="166"/>
      <c r="C150" s="167" t="s">
        <v>188</v>
      </c>
      <c r="D150" s="167" t="s">
        <v>130</v>
      </c>
      <c r="E150" s="168" t="s">
        <v>189</v>
      </c>
      <c r="F150" s="169" t="s">
        <v>190</v>
      </c>
      <c r="G150" s="170" t="s">
        <v>140</v>
      </c>
      <c r="H150" s="171" t="n">
        <v>4</v>
      </c>
      <c r="I150" s="172"/>
      <c r="J150" s="173" t="n">
        <f aca="false">ROUND(I150*H150,1)</f>
        <v>0</v>
      </c>
      <c r="K150" s="174"/>
      <c r="L150" s="23"/>
      <c r="M150" s="175"/>
      <c r="N150" s="176" t="s">
        <v>37</v>
      </c>
      <c r="O150" s="60"/>
      <c r="P150" s="177" t="n">
        <f aca="false">O150*H150</f>
        <v>0</v>
      </c>
      <c r="Q150" s="177" t="n">
        <v>0</v>
      </c>
      <c r="R150" s="177" t="n">
        <f aca="false">Q150*H150</f>
        <v>0</v>
      </c>
      <c r="S150" s="177" t="n">
        <v>0</v>
      </c>
      <c r="T150" s="178" t="n">
        <f aca="false">S150*H150</f>
        <v>0</v>
      </c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R150" s="179" t="s">
        <v>134</v>
      </c>
      <c r="AT150" s="179" t="s">
        <v>130</v>
      </c>
      <c r="AU150" s="179" t="s">
        <v>82</v>
      </c>
      <c r="AY150" s="3" t="s">
        <v>127</v>
      </c>
      <c r="BE150" s="180" t="n">
        <f aca="false">IF(N150="základní",J150,0)</f>
        <v>0</v>
      </c>
      <c r="BF150" s="180" t="n">
        <f aca="false">IF(N150="snížená",J150,0)</f>
        <v>0</v>
      </c>
      <c r="BG150" s="180" t="n">
        <f aca="false">IF(N150="zákl. přenesená",J150,0)</f>
        <v>0</v>
      </c>
      <c r="BH150" s="180" t="n">
        <f aca="false">IF(N150="sníž. přenesená",J150,0)</f>
        <v>0</v>
      </c>
      <c r="BI150" s="180" t="n">
        <f aca="false">IF(N150="nulová",J150,0)</f>
        <v>0</v>
      </c>
      <c r="BJ150" s="3" t="s">
        <v>80</v>
      </c>
      <c r="BK150" s="180" t="n">
        <f aca="false">ROUND(I150*H150,1)</f>
        <v>0</v>
      </c>
      <c r="BL150" s="3" t="s">
        <v>134</v>
      </c>
      <c r="BM150" s="179" t="s">
        <v>191</v>
      </c>
    </row>
    <row r="151" s="27" customFormat="true" ht="21.75" hidden="false" customHeight="true" outlineLevel="0" collapsed="false">
      <c r="A151" s="22"/>
      <c r="B151" s="166"/>
      <c r="C151" s="167" t="s">
        <v>191</v>
      </c>
      <c r="D151" s="167" t="s">
        <v>130</v>
      </c>
      <c r="E151" s="168" t="s">
        <v>192</v>
      </c>
      <c r="F151" s="169" t="s">
        <v>193</v>
      </c>
      <c r="G151" s="170" t="s">
        <v>140</v>
      </c>
      <c r="H151" s="171" t="n">
        <v>4</v>
      </c>
      <c r="I151" s="172"/>
      <c r="J151" s="173" t="n">
        <f aca="false">ROUND(I151*H151,1)</f>
        <v>0</v>
      </c>
      <c r="K151" s="174"/>
      <c r="L151" s="23"/>
      <c r="M151" s="175"/>
      <c r="N151" s="176" t="s">
        <v>37</v>
      </c>
      <c r="O151" s="60"/>
      <c r="P151" s="177" t="n">
        <f aca="false">O151*H151</f>
        <v>0</v>
      </c>
      <c r="Q151" s="177" t="n">
        <v>5.4E-005</v>
      </c>
      <c r="R151" s="177" t="n">
        <f aca="false">Q151*H151</f>
        <v>0.000216</v>
      </c>
      <c r="S151" s="177" t="n">
        <v>0.00066</v>
      </c>
      <c r="T151" s="178" t="n">
        <f aca="false">S151*H151</f>
        <v>0.00264</v>
      </c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R151" s="179" t="s">
        <v>134</v>
      </c>
      <c r="AT151" s="179" t="s">
        <v>130</v>
      </c>
      <c r="AU151" s="179" t="s">
        <v>82</v>
      </c>
      <c r="AY151" s="3" t="s">
        <v>127</v>
      </c>
      <c r="BE151" s="180" t="n">
        <f aca="false">IF(N151="základní",J151,0)</f>
        <v>0</v>
      </c>
      <c r="BF151" s="180" t="n">
        <f aca="false">IF(N151="snížená",J151,0)</f>
        <v>0</v>
      </c>
      <c r="BG151" s="180" t="n">
        <f aca="false">IF(N151="zákl. přenesená",J151,0)</f>
        <v>0</v>
      </c>
      <c r="BH151" s="180" t="n">
        <f aca="false">IF(N151="sníž. přenesená",J151,0)</f>
        <v>0</v>
      </c>
      <c r="BI151" s="180" t="n">
        <f aca="false">IF(N151="nulová",J151,0)</f>
        <v>0</v>
      </c>
      <c r="BJ151" s="3" t="s">
        <v>80</v>
      </c>
      <c r="BK151" s="180" t="n">
        <f aca="false">ROUND(I151*H151,1)</f>
        <v>0</v>
      </c>
      <c r="BL151" s="3" t="s">
        <v>134</v>
      </c>
      <c r="BM151" s="179" t="s">
        <v>6</v>
      </c>
    </row>
    <row r="152" s="27" customFormat="true" ht="24.15" hidden="false" customHeight="true" outlineLevel="0" collapsed="false">
      <c r="A152" s="22"/>
      <c r="B152" s="166"/>
      <c r="C152" s="167" t="s">
        <v>6</v>
      </c>
      <c r="D152" s="167" t="s">
        <v>130</v>
      </c>
      <c r="E152" s="168" t="s">
        <v>194</v>
      </c>
      <c r="F152" s="169" t="s">
        <v>195</v>
      </c>
      <c r="G152" s="170" t="s">
        <v>133</v>
      </c>
      <c r="H152" s="171" t="n">
        <v>38</v>
      </c>
      <c r="I152" s="172"/>
      <c r="J152" s="173" t="n">
        <f aca="false">ROUND(I152*H152,1)</f>
        <v>0</v>
      </c>
      <c r="K152" s="174"/>
      <c r="L152" s="23"/>
      <c r="M152" s="175"/>
      <c r="N152" s="176" t="s">
        <v>37</v>
      </c>
      <c r="O152" s="60"/>
      <c r="P152" s="177" t="n">
        <f aca="false">O152*H152</f>
        <v>0</v>
      </c>
      <c r="Q152" s="177" t="n">
        <v>0.0008423</v>
      </c>
      <c r="R152" s="177" t="n">
        <f aca="false">Q152*H152</f>
        <v>0.0320074</v>
      </c>
      <c r="S152" s="177" t="n">
        <v>0</v>
      </c>
      <c r="T152" s="178" t="n">
        <f aca="false">S152*H152</f>
        <v>0</v>
      </c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R152" s="179" t="s">
        <v>134</v>
      </c>
      <c r="AT152" s="179" t="s">
        <v>130</v>
      </c>
      <c r="AU152" s="179" t="s">
        <v>82</v>
      </c>
      <c r="AY152" s="3" t="s">
        <v>127</v>
      </c>
      <c r="BE152" s="180" t="n">
        <f aca="false">IF(N152="základní",J152,0)</f>
        <v>0</v>
      </c>
      <c r="BF152" s="180" t="n">
        <f aca="false">IF(N152="snížená",J152,0)</f>
        <v>0</v>
      </c>
      <c r="BG152" s="180" t="n">
        <f aca="false">IF(N152="zákl. přenesená",J152,0)</f>
        <v>0</v>
      </c>
      <c r="BH152" s="180" t="n">
        <f aca="false">IF(N152="sníž. přenesená",J152,0)</f>
        <v>0</v>
      </c>
      <c r="BI152" s="180" t="n">
        <f aca="false">IF(N152="nulová",J152,0)</f>
        <v>0</v>
      </c>
      <c r="BJ152" s="3" t="s">
        <v>80</v>
      </c>
      <c r="BK152" s="180" t="n">
        <f aca="false">ROUND(I152*H152,1)</f>
        <v>0</v>
      </c>
      <c r="BL152" s="3" t="s">
        <v>134</v>
      </c>
      <c r="BM152" s="179" t="s">
        <v>196</v>
      </c>
    </row>
    <row r="153" s="27" customFormat="true" ht="24.15" hidden="false" customHeight="true" outlineLevel="0" collapsed="false">
      <c r="A153" s="22"/>
      <c r="B153" s="166"/>
      <c r="C153" s="167" t="s">
        <v>196</v>
      </c>
      <c r="D153" s="167" t="s">
        <v>130</v>
      </c>
      <c r="E153" s="168" t="s">
        <v>197</v>
      </c>
      <c r="F153" s="169" t="s">
        <v>198</v>
      </c>
      <c r="G153" s="170" t="s">
        <v>133</v>
      </c>
      <c r="H153" s="171" t="n">
        <v>35</v>
      </c>
      <c r="I153" s="172"/>
      <c r="J153" s="173" t="n">
        <f aca="false">ROUND(I153*H153,1)</f>
        <v>0</v>
      </c>
      <c r="K153" s="174"/>
      <c r="L153" s="23"/>
      <c r="M153" s="175"/>
      <c r="N153" s="176" t="s">
        <v>37</v>
      </c>
      <c r="O153" s="60"/>
      <c r="P153" s="177" t="n">
        <f aca="false">O153*H153</f>
        <v>0</v>
      </c>
      <c r="Q153" s="177" t="n">
        <v>0.0011591</v>
      </c>
      <c r="R153" s="177" t="n">
        <f aca="false">Q153*H153</f>
        <v>0.0405685</v>
      </c>
      <c r="S153" s="177" t="n">
        <v>0</v>
      </c>
      <c r="T153" s="178" t="n">
        <f aca="false">S153*H153</f>
        <v>0</v>
      </c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R153" s="179" t="s">
        <v>134</v>
      </c>
      <c r="AT153" s="179" t="s">
        <v>130</v>
      </c>
      <c r="AU153" s="179" t="s">
        <v>82</v>
      </c>
      <c r="AY153" s="3" t="s">
        <v>127</v>
      </c>
      <c r="BE153" s="180" t="n">
        <f aca="false">IF(N153="základní",J153,0)</f>
        <v>0</v>
      </c>
      <c r="BF153" s="180" t="n">
        <f aca="false">IF(N153="snížená",J153,0)</f>
        <v>0</v>
      </c>
      <c r="BG153" s="180" t="n">
        <f aca="false">IF(N153="zákl. přenesená",J153,0)</f>
        <v>0</v>
      </c>
      <c r="BH153" s="180" t="n">
        <f aca="false">IF(N153="sníž. přenesená",J153,0)</f>
        <v>0</v>
      </c>
      <c r="BI153" s="180" t="n">
        <f aca="false">IF(N153="nulová",J153,0)</f>
        <v>0</v>
      </c>
      <c r="BJ153" s="3" t="s">
        <v>80</v>
      </c>
      <c r="BK153" s="180" t="n">
        <f aca="false">ROUND(I153*H153,1)</f>
        <v>0</v>
      </c>
      <c r="BL153" s="3" t="s">
        <v>134</v>
      </c>
      <c r="BM153" s="179" t="s">
        <v>199</v>
      </c>
    </row>
    <row r="154" s="27" customFormat="true" ht="24.15" hidden="false" customHeight="true" outlineLevel="0" collapsed="false">
      <c r="A154" s="22"/>
      <c r="B154" s="166"/>
      <c r="C154" s="167" t="s">
        <v>199</v>
      </c>
      <c r="D154" s="167" t="s">
        <v>130</v>
      </c>
      <c r="E154" s="168" t="s">
        <v>659</v>
      </c>
      <c r="F154" s="169" t="s">
        <v>660</v>
      </c>
      <c r="G154" s="170" t="s">
        <v>133</v>
      </c>
      <c r="H154" s="171" t="n">
        <v>10</v>
      </c>
      <c r="I154" s="172"/>
      <c r="J154" s="173" t="n">
        <f aca="false">ROUND(I154*H154,1)</f>
        <v>0</v>
      </c>
      <c r="K154" s="174"/>
      <c r="L154" s="23"/>
      <c r="M154" s="175"/>
      <c r="N154" s="176" t="s">
        <v>37</v>
      </c>
      <c r="O154" s="60"/>
      <c r="P154" s="177" t="n">
        <f aca="false">O154*H154</f>
        <v>0</v>
      </c>
      <c r="Q154" s="177" t="n">
        <v>0.00144</v>
      </c>
      <c r="R154" s="177" t="n">
        <f aca="false">Q154*H154</f>
        <v>0.0144</v>
      </c>
      <c r="S154" s="177" t="n">
        <v>0</v>
      </c>
      <c r="T154" s="178" t="n">
        <f aca="false">S154*H154</f>
        <v>0</v>
      </c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R154" s="179" t="s">
        <v>164</v>
      </c>
      <c r="AT154" s="179" t="s">
        <v>130</v>
      </c>
      <c r="AU154" s="179" t="s">
        <v>82</v>
      </c>
      <c r="AY154" s="3" t="s">
        <v>127</v>
      </c>
      <c r="BE154" s="180" t="n">
        <f aca="false">IF(N154="základní",J154,0)</f>
        <v>0</v>
      </c>
      <c r="BF154" s="180" t="n">
        <f aca="false">IF(N154="snížená",J154,0)</f>
        <v>0</v>
      </c>
      <c r="BG154" s="180" t="n">
        <f aca="false">IF(N154="zákl. přenesená",J154,0)</f>
        <v>0</v>
      </c>
      <c r="BH154" s="180" t="n">
        <f aca="false">IF(N154="sníž. přenesená",J154,0)</f>
        <v>0</v>
      </c>
      <c r="BI154" s="180" t="n">
        <f aca="false">IF(N154="nulová",J154,0)</f>
        <v>0</v>
      </c>
      <c r="BJ154" s="3" t="s">
        <v>80</v>
      </c>
      <c r="BK154" s="180" t="n">
        <f aca="false">ROUND(I154*H154,1)</f>
        <v>0</v>
      </c>
      <c r="BL154" s="3" t="s">
        <v>164</v>
      </c>
      <c r="BM154" s="179" t="s">
        <v>676</v>
      </c>
    </row>
    <row r="155" s="27" customFormat="true" ht="33" hidden="false" customHeight="true" outlineLevel="0" collapsed="false">
      <c r="A155" s="22"/>
      <c r="B155" s="166"/>
      <c r="C155" s="167" t="s">
        <v>202</v>
      </c>
      <c r="D155" s="167" t="s">
        <v>130</v>
      </c>
      <c r="E155" s="168" t="s">
        <v>200</v>
      </c>
      <c r="F155" s="169" t="s">
        <v>201</v>
      </c>
      <c r="G155" s="170" t="s">
        <v>133</v>
      </c>
      <c r="H155" s="171" t="n">
        <v>83</v>
      </c>
      <c r="I155" s="172"/>
      <c r="J155" s="173" t="n">
        <f aca="false">ROUND(I155*H155,1)</f>
        <v>0</v>
      </c>
      <c r="K155" s="174"/>
      <c r="L155" s="23"/>
      <c r="M155" s="175"/>
      <c r="N155" s="176" t="s">
        <v>37</v>
      </c>
      <c r="O155" s="60"/>
      <c r="P155" s="177" t="n">
        <f aca="false">O155*H155</f>
        <v>0</v>
      </c>
      <c r="Q155" s="177" t="n">
        <v>0.00016312</v>
      </c>
      <c r="R155" s="177" t="n">
        <f aca="false">Q155*H155</f>
        <v>0.01353896</v>
      </c>
      <c r="S155" s="177" t="n">
        <v>0</v>
      </c>
      <c r="T155" s="178" t="n">
        <f aca="false">S155*H155</f>
        <v>0</v>
      </c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R155" s="179" t="s">
        <v>134</v>
      </c>
      <c r="AT155" s="179" t="s">
        <v>130</v>
      </c>
      <c r="AU155" s="179" t="s">
        <v>82</v>
      </c>
      <c r="AY155" s="3" t="s">
        <v>127</v>
      </c>
      <c r="BE155" s="180" t="n">
        <f aca="false">IF(N155="základní",J155,0)</f>
        <v>0</v>
      </c>
      <c r="BF155" s="180" t="n">
        <f aca="false">IF(N155="snížená",J155,0)</f>
        <v>0</v>
      </c>
      <c r="BG155" s="180" t="n">
        <f aca="false">IF(N155="zákl. přenesená",J155,0)</f>
        <v>0</v>
      </c>
      <c r="BH155" s="180" t="n">
        <f aca="false">IF(N155="sníž. přenesená",J155,0)</f>
        <v>0</v>
      </c>
      <c r="BI155" s="180" t="n">
        <f aca="false">IF(N155="nulová",J155,0)</f>
        <v>0</v>
      </c>
      <c r="BJ155" s="3" t="s">
        <v>80</v>
      </c>
      <c r="BK155" s="180" t="n">
        <f aca="false">ROUND(I155*H155,1)</f>
        <v>0</v>
      </c>
      <c r="BL155" s="3" t="s">
        <v>134</v>
      </c>
      <c r="BM155" s="179" t="s">
        <v>202</v>
      </c>
    </row>
    <row r="156" s="27" customFormat="true" ht="16.5" hidden="false" customHeight="true" outlineLevel="0" collapsed="false">
      <c r="A156" s="22"/>
      <c r="B156" s="166"/>
      <c r="C156" s="167" t="s">
        <v>205</v>
      </c>
      <c r="D156" s="167" t="s">
        <v>130</v>
      </c>
      <c r="E156" s="168" t="s">
        <v>203</v>
      </c>
      <c r="F156" s="169" t="s">
        <v>204</v>
      </c>
      <c r="G156" s="170" t="s">
        <v>140</v>
      </c>
      <c r="H156" s="171" t="n">
        <v>83</v>
      </c>
      <c r="I156" s="172"/>
      <c r="J156" s="173" t="n">
        <f aca="false">ROUND(I156*H156,1)</f>
        <v>0</v>
      </c>
      <c r="K156" s="174"/>
      <c r="L156" s="23"/>
      <c r="M156" s="175"/>
      <c r="N156" s="176" t="s">
        <v>37</v>
      </c>
      <c r="O156" s="60"/>
      <c r="P156" s="177" t="n">
        <f aca="false">O156*H156</f>
        <v>0</v>
      </c>
      <c r="Q156" s="177" t="n">
        <v>0</v>
      </c>
      <c r="R156" s="177" t="n">
        <f aca="false">Q156*H156</f>
        <v>0</v>
      </c>
      <c r="S156" s="177" t="n">
        <v>0</v>
      </c>
      <c r="T156" s="178" t="n">
        <f aca="false">S156*H156</f>
        <v>0</v>
      </c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R156" s="179" t="s">
        <v>134</v>
      </c>
      <c r="AT156" s="179" t="s">
        <v>130</v>
      </c>
      <c r="AU156" s="179" t="s">
        <v>82</v>
      </c>
      <c r="AY156" s="3" t="s">
        <v>127</v>
      </c>
      <c r="BE156" s="180" t="n">
        <f aca="false">IF(N156="základní",J156,0)</f>
        <v>0</v>
      </c>
      <c r="BF156" s="180" t="n">
        <f aca="false">IF(N156="snížená",J156,0)</f>
        <v>0</v>
      </c>
      <c r="BG156" s="180" t="n">
        <f aca="false">IF(N156="zákl. přenesená",J156,0)</f>
        <v>0</v>
      </c>
      <c r="BH156" s="180" t="n">
        <f aca="false">IF(N156="sníž. přenesená",J156,0)</f>
        <v>0</v>
      </c>
      <c r="BI156" s="180" t="n">
        <f aca="false">IF(N156="nulová",J156,0)</f>
        <v>0</v>
      </c>
      <c r="BJ156" s="3" t="s">
        <v>80</v>
      </c>
      <c r="BK156" s="180" t="n">
        <f aca="false">ROUND(I156*H156,1)</f>
        <v>0</v>
      </c>
      <c r="BL156" s="3" t="s">
        <v>134</v>
      </c>
      <c r="BM156" s="179" t="s">
        <v>205</v>
      </c>
    </row>
    <row r="157" s="27" customFormat="true" ht="24.15" hidden="false" customHeight="true" outlineLevel="0" collapsed="false">
      <c r="A157" s="22"/>
      <c r="B157" s="166"/>
      <c r="C157" s="167" t="s">
        <v>208</v>
      </c>
      <c r="D157" s="167" t="s">
        <v>130</v>
      </c>
      <c r="E157" s="168" t="s">
        <v>206</v>
      </c>
      <c r="F157" s="169" t="s">
        <v>207</v>
      </c>
      <c r="G157" s="170" t="s">
        <v>140</v>
      </c>
      <c r="H157" s="171" t="n">
        <v>2</v>
      </c>
      <c r="I157" s="172"/>
      <c r="J157" s="173" t="n">
        <f aca="false">ROUND(I157*H157,1)</f>
        <v>0</v>
      </c>
      <c r="K157" s="174"/>
      <c r="L157" s="23"/>
      <c r="M157" s="175"/>
      <c r="N157" s="176" t="s">
        <v>37</v>
      </c>
      <c r="O157" s="60"/>
      <c r="P157" s="177" t="n">
        <f aca="false">O157*H157</f>
        <v>0</v>
      </c>
      <c r="Q157" s="177" t="n">
        <v>0</v>
      </c>
      <c r="R157" s="177" t="n">
        <f aca="false">Q157*H157</f>
        <v>0</v>
      </c>
      <c r="S157" s="177" t="n">
        <v>0</v>
      </c>
      <c r="T157" s="178" t="n">
        <f aca="false">S157*H157</f>
        <v>0</v>
      </c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R157" s="179" t="s">
        <v>134</v>
      </c>
      <c r="AT157" s="179" t="s">
        <v>130</v>
      </c>
      <c r="AU157" s="179" t="s">
        <v>82</v>
      </c>
      <c r="AY157" s="3" t="s">
        <v>127</v>
      </c>
      <c r="BE157" s="180" t="n">
        <f aca="false">IF(N157="základní",J157,0)</f>
        <v>0</v>
      </c>
      <c r="BF157" s="180" t="n">
        <f aca="false">IF(N157="snížená",J157,0)</f>
        <v>0</v>
      </c>
      <c r="BG157" s="180" t="n">
        <f aca="false">IF(N157="zákl. přenesená",J157,0)</f>
        <v>0</v>
      </c>
      <c r="BH157" s="180" t="n">
        <f aca="false">IF(N157="sníž. přenesená",J157,0)</f>
        <v>0</v>
      </c>
      <c r="BI157" s="180" t="n">
        <f aca="false">IF(N157="nulová",J157,0)</f>
        <v>0</v>
      </c>
      <c r="BJ157" s="3" t="s">
        <v>80</v>
      </c>
      <c r="BK157" s="180" t="n">
        <f aca="false">ROUND(I157*H157,1)</f>
        <v>0</v>
      </c>
      <c r="BL157" s="3" t="s">
        <v>134</v>
      </c>
      <c r="BM157" s="179" t="s">
        <v>208</v>
      </c>
    </row>
    <row r="158" s="27" customFormat="true" ht="16.5" hidden="false" customHeight="true" outlineLevel="0" collapsed="false">
      <c r="A158" s="22"/>
      <c r="B158" s="166"/>
      <c r="C158" s="167" t="s">
        <v>212</v>
      </c>
      <c r="D158" s="167" t="s">
        <v>130</v>
      </c>
      <c r="E158" s="168" t="s">
        <v>209</v>
      </c>
      <c r="F158" s="169" t="s">
        <v>210</v>
      </c>
      <c r="G158" s="170" t="s">
        <v>140</v>
      </c>
      <c r="H158" s="171" t="n">
        <v>2</v>
      </c>
      <c r="I158" s="172"/>
      <c r="J158" s="173" t="n">
        <f aca="false">ROUND(I158*H158,1)</f>
        <v>0</v>
      </c>
      <c r="K158" s="174"/>
      <c r="L158" s="23"/>
      <c r="M158" s="175"/>
      <c r="N158" s="176" t="s">
        <v>37</v>
      </c>
      <c r="O158" s="60"/>
      <c r="P158" s="177" t="n">
        <f aca="false">O158*H158</f>
        <v>0</v>
      </c>
      <c r="Q158" s="177" t="n">
        <v>0.00076</v>
      </c>
      <c r="R158" s="177" t="n">
        <f aca="false">Q158*H158</f>
        <v>0.00152</v>
      </c>
      <c r="S158" s="177" t="n">
        <v>0</v>
      </c>
      <c r="T158" s="178" t="n">
        <f aca="false">S158*H158</f>
        <v>0</v>
      </c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R158" s="179" t="s">
        <v>164</v>
      </c>
      <c r="AT158" s="179" t="s">
        <v>130</v>
      </c>
      <c r="AU158" s="179" t="s">
        <v>82</v>
      </c>
      <c r="AY158" s="3" t="s">
        <v>127</v>
      </c>
      <c r="BE158" s="180" t="n">
        <f aca="false">IF(N158="základní",J158,0)</f>
        <v>0</v>
      </c>
      <c r="BF158" s="180" t="n">
        <f aca="false">IF(N158="snížená",J158,0)</f>
        <v>0</v>
      </c>
      <c r="BG158" s="180" t="n">
        <f aca="false">IF(N158="zákl. přenesená",J158,0)</f>
        <v>0</v>
      </c>
      <c r="BH158" s="180" t="n">
        <f aca="false">IF(N158="sníž. přenesená",J158,0)</f>
        <v>0</v>
      </c>
      <c r="BI158" s="180" t="n">
        <f aca="false">IF(N158="nulová",J158,0)</f>
        <v>0</v>
      </c>
      <c r="BJ158" s="3" t="s">
        <v>80</v>
      </c>
      <c r="BK158" s="180" t="n">
        <f aca="false">ROUND(I158*H158,1)</f>
        <v>0</v>
      </c>
      <c r="BL158" s="3" t="s">
        <v>164</v>
      </c>
      <c r="BM158" s="179" t="s">
        <v>211</v>
      </c>
    </row>
    <row r="159" s="27" customFormat="true" ht="16.5" hidden="false" customHeight="true" outlineLevel="0" collapsed="false">
      <c r="A159" s="22"/>
      <c r="B159" s="166"/>
      <c r="C159" s="167" t="s">
        <v>216</v>
      </c>
      <c r="D159" s="167" t="s">
        <v>130</v>
      </c>
      <c r="E159" s="168" t="s">
        <v>213</v>
      </c>
      <c r="F159" s="169" t="s">
        <v>214</v>
      </c>
      <c r="G159" s="170" t="s">
        <v>140</v>
      </c>
      <c r="H159" s="171" t="n">
        <v>3</v>
      </c>
      <c r="I159" s="172"/>
      <c r="J159" s="173" t="n">
        <f aca="false">ROUND(I159*H159,1)</f>
        <v>0</v>
      </c>
      <c r="K159" s="174"/>
      <c r="L159" s="23"/>
      <c r="M159" s="175"/>
      <c r="N159" s="176" t="s">
        <v>37</v>
      </c>
      <c r="O159" s="60"/>
      <c r="P159" s="177" t="n">
        <f aca="false">O159*H159</f>
        <v>0</v>
      </c>
      <c r="Q159" s="177" t="n">
        <v>0.00095</v>
      </c>
      <c r="R159" s="177" t="n">
        <f aca="false">Q159*H159</f>
        <v>0.00285</v>
      </c>
      <c r="S159" s="177" t="n">
        <v>0</v>
      </c>
      <c r="T159" s="178" t="n">
        <f aca="false">S159*H159</f>
        <v>0</v>
      </c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R159" s="179" t="s">
        <v>164</v>
      </c>
      <c r="AT159" s="179" t="s">
        <v>130</v>
      </c>
      <c r="AU159" s="179" t="s">
        <v>82</v>
      </c>
      <c r="AY159" s="3" t="s">
        <v>127</v>
      </c>
      <c r="BE159" s="180" t="n">
        <f aca="false">IF(N159="základní",J159,0)</f>
        <v>0</v>
      </c>
      <c r="BF159" s="180" t="n">
        <f aca="false">IF(N159="snížená",J159,0)</f>
        <v>0</v>
      </c>
      <c r="BG159" s="180" t="n">
        <f aca="false">IF(N159="zákl. přenesená",J159,0)</f>
        <v>0</v>
      </c>
      <c r="BH159" s="180" t="n">
        <f aca="false">IF(N159="sníž. přenesená",J159,0)</f>
        <v>0</v>
      </c>
      <c r="BI159" s="180" t="n">
        <f aca="false">IF(N159="nulová",J159,0)</f>
        <v>0</v>
      </c>
      <c r="BJ159" s="3" t="s">
        <v>80</v>
      </c>
      <c r="BK159" s="180" t="n">
        <f aca="false">ROUND(I159*H159,1)</f>
        <v>0</v>
      </c>
      <c r="BL159" s="3" t="s">
        <v>164</v>
      </c>
      <c r="BM159" s="179" t="s">
        <v>215</v>
      </c>
    </row>
    <row r="160" s="27" customFormat="true" ht="16.5" hidden="false" customHeight="true" outlineLevel="0" collapsed="false">
      <c r="A160" s="22"/>
      <c r="B160" s="166"/>
      <c r="C160" s="167" t="s">
        <v>220</v>
      </c>
      <c r="D160" s="167" t="s">
        <v>130</v>
      </c>
      <c r="E160" s="168" t="s">
        <v>217</v>
      </c>
      <c r="F160" s="169" t="s">
        <v>218</v>
      </c>
      <c r="G160" s="170" t="s">
        <v>140</v>
      </c>
      <c r="H160" s="171" t="n">
        <v>4</v>
      </c>
      <c r="I160" s="172"/>
      <c r="J160" s="173" t="n">
        <f aca="false">ROUND(I160*H160,1)</f>
        <v>0</v>
      </c>
      <c r="K160" s="174"/>
      <c r="L160" s="23"/>
      <c r="M160" s="175"/>
      <c r="N160" s="176" t="s">
        <v>37</v>
      </c>
      <c r="O160" s="60"/>
      <c r="P160" s="177" t="n">
        <f aca="false">O160*H160</f>
        <v>0</v>
      </c>
      <c r="Q160" s="177" t="n">
        <v>0.00136</v>
      </c>
      <c r="R160" s="177" t="n">
        <f aca="false">Q160*H160</f>
        <v>0.00544</v>
      </c>
      <c r="S160" s="177" t="n">
        <v>0</v>
      </c>
      <c r="T160" s="178" t="n">
        <f aca="false">S160*H160</f>
        <v>0</v>
      </c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R160" s="179" t="s">
        <v>164</v>
      </c>
      <c r="AT160" s="179" t="s">
        <v>130</v>
      </c>
      <c r="AU160" s="179" t="s">
        <v>82</v>
      </c>
      <c r="AY160" s="3" t="s">
        <v>127</v>
      </c>
      <c r="BE160" s="180" t="n">
        <f aca="false">IF(N160="základní",J160,0)</f>
        <v>0</v>
      </c>
      <c r="BF160" s="180" t="n">
        <f aca="false">IF(N160="snížená",J160,0)</f>
        <v>0</v>
      </c>
      <c r="BG160" s="180" t="n">
        <f aca="false">IF(N160="zákl. přenesená",J160,0)</f>
        <v>0</v>
      </c>
      <c r="BH160" s="180" t="n">
        <f aca="false">IF(N160="sníž. přenesená",J160,0)</f>
        <v>0</v>
      </c>
      <c r="BI160" s="180" t="n">
        <f aca="false">IF(N160="nulová",J160,0)</f>
        <v>0</v>
      </c>
      <c r="BJ160" s="3" t="s">
        <v>80</v>
      </c>
      <c r="BK160" s="180" t="n">
        <f aca="false">ROUND(I160*H160,1)</f>
        <v>0</v>
      </c>
      <c r="BL160" s="3" t="s">
        <v>164</v>
      </c>
      <c r="BM160" s="179" t="s">
        <v>219</v>
      </c>
    </row>
    <row r="161" s="27" customFormat="true" ht="16.5" hidden="false" customHeight="true" outlineLevel="0" collapsed="false">
      <c r="A161" s="22"/>
      <c r="B161" s="166"/>
      <c r="C161" s="167" t="s">
        <v>224</v>
      </c>
      <c r="D161" s="167" t="s">
        <v>130</v>
      </c>
      <c r="E161" s="168" t="s">
        <v>221</v>
      </c>
      <c r="F161" s="169" t="s">
        <v>222</v>
      </c>
      <c r="G161" s="170" t="s">
        <v>140</v>
      </c>
      <c r="H161" s="171" t="n">
        <v>2</v>
      </c>
      <c r="I161" s="172"/>
      <c r="J161" s="173" t="n">
        <f aca="false">ROUND(I161*H161,1)</f>
        <v>0</v>
      </c>
      <c r="K161" s="174"/>
      <c r="L161" s="23"/>
      <c r="M161" s="175"/>
      <c r="N161" s="176" t="s">
        <v>37</v>
      </c>
      <c r="O161" s="60"/>
      <c r="P161" s="177" t="n">
        <f aca="false">O161*H161</f>
        <v>0</v>
      </c>
      <c r="Q161" s="177" t="n">
        <v>0.00188</v>
      </c>
      <c r="R161" s="177" t="n">
        <f aca="false">Q161*H161</f>
        <v>0.00376</v>
      </c>
      <c r="S161" s="177" t="n">
        <v>0</v>
      </c>
      <c r="T161" s="178" t="n">
        <f aca="false">S161*H161</f>
        <v>0</v>
      </c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R161" s="179" t="s">
        <v>164</v>
      </c>
      <c r="AT161" s="179" t="s">
        <v>130</v>
      </c>
      <c r="AU161" s="179" t="s">
        <v>82</v>
      </c>
      <c r="AY161" s="3" t="s">
        <v>127</v>
      </c>
      <c r="BE161" s="180" t="n">
        <f aca="false">IF(N161="základní",J161,0)</f>
        <v>0</v>
      </c>
      <c r="BF161" s="180" t="n">
        <f aca="false">IF(N161="snížená",J161,0)</f>
        <v>0</v>
      </c>
      <c r="BG161" s="180" t="n">
        <f aca="false">IF(N161="zákl. přenesená",J161,0)</f>
        <v>0</v>
      </c>
      <c r="BH161" s="180" t="n">
        <f aca="false">IF(N161="sníž. přenesená",J161,0)</f>
        <v>0</v>
      </c>
      <c r="BI161" s="180" t="n">
        <f aca="false">IF(N161="nulová",J161,0)</f>
        <v>0</v>
      </c>
      <c r="BJ161" s="3" t="s">
        <v>80</v>
      </c>
      <c r="BK161" s="180" t="n">
        <f aca="false">ROUND(I161*H161,1)</f>
        <v>0</v>
      </c>
      <c r="BL161" s="3" t="s">
        <v>164</v>
      </c>
      <c r="BM161" s="179" t="s">
        <v>223</v>
      </c>
    </row>
    <row r="162" s="27" customFormat="true" ht="24.15" hidden="false" customHeight="true" outlineLevel="0" collapsed="false">
      <c r="A162" s="22"/>
      <c r="B162" s="166"/>
      <c r="C162" s="167" t="s">
        <v>227</v>
      </c>
      <c r="D162" s="167" t="s">
        <v>130</v>
      </c>
      <c r="E162" s="168" t="s">
        <v>225</v>
      </c>
      <c r="F162" s="169" t="s">
        <v>226</v>
      </c>
      <c r="G162" s="170" t="s">
        <v>133</v>
      </c>
      <c r="H162" s="171" t="n">
        <v>58</v>
      </c>
      <c r="I162" s="172"/>
      <c r="J162" s="173" t="n">
        <f aca="false">ROUND(I162*H162,1)</f>
        <v>0</v>
      </c>
      <c r="K162" s="174"/>
      <c r="L162" s="23"/>
      <c r="M162" s="175"/>
      <c r="N162" s="176" t="s">
        <v>37</v>
      </c>
      <c r="O162" s="60"/>
      <c r="P162" s="177" t="n">
        <f aca="false">O162*H162</f>
        <v>0</v>
      </c>
      <c r="Q162" s="177" t="n">
        <v>0.0001897235</v>
      </c>
      <c r="R162" s="177" t="n">
        <f aca="false">Q162*H162</f>
        <v>0.011003963</v>
      </c>
      <c r="S162" s="177" t="n">
        <v>0</v>
      </c>
      <c r="T162" s="178" t="n">
        <f aca="false">S162*H162</f>
        <v>0</v>
      </c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R162" s="179" t="s">
        <v>134</v>
      </c>
      <c r="AT162" s="179" t="s">
        <v>130</v>
      </c>
      <c r="AU162" s="179" t="s">
        <v>82</v>
      </c>
      <c r="AY162" s="3" t="s">
        <v>127</v>
      </c>
      <c r="BE162" s="180" t="n">
        <f aca="false">IF(N162="základní",J162,0)</f>
        <v>0</v>
      </c>
      <c r="BF162" s="180" t="n">
        <f aca="false">IF(N162="snížená",J162,0)</f>
        <v>0</v>
      </c>
      <c r="BG162" s="180" t="n">
        <f aca="false">IF(N162="zákl. přenesená",J162,0)</f>
        <v>0</v>
      </c>
      <c r="BH162" s="180" t="n">
        <f aca="false">IF(N162="sníž. přenesená",J162,0)</f>
        <v>0</v>
      </c>
      <c r="BI162" s="180" t="n">
        <f aca="false">IF(N162="nulová",J162,0)</f>
        <v>0</v>
      </c>
      <c r="BJ162" s="3" t="s">
        <v>80</v>
      </c>
      <c r="BK162" s="180" t="n">
        <f aca="false">ROUND(I162*H162,1)</f>
        <v>0</v>
      </c>
      <c r="BL162" s="3" t="s">
        <v>134</v>
      </c>
      <c r="BM162" s="179" t="s">
        <v>216</v>
      </c>
    </row>
    <row r="163" s="27" customFormat="true" ht="16.5" hidden="false" customHeight="true" outlineLevel="0" collapsed="false">
      <c r="A163" s="22"/>
      <c r="B163" s="166"/>
      <c r="C163" s="167" t="s">
        <v>230</v>
      </c>
      <c r="D163" s="167" t="s">
        <v>130</v>
      </c>
      <c r="E163" s="168" t="s">
        <v>228</v>
      </c>
      <c r="F163" s="169" t="s">
        <v>229</v>
      </c>
      <c r="G163" s="170" t="s">
        <v>133</v>
      </c>
      <c r="H163" s="171" t="n">
        <v>58</v>
      </c>
      <c r="I163" s="172"/>
      <c r="J163" s="173" t="n">
        <f aca="false">ROUND(I163*H163,1)</f>
        <v>0</v>
      </c>
      <c r="K163" s="174"/>
      <c r="L163" s="23"/>
      <c r="M163" s="175"/>
      <c r="N163" s="176" t="s">
        <v>37</v>
      </c>
      <c r="O163" s="60"/>
      <c r="P163" s="177" t="n">
        <f aca="false">O163*H163</f>
        <v>0</v>
      </c>
      <c r="Q163" s="177" t="n">
        <v>1E-005</v>
      </c>
      <c r="R163" s="177" t="n">
        <f aca="false">Q163*H163</f>
        <v>0.00058</v>
      </c>
      <c r="S163" s="177" t="n">
        <v>0</v>
      </c>
      <c r="T163" s="178" t="n">
        <f aca="false">S163*H163</f>
        <v>0</v>
      </c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R163" s="179" t="s">
        <v>134</v>
      </c>
      <c r="AT163" s="179" t="s">
        <v>130</v>
      </c>
      <c r="AU163" s="179" t="s">
        <v>82</v>
      </c>
      <c r="AY163" s="3" t="s">
        <v>127</v>
      </c>
      <c r="BE163" s="180" t="n">
        <f aca="false">IF(N163="základní",J163,0)</f>
        <v>0</v>
      </c>
      <c r="BF163" s="180" t="n">
        <f aca="false">IF(N163="snížená",J163,0)</f>
        <v>0</v>
      </c>
      <c r="BG163" s="180" t="n">
        <f aca="false">IF(N163="zákl. přenesená",J163,0)</f>
        <v>0</v>
      </c>
      <c r="BH163" s="180" t="n">
        <f aca="false">IF(N163="sníž. přenesená",J163,0)</f>
        <v>0</v>
      </c>
      <c r="BI163" s="180" t="n">
        <f aca="false">IF(N163="nulová",J163,0)</f>
        <v>0</v>
      </c>
      <c r="BJ163" s="3" t="s">
        <v>80</v>
      </c>
      <c r="BK163" s="180" t="n">
        <f aca="false">ROUND(I163*H163,1)</f>
        <v>0</v>
      </c>
      <c r="BL163" s="3" t="s">
        <v>134</v>
      </c>
      <c r="BM163" s="179" t="s">
        <v>220</v>
      </c>
    </row>
    <row r="164" s="27" customFormat="true" ht="24.15" hidden="false" customHeight="true" outlineLevel="0" collapsed="false">
      <c r="A164" s="22"/>
      <c r="B164" s="166"/>
      <c r="C164" s="167" t="s">
        <v>235</v>
      </c>
      <c r="D164" s="167" t="s">
        <v>130</v>
      </c>
      <c r="E164" s="168" t="s">
        <v>231</v>
      </c>
      <c r="F164" s="169" t="s">
        <v>232</v>
      </c>
      <c r="G164" s="170" t="s">
        <v>177</v>
      </c>
      <c r="H164" s="181"/>
      <c r="I164" s="172"/>
      <c r="J164" s="173" t="n">
        <f aca="false">ROUND(I164*H164,1)</f>
        <v>0</v>
      </c>
      <c r="K164" s="174"/>
      <c r="L164" s="23"/>
      <c r="M164" s="175"/>
      <c r="N164" s="176" t="s">
        <v>37</v>
      </c>
      <c r="O164" s="60"/>
      <c r="P164" s="177" t="n">
        <f aca="false">O164*H164</f>
        <v>0</v>
      </c>
      <c r="Q164" s="177" t="n">
        <v>0</v>
      </c>
      <c r="R164" s="177" t="n">
        <f aca="false">Q164*H164</f>
        <v>0</v>
      </c>
      <c r="S164" s="177" t="n">
        <v>0</v>
      </c>
      <c r="T164" s="178" t="n">
        <f aca="false">S164*H164</f>
        <v>0</v>
      </c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R164" s="179" t="s">
        <v>134</v>
      </c>
      <c r="AT164" s="179" t="s">
        <v>130</v>
      </c>
      <c r="AU164" s="179" t="s">
        <v>82</v>
      </c>
      <c r="AY164" s="3" t="s">
        <v>127</v>
      </c>
      <c r="BE164" s="180" t="n">
        <f aca="false">IF(N164="základní",J164,0)</f>
        <v>0</v>
      </c>
      <c r="BF164" s="180" t="n">
        <f aca="false">IF(N164="snížená",J164,0)</f>
        <v>0</v>
      </c>
      <c r="BG164" s="180" t="n">
        <f aca="false">IF(N164="zákl. přenesená",J164,0)</f>
        <v>0</v>
      </c>
      <c r="BH164" s="180" t="n">
        <f aca="false">IF(N164="sníž. přenesená",J164,0)</f>
        <v>0</v>
      </c>
      <c r="BI164" s="180" t="n">
        <f aca="false">IF(N164="nulová",J164,0)</f>
        <v>0</v>
      </c>
      <c r="BJ164" s="3" t="s">
        <v>80</v>
      </c>
      <c r="BK164" s="180" t="n">
        <f aca="false">ROUND(I164*H164,1)</f>
        <v>0</v>
      </c>
      <c r="BL164" s="3" t="s">
        <v>134</v>
      </c>
      <c r="BM164" s="179" t="s">
        <v>224</v>
      </c>
    </row>
    <row r="165" s="152" customFormat="true" ht="22.8" hidden="false" customHeight="true" outlineLevel="0" collapsed="false">
      <c r="B165" s="153"/>
      <c r="D165" s="154" t="s">
        <v>71</v>
      </c>
      <c r="E165" s="164" t="s">
        <v>233</v>
      </c>
      <c r="F165" s="164" t="s">
        <v>234</v>
      </c>
      <c r="I165" s="156"/>
      <c r="J165" s="165" t="n">
        <f aca="false">BK165</f>
        <v>0</v>
      </c>
      <c r="L165" s="153"/>
      <c r="M165" s="158"/>
      <c r="N165" s="159"/>
      <c r="O165" s="159"/>
      <c r="P165" s="160" t="n">
        <f aca="false">SUM(P166:P194)</f>
        <v>0</v>
      </c>
      <c r="Q165" s="159"/>
      <c r="R165" s="160" t="n">
        <f aca="false">SUM(R166:R194)</f>
        <v>0.010476484</v>
      </c>
      <c r="S165" s="159"/>
      <c r="T165" s="161" t="n">
        <f aca="false">SUM(T166:T194)</f>
        <v>0.28037</v>
      </c>
      <c r="AR165" s="154" t="s">
        <v>82</v>
      </c>
      <c r="AT165" s="162" t="s">
        <v>71</v>
      </c>
      <c r="AU165" s="162" t="s">
        <v>80</v>
      </c>
      <c r="AY165" s="154" t="s">
        <v>127</v>
      </c>
      <c r="BK165" s="163" t="n">
        <f aca="false">SUM(BK166:BK194)</f>
        <v>0</v>
      </c>
    </row>
    <row r="166" s="27" customFormat="true" ht="16.5" hidden="false" customHeight="true" outlineLevel="0" collapsed="false">
      <c r="A166" s="22"/>
      <c r="B166" s="166"/>
      <c r="C166" s="167" t="s">
        <v>240</v>
      </c>
      <c r="D166" s="167" t="s">
        <v>130</v>
      </c>
      <c r="E166" s="168" t="s">
        <v>236</v>
      </c>
      <c r="F166" s="169" t="s">
        <v>237</v>
      </c>
      <c r="G166" s="170" t="s">
        <v>238</v>
      </c>
      <c r="H166" s="171" t="n">
        <v>4</v>
      </c>
      <c r="I166" s="172"/>
      <c r="J166" s="173" t="n">
        <f aca="false">ROUND(I166*H166,1)</f>
        <v>0</v>
      </c>
      <c r="K166" s="174"/>
      <c r="L166" s="23"/>
      <c r="M166" s="175"/>
      <c r="N166" s="176" t="s">
        <v>37</v>
      </c>
      <c r="O166" s="60"/>
      <c r="P166" s="177" t="n">
        <f aca="false">O166*H166</f>
        <v>0</v>
      </c>
      <c r="Q166" s="177" t="n">
        <v>0</v>
      </c>
      <c r="R166" s="177" t="n">
        <f aca="false">Q166*H166</f>
        <v>0</v>
      </c>
      <c r="S166" s="177" t="n">
        <v>0.01933</v>
      </c>
      <c r="T166" s="178" t="n">
        <f aca="false">S166*H166</f>
        <v>0.07732</v>
      </c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R166" s="179" t="s">
        <v>164</v>
      </c>
      <c r="AT166" s="179" t="s">
        <v>130</v>
      </c>
      <c r="AU166" s="179" t="s">
        <v>82</v>
      </c>
      <c r="AY166" s="3" t="s">
        <v>127</v>
      </c>
      <c r="BE166" s="180" t="n">
        <f aca="false">IF(N166="základní",J166,0)</f>
        <v>0</v>
      </c>
      <c r="BF166" s="180" t="n">
        <f aca="false">IF(N166="snížená",J166,0)</f>
        <v>0</v>
      </c>
      <c r="BG166" s="180" t="n">
        <f aca="false">IF(N166="zákl. přenesená",J166,0)</f>
        <v>0</v>
      </c>
      <c r="BH166" s="180" t="n">
        <f aca="false">IF(N166="sníž. přenesená",J166,0)</f>
        <v>0</v>
      </c>
      <c r="BI166" s="180" t="n">
        <f aca="false">IF(N166="nulová",J166,0)</f>
        <v>0</v>
      </c>
      <c r="BJ166" s="3" t="s">
        <v>80</v>
      </c>
      <c r="BK166" s="180" t="n">
        <f aca="false">ROUND(I166*H166,1)</f>
        <v>0</v>
      </c>
      <c r="BL166" s="3" t="s">
        <v>164</v>
      </c>
      <c r="BM166" s="179" t="s">
        <v>239</v>
      </c>
    </row>
    <row r="167" s="27" customFormat="true" ht="24.15" hidden="false" customHeight="true" outlineLevel="0" collapsed="false">
      <c r="A167" s="22"/>
      <c r="B167" s="166"/>
      <c r="C167" s="167" t="s">
        <v>243</v>
      </c>
      <c r="D167" s="167" t="s">
        <v>130</v>
      </c>
      <c r="E167" s="168" t="s">
        <v>241</v>
      </c>
      <c r="F167" s="169" t="s">
        <v>242</v>
      </c>
      <c r="G167" s="170" t="s">
        <v>238</v>
      </c>
      <c r="H167" s="171" t="n">
        <v>11</v>
      </c>
      <c r="I167" s="172"/>
      <c r="J167" s="173" t="n">
        <f aca="false">ROUND(I167*H167,1)</f>
        <v>0</v>
      </c>
      <c r="K167" s="174"/>
      <c r="L167" s="23"/>
      <c r="M167" s="175"/>
      <c r="N167" s="176" t="s">
        <v>37</v>
      </c>
      <c r="O167" s="60"/>
      <c r="P167" s="177" t="n">
        <f aca="false">O167*H167</f>
        <v>0</v>
      </c>
      <c r="Q167" s="177" t="n">
        <v>0</v>
      </c>
      <c r="R167" s="177" t="n">
        <f aca="false">Q167*H167</f>
        <v>0</v>
      </c>
      <c r="S167" s="177" t="n">
        <v>0.01107</v>
      </c>
      <c r="T167" s="178" t="n">
        <f aca="false">S167*H167</f>
        <v>0.12177</v>
      </c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R167" s="179" t="s">
        <v>134</v>
      </c>
      <c r="AT167" s="179" t="s">
        <v>130</v>
      </c>
      <c r="AU167" s="179" t="s">
        <v>82</v>
      </c>
      <c r="AY167" s="3" t="s">
        <v>127</v>
      </c>
      <c r="BE167" s="180" t="n">
        <f aca="false">IF(N167="základní",J167,0)</f>
        <v>0</v>
      </c>
      <c r="BF167" s="180" t="n">
        <f aca="false">IF(N167="snížená",J167,0)</f>
        <v>0</v>
      </c>
      <c r="BG167" s="180" t="n">
        <f aca="false">IF(N167="zákl. přenesená",J167,0)</f>
        <v>0</v>
      </c>
      <c r="BH167" s="180" t="n">
        <f aca="false">IF(N167="sníž. přenesená",J167,0)</f>
        <v>0</v>
      </c>
      <c r="BI167" s="180" t="n">
        <f aca="false">IF(N167="nulová",J167,0)</f>
        <v>0</v>
      </c>
      <c r="BJ167" s="3" t="s">
        <v>80</v>
      </c>
      <c r="BK167" s="180" t="n">
        <f aca="false">ROUND(I167*H167,1)</f>
        <v>0</v>
      </c>
      <c r="BL167" s="3" t="s">
        <v>134</v>
      </c>
      <c r="BM167" s="179" t="s">
        <v>230</v>
      </c>
    </row>
    <row r="168" s="27" customFormat="true" ht="16.5" hidden="false" customHeight="true" outlineLevel="0" collapsed="false">
      <c r="A168" s="22"/>
      <c r="B168" s="166"/>
      <c r="C168" s="167" t="s">
        <v>246</v>
      </c>
      <c r="D168" s="167" t="s">
        <v>130</v>
      </c>
      <c r="E168" s="168" t="s">
        <v>244</v>
      </c>
      <c r="F168" s="169" t="s">
        <v>245</v>
      </c>
      <c r="G168" s="170" t="s">
        <v>238</v>
      </c>
      <c r="H168" s="171" t="n">
        <v>4</v>
      </c>
      <c r="I168" s="172"/>
      <c r="J168" s="173" t="n">
        <f aca="false">ROUND(I168*H168,1)</f>
        <v>0</v>
      </c>
      <c r="K168" s="174"/>
      <c r="L168" s="23"/>
      <c r="M168" s="175"/>
      <c r="N168" s="176" t="s">
        <v>37</v>
      </c>
      <c r="O168" s="60"/>
      <c r="P168" s="177" t="n">
        <f aca="false">O168*H168</f>
        <v>0</v>
      </c>
      <c r="Q168" s="177" t="n">
        <v>0</v>
      </c>
      <c r="R168" s="177" t="n">
        <f aca="false">Q168*H168</f>
        <v>0</v>
      </c>
      <c r="S168" s="177" t="n">
        <v>0.01946</v>
      </c>
      <c r="T168" s="178" t="n">
        <f aca="false">S168*H168</f>
        <v>0.07784</v>
      </c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R168" s="179" t="s">
        <v>134</v>
      </c>
      <c r="AT168" s="179" t="s">
        <v>130</v>
      </c>
      <c r="AU168" s="179" t="s">
        <v>82</v>
      </c>
      <c r="AY168" s="3" t="s">
        <v>127</v>
      </c>
      <c r="BE168" s="180" t="n">
        <f aca="false">IF(N168="základní",J168,0)</f>
        <v>0</v>
      </c>
      <c r="BF168" s="180" t="n">
        <f aca="false">IF(N168="snížená",J168,0)</f>
        <v>0</v>
      </c>
      <c r="BG168" s="180" t="n">
        <f aca="false">IF(N168="zákl. přenesená",J168,0)</f>
        <v>0</v>
      </c>
      <c r="BH168" s="180" t="n">
        <f aca="false">IF(N168="sníž. přenesená",J168,0)</f>
        <v>0</v>
      </c>
      <c r="BI168" s="180" t="n">
        <f aca="false">IF(N168="nulová",J168,0)</f>
        <v>0</v>
      </c>
      <c r="BJ168" s="3" t="s">
        <v>80</v>
      </c>
      <c r="BK168" s="180" t="n">
        <f aca="false">ROUND(I168*H168,1)</f>
        <v>0</v>
      </c>
      <c r="BL168" s="3" t="s">
        <v>134</v>
      </c>
      <c r="BM168" s="179" t="s">
        <v>235</v>
      </c>
    </row>
    <row r="169" s="27" customFormat="true" ht="16.5" hidden="false" customHeight="true" outlineLevel="0" collapsed="false">
      <c r="A169" s="22"/>
      <c r="B169" s="166"/>
      <c r="C169" s="167" t="s">
        <v>249</v>
      </c>
      <c r="D169" s="167" t="s">
        <v>130</v>
      </c>
      <c r="E169" s="168" t="s">
        <v>247</v>
      </c>
      <c r="F169" s="169" t="s">
        <v>248</v>
      </c>
      <c r="G169" s="170" t="s">
        <v>238</v>
      </c>
      <c r="H169" s="171" t="n">
        <v>4</v>
      </c>
      <c r="I169" s="172"/>
      <c r="J169" s="173" t="n">
        <f aca="false">ROUND(I169*H169,1)</f>
        <v>0</v>
      </c>
      <c r="K169" s="174"/>
      <c r="L169" s="23"/>
      <c r="M169" s="175"/>
      <c r="N169" s="176" t="s">
        <v>37</v>
      </c>
      <c r="O169" s="60"/>
      <c r="P169" s="177" t="n">
        <f aca="false">O169*H169</f>
        <v>0</v>
      </c>
      <c r="Q169" s="177" t="n">
        <v>0</v>
      </c>
      <c r="R169" s="177" t="n">
        <f aca="false">Q169*H169</f>
        <v>0</v>
      </c>
      <c r="S169" s="177" t="n">
        <v>0.00086</v>
      </c>
      <c r="T169" s="178" t="n">
        <f aca="false">S169*H169</f>
        <v>0.00344</v>
      </c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R169" s="179" t="s">
        <v>134</v>
      </c>
      <c r="AT169" s="179" t="s">
        <v>130</v>
      </c>
      <c r="AU169" s="179" t="s">
        <v>82</v>
      </c>
      <c r="AY169" s="3" t="s">
        <v>127</v>
      </c>
      <c r="BE169" s="180" t="n">
        <f aca="false">IF(N169="základní",J169,0)</f>
        <v>0</v>
      </c>
      <c r="BF169" s="180" t="n">
        <f aca="false">IF(N169="snížená",J169,0)</f>
        <v>0</v>
      </c>
      <c r="BG169" s="180" t="n">
        <f aca="false">IF(N169="zákl. přenesená",J169,0)</f>
        <v>0</v>
      </c>
      <c r="BH169" s="180" t="n">
        <f aca="false">IF(N169="sníž. přenesená",J169,0)</f>
        <v>0</v>
      </c>
      <c r="BI169" s="180" t="n">
        <f aca="false">IF(N169="nulová",J169,0)</f>
        <v>0</v>
      </c>
      <c r="BJ169" s="3" t="s">
        <v>80</v>
      </c>
      <c r="BK169" s="180" t="n">
        <f aca="false">ROUND(I169*H169,1)</f>
        <v>0</v>
      </c>
      <c r="BL169" s="3" t="s">
        <v>134</v>
      </c>
      <c r="BM169" s="179" t="s">
        <v>243</v>
      </c>
    </row>
    <row r="170" s="27" customFormat="true" ht="16.5" hidden="false" customHeight="true" outlineLevel="0" collapsed="false">
      <c r="A170" s="22"/>
      <c r="B170" s="166"/>
      <c r="C170" s="167" t="s">
        <v>252</v>
      </c>
      <c r="D170" s="167" t="s">
        <v>130</v>
      </c>
      <c r="E170" s="168" t="s">
        <v>250</v>
      </c>
      <c r="F170" s="169" t="s">
        <v>251</v>
      </c>
      <c r="G170" s="170" t="s">
        <v>140</v>
      </c>
      <c r="H170" s="171" t="n">
        <v>4</v>
      </c>
      <c r="I170" s="172"/>
      <c r="J170" s="173" t="n">
        <f aca="false">ROUND(I170*H170,1)</f>
        <v>0</v>
      </c>
      <c r="K170" s="174"/>
      <c r="L170" s="23"/>
      <c r="M170" s="175"/>
      <c r="N170" s="176" t="s">
        <v>37</v>
      </c>
      <c r="O170" s="60"/>
      <c r="P170" s="177" t="n">
        <f aca="false">O170*H170</f>
        <v>0</v>
      </c>
      <c r="Q170" s="177" t="n">
        <v>0</v>
      </c>
      <c r="R170" s="177" t="n">
        <f aca="false">Q170*H170</f>
        <v>0</v>
      </c>
      <c r="S170" s="177" t="n">
        <v>0</v>
      </c>
      <c r="T170" s="178" t="n">
        <f aca="false">S170*H170</f>
        <v>0</v>
      </c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R170" s="179" t="s">
        <v>134</v>
      </c>
      <c r="AT170" s="179" t="s">
        <v>130</v>
      </c>
      <c r="AU170" s="179" t="s">
        <v>82</v>
      </c>
      <c r="AY170" s="3" t="s">
        <v>127</v>
      </c>
      <c r="BE170" s="180" t="n">
        <f aca="false">IF(N170="základní",J170,0)</f>
        <v>0</v>
      </c>
      <c r="BF170" s="180" t="n">
        <f aca="false">IF(N170="snížená",J170,0)</f>
        <v>0</v>
      </c>
      <c r="BG170" s="180" t="n">
        <f aca="false">IF(N170="zákl. přenesená",J170,0)</f>
        <v>0</v>
      </c>
      <c r="BH170" s="180" t="n">
        <f aca="false">IF(N170="sníž. přenesená",J170,0)</f>
        <v>0</v>
      </c>
      <c r="BI170" s="180" t="n">
        <f aca="false">IF(N170="nulová",J170,0)</f>
        <v>0</v>
      </c>
      <c r="BJ170" s="3" t="s">
        <v>80</v>
      </c>
      <c r="BK170" s="180" t="n">
        <f aca="false">ROUND(I170*H170,1)</f>
        <v>0</v>
      </c>
      <c r="BL170" s="3" t="s">
        <v>134</v>
      </c>
      <c r="BM170" s="179" t="s">
        <v>246</v>
      </c>
    </row>
    <row r="171" s="27" customFormat="true" ht="16.5" hidden="false" customHeight="true" outlineLevel="0" collapsed="false">
      <c r="A171" s="22"/>
      <c r="B171" s="166"/>
      <c r="C171" s="167" t="s">
        <v>255</v>
      </c>
      <c r="D171" s="167" t="s">
        <v>130</v>
      </c>
      <c r="E171" s="168" t="s">
        <v>253</v>
      </c>
      <c r="F171" s="169" t="s">
        <v>254</v>
      </c>
      <c r="G171" s="170" t="s">
        <v>140</v>
      </c>
      <c r="H171" s="171" t="n">
        <v>11</v>
      </c>
      <c r="I171" s="172"/>
      <c r="J171" s="173" t="n">
        <f aca="false">ROUND(I171*H171,1)</f>
        <v>0</v>
      </c>
      <c r="K171" s="174"/>
      <c r="L171" s="23"/>
      <c r="M171" s="175"/>
      <c r="N171" s="176" t="s">
        <v>37</v>
      </c>
      <c r="O171" s="60"/>
      <c r="P171" s="177" t="n">
        <f aca="false">O171*H171</f>
        <v>0</v>
      </c>
      <c r="Q171" s="177" t="n">
        <v>7.93132E-005</v>
      </c>
      <c r="R171" s="177" t="n">
        <f aca="false">Q171*H171</f>
        <v>0.0008724452</v>
      </c>
      <c r="S171" s="177" t="n">
        <v>0</v>
      </c>
      <c r="T171" s="178" t="n">
        <f aca="false">S171*H171</f>
        <v>0</v>
      </c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R171" s="179" t="s">
        <v>134</v>
      </c>
      <c r="AT171" s="179" t="s">
        <v>130</v>
      </c>
      <c r="AU171" s="179" t="s">
        <v>82</v>
      </c>
      <c r="AY171" s="3" t="s">
        <v>127</v>
      </c>
      <c r="BE171" s="180" t="n">
        <f aca="false">IF(N171="základní",J171,0)</f>
        <v>0</v>
      </c>
      <c r="BF171" s="180" t="n">
        <f aca="false">IF(N171="snížená",J171,0)</f>
        <v>0</v>
      </c>
      <c r="BG171" s="180" t="n">
        <f aca="false">IF(N171="zákl. přenesená",J171,0)</f>
        <v>0</v>
      </c>
      <c r="BH171" s="180" t="n">
        <f aca="false">IF(N171="sníž. přenesená",J171,0)</f>
        <v>0</v>
      </c>
      <c r="BI171" s="180" t="n">
        <f aca="false">IF(N171="nulová",J171,0)</f>
        <v>0</v>
      </c>
      <c r="BJ171" s="3" t="s">
        <v>80</v>
      </c>
      <c r="BK171" s="180" t="n">
        <f aca="false">ROUND(I171*H171,1)</f>
        <v>0</v>
      </c>
      <c r="BL171" s="3" t="s">
        <v>134</v>
      </c>
      <c r="BM171" s="179" t="s">
        <v>249</v>
      </c>
    </row>
    <row r="172" s="27" customFormat="true" ht="21.75" hidden="false" customHeight="true" outlineLevel="0" collapsed="false">
      <c r="A172" s="22"/>
      <c r="B172" s="166"/>
      <c r="C172" s="167" t="s">
        <v>258</v>
      </c>
      <c r="D172" s="167" t="s">
        <v>130</v>
      </c>
      <c r="E172" s="168" t="s">
        <v>256</v>
      </c>
      <c r="F172" s="169" t="s">
        <v>257</v>
      </c>
      <c r="G172" s="170" t="s">
        <v>238</v>
      </c>
      <c r="H172" s="171" t="n">
        <v>4</v>
      </c>
      <c r="I172" s="172"/>
      <c r="J172" s="173" t="n">
        <f aca="false">ROUND(I172*H172,1)</f>
        <v>0</v>
      </c>
      <c r="K172" s="174"/>
      <c r="L172" s="23"/>
      <c r="M172" s="175"/>
      <c r="N172" s="176" t="s">
        <v>37</v>
      </c>
      <c r="O172" s="60"/>
      <c r="P172" s="177" t="n">
        <f aca="false">O172*H172</f>
        <v>0</v>
      </c>
      <c r="Q172" s="177" t="n">
        <v>0.0017285897</v>
      </c>
      <c r="R172" s="177" t="n">
        <f aca="false">Q172*H172</f>
        <v>0.0069143588</v>
      </c>
      <c r="S172" s="177" t="n">
        <v>0</v>
      </c>
      <c r="T172" s="178" t="n">
        <f aca="false">S172*H172</f>
        <v>0</v>
      </c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R172" s="179" t="s">
        <v>134</v>
      </c>
      <c r="AT172" s="179" t="s">
        <v>130</v>
      </c>
      <c r="AU172" s="179" t="s">
        <v>82</v>
      </c>
      <c r="AY172" s="3" t="s">
        <v>127</v>
      </c>
      <c r="BE172" s="180" t="n">
        <f aca="false">IF(N172="základní",J172,0)</f>
        <v>0</v>
      </c>
      <c r="BF172" s="180" t="n">
        <f aca="false">IF(N172="snížená",J172,0)</f>
        <v>0</v>
      </c>
      <c r="BG172" s="180" t="n">
        <f aca="false">IF(N172="zákl. přenesená",J172,0)</f>
        <v>0</v>
      </c>
      <c r="BH172" s="180" t="n">
        <f aca="false">IF(N172="sníž. přenesená",J172,0)</f>
        <v>0</v>
      </c>
      <c r="BI172" s="180" t="n">
        <f aca="false">IF(N172="nulová",J172,0)</f>
        <v>0</v>
      </c>
      <c r="BJ172" s="3" t="s">
        <v>80</v>
      </c>
      <c r="BK172" s="180" t="n">
        <f aca="false">ROUND(I172*H172,1)</f>
        <v>0</v>
      </c>
      <c r="BL172" s="3" t="s">
        <v>134</v>
      </c>
      <c r="BM172" s="179" t="s">
        <v>252</v>
      </c>
    </row>
    <row r="173" s="27" customFormat="true" ht="16.5" hidden="false" customHeight="true" outlineLevel="0" collapsed="false">
      <c r="A173" s="22"/>
      <c r="B173" s="166"/>
      <c r="C173" s="167" t="s">
        <v>262</v>
      </c>
      <c r="D173" s="167" t="s">
        <v>130</v>
      </c>
      <c r="E173" s="168" t="s">
        <v>259</v>
      </c>
      <c r="F173" s="169" t="s">
        <v>260</v>
      </c>
      <c r="G173" s="170" t="s">
        <v>261</v>
      </c>
      <c r="H173" s="171" t="n">
        <v>4</v>
      </c>
      <c r="I173" s="172"/>
      <c r="J173" s="173" t="n">
        <f aca="false">ROUND(I173*H173,1)</f>
        <v>0</v>
      </c>
      <c r="K173" s="174"/>
      <c r="L173" s="23"/>
      <c r="M173" s="175"/>
      <c r="N173" s="176" t="s">
        <v>37</v>
      </c>
      <c r="O173" s="60"/>
      <c r="P173" s="177" t="n">
        <f aca="false">O173*H173</f>
        <v>0</v>
      </c>
      <c r="Q173" s="177" t="n">
        <v>0</v>
      </c>
      <c r="R173" s="177" t="n">
        <f aca="false">Q173*H173</f>
        <v>0</v>
      </c>
      <c r="S173" s="177" t="n">
        <v>0</v>
      </c>
      <c r="T173" s="178" t="n">
        <f aca="false">S173*H173</f>
        <v>0</v>
      </c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R173" s="179" t="s">
        <v>134</v>
      </c>
      <c r="AT173" s="179" t="s">
        <v>130</v>
      </c>
      <c r="AU173" s="179" t="s">
        <v>82</v>
      </c>
      <c r="AY173" s="3" t="s">
        <v>127</v>
      </c>
      <c r="BE173" s="180" t="n">
        <f aca="false">IF(N173="základní",J173,0)</f>
        <v>0</v>
      </c>
      <c r="BF173" s="180" t="n">
        <f aca="false">IF(N173="snížená",J173,0)</f>
        <v>0</v>
      </c>
      <c r="BG173" s="180" t="n">
        <f aca="false">IF(N173="zákl. přenesená",J173,0)</f>
        <v>0</v>
      </c>
      <c r="BH173" s="180" t="n">
        <f aca="false">IF(N173="sníž. přenesená",J173,0)</f>
        <v>0</v>
      </c>
      <c r="BI173" s="180" t="n">
        <f aca="false">IF(N173="nulová",J173,0)</f>
        <v>0</v>
      </c>
      <c r="BJ173" s="3" t="s">
        <v>80</v>
      </c>
      <c r="BK173" s="180" t="n">
        <f aca="false">ROUND(I173*H173,1)</f>
        <v>0</v>
      </c>
      <c r="BL173" s="3" t="s">
        <v>134</v>
      </c>
      <c r="BM173" s="179" t="s">
        <v>255</v>
      </c>
    </row>
    <row r="174" s="27" customFormat="true" ht="16.5" hidden="false" customHeight="true" outlineLevel="0" collapsed="false">
      <c r="A174" s="22"/>
      <c r="B174" s="166"/>
      <c r="C174" s="167" t="s">
        <v>265</v>
      </c>
      <c r="D174" s="167" t="s">
        <v>130</v>
      </c>
      <c r="E174" s="168" t="s">
        <v>263</v>
      </c>
      <c r="F174" s="169" t="s">
        <v>264</v>
      </c>
      <c r="G174" s="170" t="s">
        <v>140</v>
      </c>
      <c r="H174" s="171" t="n">
        <v>4</v>
      </c>
      <c r="I174" s="172"/>
      <c r="J174" s="173" t="n">
        <f aca="false">ROUND(I174*H174,1)</f>
        <v>0</v>
      </c>
      <c r="K174" s="174"/>
      <c r="L174" s="23"/>
      <c r="M174" s="175"/>
      <c r="N174" s="176" t="s">
        <v>37</v>
      </c>
      <c r="O174" s="60"/>
      <c r="P174" s="177" t="n">
        <f aca="false">O174*H174</f>
        <v>0</v>
      </c>
      <c r="Q174" s="177" t="n">
        <v>3.914E-005</v>
      </c>
      <c r="R174" s="177" t="n">
        <f aca="false">Q174*H174</f>
        <v>0.00015656</v>
      </c>
      <c r="S174" s="177" t="n">
        <v>0</v>
      </c>
      <c r="T174" s="178" t="n">
        <f aca="false">S174*H174</f>
        <v>0</v>
      </c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R174" s="179" t="s">
        <v>134</v>
      </c>
      <c r="AT174" s="179" t="s">
        <v>130</v>
      </c>
      <c r="AU174" s="179" t="s">
        <v>82</v>
      </c>
      <c r="AY174" s="3" t="s">
        <v>127</v>
      </c>
      <c r="BE174" s="180" t="n">
        <f aca="false">IF(N174="základní",J174,0)</f>
        <v>0</v>
      </c>
      <c r="BF174" s="180" t="n">
        <f aca="false">IF(N174="snížená",J174,0)</f>
        <v>0</v>
      </c>
      <c r="BG174" s="180" t="n">
        <f aca="false">IF(N174="zákl. přenesená",J174,0)</f>
        <v>0</v>
      </c>
      <c r="BH174" s="180" t="n">
        <f aca="false">IF(N174="sníž. přenesená",J174,0)</f>
        <v>0</v>
      </c>
      <c r="BI174" s="180" t="n">
        <f aca="false">IF(N174="nulová",J174,0)</f>
        <v>0</v>
      </c>
      <c r="BJ174" s="3" t="s">
        <v>80</v>
      </c>
      <c r="BK174" s="180" t="n">
        <f aca="false">ROUND(I174*H174,1)</f>
        <v>0</v>
      </c>
      <c r="BL174" s="3" t="s">
        <v>134</v>
      </c>
      <c r="BM174" s="179" t="s">
        <v>258</v>
      </c>
    </row>
    <row r="175" s="27" customFormat="true" ht="16.5" hidden="false" customHeight="true" outlineLevel="0" collapsed="false">
      <c r="A175" s="22"/>
      <c r="B175" s="166"/>
      <c r="C175" s="182" t="s">
        <v>270</v>
      </c>
      <c r="D175" s="182" t="s">
        <v>266</v>
      </c>
      <c r="E175" s="183" t="s">
        <v>267</v>
      </c>
      <c r="F175" s="184" t="s">
        <v>268</v>
      </c>
      <c r="G175" s="185" t="s">
        <v>261</v>
      </c>
      <c r="H175" s="186" t="n">
        <v>4</v>
      </c>
      <c r="I175" s="187"/>
      <c r="J175" s="188" t="n">
        <f aca="false">ROUND(I175*H175,1)</f>
        <v>0</v>
      </c>
      <c r="K175" s="189"/>
      <c r="L175" s="190"/>
      <c r="M175" s="191"/>
      <c r="N175" s="192" t="s">
        <v>37</v>
      </c>
      <c r="O175" s="60"/>
      <c r="P175" s="177" t="n">
        <f aca="false">O175*H175</f>
        <v>0</v>
      </c>
      <c r="Q175" s="177" t="n">
        <v>0</v>
      </c>
      <c r="R175" s="177" t="n">
        <f aca="false">Q175*H175</f>
        <v>0</v>
      </c>
      <c r="S175" s="177" t="n">
        <v>0</v>
      </c>
      <c r="T175" s="178" t="n">
        <f aca="false">S175*H175</f>
        <v>0</v>
      </c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R175" s="179" t="s">
        <v>152</v>
      </c>
      <c r="AT175" s="179" t="s">
        <v>266</v>
      </c>
      <c r="AU175" s="179" t="s">
        <v>82</v>
      </c>
      <c r="AY175" s="3" t="s">
        <v>127</v>
      </c>
      <c r="BE175" s="180" t="n">
        <f aca="false">IF(N175="základní",J175,0)</f>
        <v>0</v>
      </c>
      <c r="BF175" s="180" t="n">
        <f aca="false">IF(N175="snížená",J175,0)</f>
        <v>0</v>
      </c>
      <c r="BG175" s="180" t="n">
        <f aca="false">IF(N175="zákl. přenesená",J175,0)</f>
        <v>0</v>
      </c>
      <c r="BH175" s="180" t="n">
        <f aca="false">IF(N175="sníž. přenesená",J175,0)</f>
        <v>0</v>
      </c>
      <c r="BI175" s="180" t="n">
        <f aca="false">IF(N175="nulová",J175,0)</f>
        <v>0</v>
      </c>
      <c r="BJ175" s="3" t="s">
        <v>80</v>
      </c>
      <c r="BK175" s="180" t="n">
        <f aca="false">ROUND(I175*H175,1)</f>
        <v>0</v>
      </c>
      <c r="BL175" s="3" t="s">
        <v>134</v>
      </c>
      <c r="BM175" s="179" t="s">
        <v>269</v>
      </c>
    </row>
    <row r="176" s="27" customFormat="true" ht="16.5" hidden="false" customHeight="true" outlineLevel="0" collapsed="false">
      <c r="A176" s="22"/>
      <c r="B176" s="166"/>
      <c r="C176" s="182" t="s">
        <v>274</v>
      </c>
      <c r="D176" s="182" t="s">
        <v>266</v>
      </c>
      <c r="E176" s="183" t="s">
        <v>271</v>
      </c>
      <c r="F176" s="184" t="s">
        <v>272</v>
      </c>
      <c r="G176" s="185" t="s">
        <v>261</v>
      </c>
      <c r="H176" s="186" t="n">
        <v>4</v>
      </c>
      <c r="I176" s="187"/>
      <c r="J176" s="188" t="n">
        <f aca="false">ROUND(I176*H176,1)</f>
        <v>0</v>
      </c>
      <c r="K176" s="189"/>
      <c r="L176" s="190"/>
      <c r="M176" s="191"/>
      <c r="N176" s="192" t="s">
        <v>37</v>
      </c>
      <c r="O176" s="60"/>
      <c r="P176" s="177" t="n">
        <f aca="false">O176*H176</f>
        <v>0</v>
      </c>
      <c r="Q176" s="177" t="n">
        <v>0</v>
      </c>
      <c r="R176" s="177" t="n">
        <f aca="false">Q176*H176</f>
        <v>0</v>
      </c>
      <c r="S176" s="177" t="n">
        <v>0</v>
      </c>
      <c r="T176" s="178" t="n">
        <f aca="false">S176*H176</f>
        <v>0</v>
      </c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R176" s="179" t="s">
        <v>152</v>
      </c>
      <c r="AT176" s="179" t="s">
        <v>266</v>
      </c>
      <c r="AU176" s="179" t="s">
        <v>82</v>
      </c>
      <c r="AY176" s="3" t="s">
        <v>127</v>
      </c>
      <c r="BE176" s="180" t="n">
        <f aca="false">IF(N176="základní",J176,0)</f>
        <v>0</v>
      </c>
      <c r="BF176" s="180" t="n">
        <f aca="false">IF(N176="snížená",J176,0)</f>
        <v>0</v>
      </c>
      <c r="BG176" s="180" t="n">
        <f aca="false">IF(N176="zákl. přenesená",J176,0)</f>
        <v>0</v>
      </c>
      <c r="BH176" s="180" t="n">
        <f aca="false">IF(N176="sníž. přenesená",J176,0)</f>
        <v>0</v>
      </c>
      <c r="BI176" s="180" t="n">
        <f aca="false">IF(N176="nulová",J176,0)</f>
        <v>0</v>
      </c>
      <c r="BJ176" s="3" t="s">
        <v>80</v>
      </c>
      <c r="BK176" s="180" t="n">
        <f aca="false">ROUND(I176*H176,1)</f>
        <v>0</v>
      </c>
      <c r="BL176" s="3" t="s">
        <v>134</v>
      </c>
      <c r="BM176" s="179" t="s">
        <v>273</v>
      </c>
    </row>
    <row r="177" s="27" customFormat="true" ht="16.5" hidden="false" customHeight="true" outlineLevel="0" collapsed="false">
      <c r="A177" s="22"/>
      <c r="B177" s="166"/>
      <c r="C177" s="182" t="s">
        <v>278</v>
      </c>
      <c r="D177" s="182" t="s">
        <v>266</v>
      </c>
      <c r="E177" s="183" t="s">
        <v>275</v>
      </c>
      <c r="F177" s="184" t="s">
        <v>276</v>
      </c>
      <c r="G177" s="185" t="s">
        <v>261</v>
      </c>
      <c r="H177" s="186" t="n">
        <v>4</v>
      </c>
      <c r="I177" s="187"/>
      <c r="J177" s="188" t="n">
        <f aca="false">ROUND(I177*H177,1)</f>
        <v>0</v>
      </c>
      <c r="K177" s="189"/>
      <c r="L177" s="190"/>
      <c r="M177" s="191"/>
      <c r="N177" s="192" t="s">
        <v>37</v>
      </c>
      <c r="O177" s="60"/>
      <c r="P177" s="177" t="n">
        <f aca="false">O177*H177</f>
        <v>0</v>
      </c>
      <c r="Q177" s="177" t="n">
        <v>0</v>
      </c>
      <c r="R177" s="177" t="n">
        <f aca="false">Q177*H177</f>
        <v>0</v>
      </c>
      <c r="S177" s="177" t="n">
        <v>0</v>
      </c>
      <c r="T177" s="178" t="n">
        <f aca="false">S177*H177</f>
        <v>0</v>
      </c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R177" s="179" t="s">
        <v>152</v>
      </c>
      <c r="AT177" s="179" t="s">
        <v>266</v>
      </c>
      <c r="AU177" s="179" t="s">
        <v>82</v>
      </c>
      <c r="AY177" s="3" t="s">
        <v>127</v>
      </c>
      <c r="BE177" s="180" t="n">
        <f aca="false">IF(N177="základní",J177,0)</f>
        <v>0</v>
      </c>
      <c r="BF177" s="180" t="n">
        <f aca="false">IF(N177="snížená",J177,0)</f>
        <v>0</v>
      </c>
      <c r="BG177" s="180" t="n">
        <f aca="false">IF(N177="zákl. přenesená",J177,0)</f>
        <v>0</v>
      </c>
      <c r="BH177" s="180" t="n">
        <f aca="false">IF(N177="sníž. přenesená",J177,0)</f>
        <v>0</v>
      </c>
      <c r="BI177" s="180" t="n">
        <f aca="false">IF(N177="nulová",J177,0)</f>
        <v>0</v>
      </c>
      <c r="BJ177" s="3" t="s">
        <v>80</v>
      </c>
      <c r="BK177" s="180" t="n">
        <f aca="false">ROUND(I177*H177,1)</f>
        <v>0</v>
      </c>
      <c r="BL177" s="3" t="s">
        <v>134</v>
      </c>
      <c r="BM177" s="179" t="s">
        <v>277</v>
      </c>
    </row>
    <row r="178" s="27" customFormat="true" ht="37.8" hidden="false" customHeight="true" outlineLevel="0" collapsed="false">
      <c r="A178" s="22"/>
      <c r="B178" s="166"/>
      <c r="C178" s="182" t="s">
        <v>282</v>
      </c>
      <c r="D178" s="182" t="s">
        <v>266</v>
      </c>
      <c r="E178" s="183" t="s">
        <v>279</v>
      </c>
      <c r="F178" s="184" t="s">
        <v>280</v>
      </c>
      <c r="G178" s="185" t="s">
        <v>261</v>
      </c>
      <c r="H178" s="186" t="n">
        <v>4</v>
      </c>
      <c r="I178" s="187"/>
      <c r="J178" s="188" t="n">
        <f aca="false">ROUND(I178*H178,1)</f>
        <v>0</v>
      </c>
      <c r="K178" s="189"/>
      <c r="L178" s="190"/>
      <c r="M178" s="191"/>
      <c r="N178" s="192" t="s">
        <v>37</v>
      </c>
      <c r="O178" s="60"/>
      <c r="P178" s="177" t="n">
        <f aca="false">O178*H178</f>
        <v>0</v>
      </c>
      <c r="Q178" s="177" t="n">
        <v>0</v>
      </c>
      <c r="R178" s="177" t="n">
        <f aca="false">Q178*H178</f>
        <v>0</v>
      </c>
      <c r="S178" s="177" t="n">
        <v>0</v>
      </c>
      <c r="T178" s="178" t="n">
        <f aca="false">S178*H178</f>
        <v>0</v>
      </c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R178" s="179" t="s">
        <v>152</v>
      </c>
      <c r="AT178" s="179" t="s">
        <v>266</v>
      </c>
      <c r="AU178" s="179" t="s">
        <v>82</v>
      </c>
      <c r="AY178" s="3" t="s">
        <v>127</v>
      </c>
      <c r="BE178" s="180" t="n">
        <f aca="false">IF(N178="základní",J178,0)</f>
        <v>0</v>
      </c>
      <c r="BF178" s="180" t="n">
        <f aca="false">IF(N178="snížená",J178,0)</f>
        <v>0</v>
      </c>
      <c r="BG178" s="180" t="n">
        <f aca="false">IF(N178="zákl. přenesená",J178,0)</f>
        <v>0</v>
      </c>
      <c r="BH178" s="180" t="n">
        <f aca="false">IF(N178="sníž. přenesená",J178,0)</f>
        <v>0</v>
      </c>
      <c r="BI178" s="180" t="n">
        <f aca="false">IF(N178="nulová",J178,0)</f>
        <v>0</v>
      </c>
      <c r="BJ178" s="3" t="s">
        <v>80</v>
      </c>
      <c r="BK178" s="180" t="n">
        <f aca="false">ROUND(I178*H178,1)</f>
        <v>0</v>
      </c>
      <c r="BL178" s="3" t="s">
        <v>134</v>
      </c>
      <c r="BM178" s="179" t="s">
        <v>281</v>
      </c>
    </row>
    <row r="179" s="27" customFormat="true" ht="16.5" hidden="false" customHeight="true" outlineLevel="0" collapsed="false">
      <c r="A179" s="22"/>
      <c r="B179" s="166"/>
      <c r="C179" s="182" t="s">
        <v>286</v>
      </c>
      <c r="D179" s="182" t="s">
        <v>266</v>
      </c>
      <c r="E179" s="183" t="s">
        <v>283</v>
      </c>
      <c r="F179" s="184" t="s">
        <v>284</v>
      </c>
      <c r="G179" s="185" t="s">
        <v>261</v>
      </c>
      <c r="H179" s="186" t="n">
        <v>4</v>
      </c>
      <c r="I179" s="187"/>
      <c r="J179" s="188" t="n">
        <f aca="false">ROUND(I179*H179,1)</f>
        <v>0</v>
      </c>
      <c r="K179" s="189"/>
      <c r="L179" s="190"/>
      <c r="M179" s="191"/>
      <c r="N179" s="192" t="s">
        <v>37</v>
      </c>
      <c r="O179" s="60"/>
      <c r="P179" s="177" t="n">
        <f aca="false">O179*H179</f>
        <v>0</v>
      </c>
      <c r="Q179" s="177" t="n">
        <v>0</v>
      </c>
      <c r="R179" s="177" t="n">
        <f aca="false">Q179*H179</f>
        <v>0</v>
      </c>
      <c r="S179" s="177" t="n">
        <v>0</v>
      </c>
      <c r="T179" s="178" t="n">
        <f aca="false">S179*H179</f>
        <v>0</v>
      </c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R179" s="179" t="s">
        <v>152</v>
      </c>
      <c r="AT179" s="179" t="s">
        <v>266</v>
      </c>
      <c r="AU179" s="179" t="s">
        <v>82</v>
      </c>
      <c r="AY179" s="3" t="s">
        <v>127</v>
      </c>
      <c r="BE179" s="180" t="n">
        <f aca="false">IF(N179="základní",J179,0)</f>
        <v>0</v>
      </c>
      <c r="BF179" s="180" t="n">
        <f aca="false">IF(N179="snížená",J179,0)</f>
        <v>0</v>
      </c>
      <c r="BG179" s="180" t="n">
        <f aca="false">IF(N179="zákl. přenesená",J179,0)</f>
        <v>0</v>
      </c>
      <c r="BH179" s="180" t="n">
        <f aca="false">IF(N179="sníž. přenesená",J179,0)</f>
        <v>0</v>
      </c>
      <c r="BI179" s="180" t="n">
        <f aca="false">IF(N179="nulová",J179,0)</f>
        <v>0</v>
      </c>
      <c r="BJ179" s="3" t="s">
        <v>80</v>
      </c>
      <c r="BK179" s="180" t="n">
        <f aca="false">ROUND(I179*H179,1)</f>
        <v>0</v>
      </c>
      <c r="BL179" s="3" t="s">
        <v>134</v>
      </c>
      <c r="BM179" s="179" t="s">
        <v>285</v>
      </c>
    </row>
    <row r="180" s="27" customFormat="true" ht="21.75" hidden="false" customHeight="true" outlineLevel="0" collapsed="false">
      <c r="A180" s="22"/>
      <c r="B180" s="166"/>
      <c r="C180" s="182" t="s">
        <v>290</v>
      </c>
      <c r="D180" s="182" t="s">
        <v>266</v>
      </c>
      <c r="E180" s="183" t="s">
        <v>287</v>
      </c>
      <c r="F180" s="184" t="s">
        <v>288</v>
      </c>
      <c r="G180" s="185" t="s">
        <v>261</v>
      </c>
      <c r="H180" s="186" t="n">
        <v>8</v>
      </c>
      <c r="I180" s="187"/>
      <c r="J180" s="188" t="n">
        <f aca="false">ROUND(I180*H180,1)</f>
        <v>0</v>
      </c>
      <c r="K180" s="189"/>
      <c r="L180" s="190"/>
      <c r="M180" s="191"/>
      <c r="N180" s="192" t="s">
        <v>37</v>
      </c>
      <c r="O180" s="60"/>
      <c r="P180" s="177" t="n">
        <f aca="false">O180*H180</f>
        <v>0</v>
      </c>
      <c r="Q180" s="177" t="n">
        <v>0</v>
      </c>
      <c r="R180" s="177" t="n">
        <f aca="false">Q180*H180</f>
        <v>0</v>
      </c>
      <c r="S180" s="177" t="n">
        <v>0</v>
      </c>
      <c r="T180" s="178" t="n">
        <f aca="false">S180*H180</f>
        <v>0</v>
      </c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R180" s="179" t="s">
        <v>152</v>
      </c>
      <c r="AT180" s="179" t="s">
        <v>266</v>
      </c>
      <c r="AU180" s="179" t="s">
        <v>82</v>
      </c>
      <c r="AY180" s="3" t="s">
        <v>127</v>
      </c>
      <c r="BE180" s="180" t="n">
        <f aca="false">IF(N180="základní",J180,0)</f>
        <v>0</v>
      </c>
      <c r="BF180" s="180" t="n">
        <f aca="false">IF(N180="snížená",J180,0)</f>
        <v>0</v>
      </c>
      <c r="BG180" s="180" t="n">
        <f aca="false">IF(N180="zákl. přenesená",J180,0)</f>
        <v>0</v>
      </c>
      <c r="BH180" s="180" t="n">
        <f aca="false">IF(N180="sníž. přenesená",J180,0)</f>
        <v>0</v>
      </c>
      <c r="BI180" s="180" t="n">
        <f aca="false">IF(N180="nulová",J180,0)</f>
        <v>0</v>
      </c>
      <c r="BJ180" s="3" t="s">
        <v>80</v>
      </c>
      <c r="BK180" s="180" t="n">
        <f aca="false">ROUND(I180*H180,1)</f>
        <v>0</v>
      </c>
      <c r="BL180" s="3" t="s">
        <v>134</v>
      </c>
      <c r="BM180" s="179" t="s">
        <v>289</v>
      </c>
    </row>
    <row r="181" s="27" customFormat="true" ht="16.5" hidden="false" customHeight="true" outlineLevel="0" collapsed="false">
      <c r="A181" s="22"/>
      <c r="B181" s="166"/>
      <c r="C181" s="182" t="s">
        <v>294</v>
      </c>
      <c r="D181" s="182" t="s">
        <v>266</v>
      </c>
      <c r="E181" s="183" t="s">
        <v>291</v>
      </c>
      <c r="F181" s="184" t="s">
        <v>292</v>
      </c>
      <c r="G181" s="185" t="s">
        <v>261</v>
      </c>
      <c r="H181" s="186" t="n">
        <v>4</v>
      </c>
      <c r="I181" s="187"/>
      <c r="J181" s="188" t="n">
        <f aca="false">ROUND(I181*H181,1)</f>
        <v>0</v>
      </c>
      <c r="K181" s="189"/>
      <c r="L181" s="190"/>
      <c r="M181" s="191"/>
      <c r="N181" s="192" t="s">
        <v>37</v>
      </c>
      <c r="O181" s="60"/>
      <c r="P181" s="177" t="n">
        <f aca="false">O181*H181</f>
        <v>0</v>
      </c>
      <c r="Q181" s="177" t="n">
        <v>0</v>
      </c>
      <c r="R181" s="177" t="n">
        <f aca="false">Q181*H181</f>
        <v>0</v>
      </c>
      <c r="S181" s="177" t="n">
        <v>0</v>
      </c>
      <c r="T181" s="178" t="n">
        <f aca="false">S181*H181</f>
        <v>0</v>
      </c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R181" s="179" t="s">
        <v>152</v>
      </c>
      <c r="AT181" s="179" t="s">
        <v>266</v>
      </c>
      <c r="AU181" s="179" t="s">
        <v>82</v>
      </c>
      <c r="AY181" s="3" t="s">
        <v>127</v>
      </c>
      <c r="BE181" s="180" t="n">
        <f aca="false">IF(N181="základní",J181,0)</f>
        <v>0</v>
      </c>
      <c r="BF181" s="180" t="n">
        <f aca="false">IF(N181="snížená",J181,0)</f>
        <v>0</v>
      </c>
      <c r="BG181" s="180" t="n">
        <f aca="false">IF(N181="zákl. přenesená",J181,0)</f>
        <v>0</v>
      </c>
      <c r="BH181" s="180" t="n">
        <f aca="false">IF(N181="sníž. přenesená",J181,0)</f>
        <v>0</v>
      </c>
      <c r="BI181" s="180" t="n">
        <f aca="false">IF(N181="nulová",J181,0)</f>
        <v>0</v>
      </c>
      <c r="BJ181" s="3" t="s">
        <v>80</v>
      </c>
      <c r="BK181" s="180" t="n">
        <f aca="false">ROUND(I181*H181,1)</f>
        <v>0</v>
      </c>
      <c r="BL181" s="3" t="s">
        <v>134</v>
      </c>
      <c r="BM181" s="179" t="s">
        <v>293</v>
      </c>
    </row>
    <row r="182" s="27" customFormat="true" ht="16.5" hidden="false" customHeight="true" outlineLevel="0" collapsed="false">
      <c r="A182" s="22"/>
      <c r="B182" s="166"/>
      <c r="C182" s="182" t="s">
        <v>298</v>
      </c>
      <c r="D182" s="182" t="s">
        <v>266</v>
      </c>
      <c r="E182" s="183" t="s">
        <v>295</v>
      </c>
      <c r="F182" s="184" t="s">
        <v>296</v>
      </c>
      <c r="G182" s="185" t="s">
        <v>261</v>
      </c>
      <c r="H182" s="186" t="n">
        <v>4</v>
      </c>
      <c r="I182" s="187"/>
      <c r="J182" s="188" t="n">
        <f aca="false">ROUND(I182*H182,1)</f>
        <v>0</v>
      </c>
      <c r="K182" s="189"/>
      <c r="L182" s="190"/>
      <c r="M182" s="191"/>
      <c r="N182" s="192" t="s">
        <v>37</v>
      </c>
      <c r="O182" s="60"/>
      <c r="P182" s="177" t="n">
        <f aca="false">O182*H182</f>
        <v>0</v>
      </c>
      <c r="Q182" s="177" t="n">
        <v>0</v>
      </c>
      <c r="R182" s="177" t="n">
        <f aca="false">Q182*H182</f>
        <v>0</v>
      </c>
      <c r="S182" s="177" t="n">
        <v>0</v>
      </c>
      <c r="T182" s="178" t="n">
        <f aca="false">S182*H182</f>
        <v>0</v>
      </c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R182" s="179" t="s">
        <v>152</v>
      </c>
      <c r="AT182" s="179" t="s">
        <v>266</v>
      </c>
      <c r="AU182" s="179" t="s">
        <v>82</v>
      </c>
      <c r="AY182" s="3" t="s">
        <v>127</v>
      </c>
      <c r="BE182" s="180" t="n">
        <f aca="false">IF(N182="základní",J182,0)</f>
        <v>0</v>
      </c>
      <c r="BF182" s="180" t="n">
        <f aca="false">IF(N182="snížená",J182,0)</f>
        <v>0</v>
      </c>
      <c r="BG182" s="180" t="n">
        <f aca="false">IF(N182="zákl. přenesená",J182,0)</f>
        <v>0</v>
      </c>
      <c r="BH182" s="180" t="n">
        <f aca="false">IF(N182="sníž. přenesená",J182,0)</f>
        <v>0</v>
      </c>
      <c r="BI182" s="180" t="n">
        <f aca="false">IF(N182="nulová",J182,0)</f>
        <v>0</v>
      </c>
      <c r="BJ182" s="3" t="s">
        <v>80</v>
      </c>
      <c r="BK182" s="180" t="n">
        <f aca="false">ROUND(I182*H182,1)</f>
        <v>0</v>
      </c>
      <c r="BL182" s="3" t="s">
        <v>134</v>
      </c>
      <c r="BM182" s="179" t="s">
        <v>297</v>
      </c>
    </row>
    <row r="183" s="27" customFormat="true" ht="16.5" hidden="false" customHeight="true" outlineLevel="0" collapsed="false">
      <c r="A183" s="22"/>
      <c r="B183" s="166"/>
      <c r="C183" s="182" t="s">
        <v>302</v>
      </c>
      <c r="D183" s="182" t="s">
        <v>266</v>
      </c>
      <c r="E183" s="183" t="s">
        <v>299</v>
      </c>
      <c r="F183" s="184" t="s">
        <v>300</v>
      </c>
      <c r="G183" s="185" t="s">
        <v>261</v>
      </c>
      <c r="H183" s="186" t="n">
        <v>11</v>
      </c>
      <c r="I183" s="187"/>
      <c r="J183" s="188" t="n">
        <f aca="false">ROUND(I183*H183,1)</f>
        <v>0</v>
      </c>
      <c r="K183" s="189"/>
      <c r="L183" s="190"/>
      <c r="M183" s="191"/>
      <c r="N183" s="192" t="s">
        <v>37</v>
      </c>
      <c r="O183" s="60"/>
      <c r="P183" s="177" t="n">
        <f aca="false">O183*H183</f>
        <v>0</v>
      </c>
      <c r="Q183" s="177" t="n">
        <v>0</v>
      </c>
      <c r="R183" s="177" t="n">
        <f aca="false">Q183*H183</f>
        <v>0</v>
      </c>
      <c r="S183" s="177" t="n">
        <v>0</v>
      </c>
      <c r="T183" s="178" t="n">
        <f aca="false">S183*H183</f>
        <v>0</v>
      </c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R183" s="179" t="s">
        <v>152</v>
      </c>
      <c r="AT183" s="179" t="s">
        <v>266</v>
      </c>
      <c r="AU183" s="179" t="s">
        <v>82</v>
      </c>
      <c r="AY183" s="3" t="s">
        <v>127</v>
      </c>
      <c r="BE183" s="180" t="n">
        <f aca="false">IF(N183="základní",J183,0)</f>
        <v>0</v>
      </c>
      <c r="BF183" s="180" t="n">
        <f aca="false">IF(N183="snížená",J183,0)</f>
        <v>0</v>
      </c>
      <c r="BG183" s="180" t="n">
        <f aca="false">IF(N183="zákl. přenesená",J183,0)</f>
        <v>0</v>
      </c>
      <c r="BH183" s="180" t="n">
        <f aca="false">IF(N183="sníž. přenesená",J183,0)</f>
        <v>0</v>
      </c>
      <c r="BI183" s="180" t="n">
        <f aca="false">IF(N183="nulová",J183,0)</f>
        <v>0</v>
      </c>
      <c r="BJ183" s="3" t="s">
        <v>80</v>
      </c>
      <c r="BK183" s="180" t="n">
        <f aca="false">ROUND(I183*H183,1)</f>
        <v>0</v>
      </c>
      <c r="BL183" s="3" t="s">
        <v>134</v>
      </c>
      <c r="BM183" s="179" t="s">
        <v>301</v>
      </c>
    </row>
    <row r="184" s="27" customFormat="true" ht="24.15" hidden="false" customHeight="true" outlineLevel="0" collapsed="false">
      <c r="A184" s="22"/>
      <c r="B184" s="166"/>
      <c r="C184" s="182" t="s">
        <v>306</v>
      </c>
      <c r="D184" s="182" t="s">
        <v>266</v>
      </c>
      <c r="E184" s="183" t="s">
        <v>303</v>
      </c>
      <c r="F184" s="184" t="s">
        <v>304</v>
      </c>
      <c r="G184" s="185" t="s">
        <v>261</v>
      </c>
      <c r="H184" s="186" t="n">
        <v>11</v>
      </c>
      <c r="I184" s="187"/>
      <c r="J184" s="188" t="n">
        <f aca="false">ROUND(I184*H184,1)</f>
        <v>0</v>
      </c>
      <c r="K184" s="189"/>
      <c r="L184" s="190"/>
      <c r="M184" s="191"/>
      <c r="N184" s="192" t="s">
        <v>37</v>
      </c>
      <c r="O184" s="60"/>
      <c r="P184" s="177" t="n">
        <f aca="false">O184*H184</f>
        <v>0</v>
      </c>
      <c r="Q184" s="177" t="n">
        <v>0</v>
      </c>
      <c r="R184" s="177" t="n">
        <f aca="false">Q184*H184</f>
        <v>0</v>
      </c>
      <c r="S184" s="177" t="n">
        <v>0</v>
      </c>
      <c r="T184" s="178" t="n">
        <f aca="false">S184*H184</f>
        <v>0</v>
      </c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R184" s="179" t="s">
        <v>152</v>
      </c>
      <c r="AT184" s="179" t="s">
        <v>266</v>
      </c>
      <c r="AU184" s="179" t="s">
        <v>82</v>
      </c>
      <c r="AY184" s="3" t="s">
        <v>127</v>
      </c>
      <c r="BE184" s="180" t="n">
        <f aca="false">IF(N184="základní",J184,0)</f>
        <v>0</v>
      </c>
      <c r="BF184" s="180" t="n">
        <f aca="false">IF(N184="snížená",J184,0)</f>
        <v>0</v>
      </c>
      <c r="BG184" s="180" t="n">
        <f aca="false">IF(N184="zákl. přenesená",J184,0)</f>
        <v>0</v>
      </c>
      <c r="BH184" s="180" t="n">
        <f aca="false">IF(N184="sníž. přenesená",J184,0)</f>
        <v>0</v>
      </c>
      <c r="BI184" s="180" t="n">
        <f aca="false">IF(N184="nulová",J184,0)</f>
        <v>0</v>
      </c>
      <c r="BJ184" s="3" t="s">
        <v>80</v>
      </c>
      <c r="BK184" s="180" t="n">
        <f aca="false">ROUND(I184*H184,1)</f>
        <v>0</v>
      </c>
      <c r="BL184" s="3" t="s">
        <v>134</v>
      </c>
      <c r="BM184" s="179" t="s">
        <v>305</v>
      </c>
    </row>
    <row r="185" s="27" customFormat="true" ht="16.5" hidden="false" customHeight="true" outlineLevel="0" collapsed="false">
      <c r="A185" s="22"/>
      <c r="B185" s="166"/>
      <c r="C185" s="182" t="s">
        <v>310</v>
      </c>
      <c r="D185" s="182" t="s">
        <v>266</v>
      </c>
      <c r="E185" s="183" t="s">
        <v>307</v>
      </c>
      <c r="F185" s="184" t="s">
        <v>308</v>
      </c>
      <c r="G185" s="185" t="s">
        <v>261</v>
      </c>
      <c r="H185" s="186" t="n">
        <v>11</v>
      </c>
      <c r="I185" s="187"/>
      <c r="J185" s="188" t="n">
        <f aca="false">ROUND(I185*H185,1)</f>
        <v>0</v>
      </c>
      <c r="K185" s="189"/>
      <c r="L185" s="190"/>
      <c r="M185" s="191"/>
      <c r="N185" s="192" t="s">
        <v>37</v>
      </c>
      <c r="O185" s="60"/>
      <c r="P185" s="177" t="n">
        <f aca="false">O185*H185</f>
        <v>0</v>
      </c>
      <c r="Q185" s="177" t="n">
        <v>0</v>
      </c>
      <c r="R185" s="177" t="n">
        <f aca="false">Q185*H185</f>
        <v>0</v>
      </c>
      <c r="S185" s="177" t="n">
        <v>0</v>
      </c>
      <c r="T185" s="178" t="n">
        <f aca="false">S185*H185</f>
        <v>0</v>
      </c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R185" s="179" t="s">
        <v>152</v>
      </c>
      <c r="AT185" s="179" t="s">
        <v>266</v>
      </c>
      <c r="AU185" s="179" t="s">
        <v>82</v>
      </c>
      <c r="AY185" s="3" t="s">
        <v>127</v>
      </c>
      <c r="BE185" s="180" t="n">
        <f aca="false">IF(N185="základní",J185,0)</f>
        <v>0</v>
      </c>
      <c r="BF185" s="180" t="n">
        <f aca="false">IF(N185="snížená",J185,0)</f>
        <v>0</v>
      </c>
      <c r="BG185" s="180" t="n">
        <f aca="false">IF(N185="zákl. přenesená",J185,0)</f>
        <v>0</v>
      </c>
      <c r="BH185" s="180" t="n">
        <f aca="false">IF(N185="sníž. přenesená",J185,0)</f>
        <v>0</v>
      </c>
      <c r="BI185" s="180" t="n">
        <f aca="false">IF(N185="nulová",J185,0)</f>
        <v>0</v>
      </c>
      <c r="BJ185" s="3" t="s">
        <v>80</v>
      </c>
      <c r="BK185" s="180" t="n">
        <f aca="false">ROUND(I185*H185,1)</f>
        <v>0</v>
      </c>
      <c r="BL185" s="3" t="s">
        <v>134</v>
      </c>
      <c r="BM185" s="179" t="s">
        <v>309</v>
      </c>
    </row>
    <row r="186" s="27" customFormat="true" ht="16.5" hidden="false" customHeight="true" outlineLevel="0" collapsed="false">
      <c r="A186" s="22"/>
      <c r="B186" s="166"/>
      <c r="C186" s="182" t="s">
        <v>314</v>
      </c>
      <c r="D186" s="182" t="s">
        <v>266</v>
      </c>
      <c r="E186" s="183" t="s">
        <v>311</v>
      </c>
      <c r="F186" s="184" t="s">
        <v>312</v>
      </c>
      <c r="G186" s="185" t="s">
        <v>261</v>
      </c>
      <c r="H186" s="186" t="n">
        <v>11</v>
      </c>
      <c r="I186" s="187"/>
      <c r="J186" s="188" t="n">
        <f aca="false">ROUND(I186*H186,1)</f>
        <v>0</v>
      </c>
      <c r="K186" s="189"/>
      <c r="L186" s="190"/>
      <c r="M186" s="191"/>
      <c r="N186" s="192" t="s">
        <v>37</v>
      </c>
      <c r="O186" s="60"/>
      <c r="P186" s="177" t="n">
        <f aca="false">O186*H186</f>
        <v>0</v>
      </c>
      <c r="Q186" s="177" t="n">
        <v>0</v>
      </c>
      <c r="R186" s="177" t="n">
        <f aca="false">Q186*H186</f>
        <v>0</v>
      </c>
      <c r="S186" s="177" t="n">
        <v>0</v>
      </c>
      <c r="T186" s="178" t="n">
        <f aca="false">S186*H186</f>
        <v>0</v>
      </c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R186" s="179" t="s">
        <v>152</v>
      </c>
      <c r="AT186" s="179" t="s">
        <v>266</v>
      </c>
      <c r="AU186" s="179" t="s">
        <v>82</v>
      </c>
      <c r="AY186" s="3" t="s">
        <v>127</v>
      </c>
      <c r="BE186" s="180" t="n">
        <f aca="false">IF(N186="základní",J186,0)</f>
        <v>0</v>
      </c>
      <c r="BF186" s="180" t="n">
        <f aca="false">IF(N186="snížená",J186,0)</f>
        <v>0</v>
      </c>
      <c r="BG186" s="180" t="n">
        <f aca="false">IF(N186="zákl. přenesená",J186,0)</f>
        <v>0</v>
      </c>
      <c r="BH186" s="180" t="n">
        <f aca="false">IF(N186="sníž. přenesená",J186,0)</f>
        <v>0</v>
      </c>
      <c r="BI186" s="180" t="n">
        <f aca="false">IF(N186="nulová",J186,0)</f>
        <v>0</v>
      </c>
      <c r="BJ186" s="3" t="s">
        <v>80</v>
      </c>
      <c r="BK186" s="180" t="n">
        <f aca="false">ROUND(I186*H186,1)</f>
        <v>0</v>
      </c>
      <c r="BL186" s="3" t="s">
        <v>134</v>
      </c>
      <c r="BM186" s="179" t="s">
        <v>313</v>
      </c>
    </row>
    <row r="187" s="27" customFormat="true" ht="16.5" hidden="false" customHeight="true" outlineLevel="0" collapsed="false">
      <c r="A187" s="22"/>
      <c r="B187" s="166"/>
      <c r="C187" s="182" t="s">
        <v>318</v>
      </c>
      <c r="D187" s="182" t="s">
        <v>266</v>
      </c>
      <c r="E187" s="183" t="s">
        <v>315</v>
      </c>
      <c r="F187" s="184" t="s">
        <v>316</v>
      </c>
      <c r="G187" s="185" t="s">
        <v>261</v>
      </c>
      <c r="H187" s="186" t="n">
        <v>11</v>
      </c>
      <c r="I187" s="187"/>
      <c r="J187" s="188" t="n">
        <f aca="false">ROUND(I187*H187,1)</f>
        <v>0</v>
      </c>
      <c r="K187" s="189"/>
      <c r="L187" s="190"/>
      <c r="M187" s="191"/>
      <c r="N187" s="192" t="s">
        <v>37</v>
      </c>
      <c r="O187" s="60"/>
      <c r="P187" s="177" t="n">
        <f aca="false">O187*H187</f>
        <v>0</v>
      </c>
      <c r="Q187" s="177" t="n">
        <v>0</v>
      </c>
      <c r="R187" s="177" t="n">
        <f aca="false">Q187*H187</f>
        <v>0</v>
      </c>
      <c r="S187" s="177" t="n">
        <v>0</v>
      </c>
      <c r="T187" s="178" t="n">
        <f aca="false">S187*H187</f>
        <v>0</v>
      </c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R187" s="179" t="s">
        <v>152</v>
      </c>
      <c r="AT187" s="179" t="s">
        <v>266</v>
      </c>
      <c r="AU187" s="179" t="s">
        <v>82</v>
      </c>
      <c r="AY187" s="3" t="s">
        <v>127</v>
      </c>
      <c r="BE187" s="180" t="n">
        <f aca="false">IF(N187="základní",J187,0)</f>
        <v>0</v>
      </c>
      <c r="BF187" s="180" t="n">
        <f aca="false">IF(N187="snížená",J187,0)</f>
        <v>0</v>
      </c>
      <c r="BG187" s="180" t="n">
        <f aca="false">IF(N187="zákl. přenesená",J187,0)</f>
        <v>0</v>
      </c>
      <c r="BH187" s="180" t="n">
        <f aca="false">IF(N187="sníž. přenesená",J187,0)</f>
        <v>0</v>
      </c>
      <c r="BI187" s="180" t="n">
        <f aca="false">IF(N187="nulová",J187,0)</f>
        <v>0</v>
      </c>
      <c r="BJ187" s="3" t="s">
        <v>80</v>
      </c>
      <c r="BK187" s="180" t="n">
        <f aca="false">ROUND(I187*H187,1)</f>
        <v>0</v>
      </c>
      <c r="BL187" s="3" t="s">
        <v>134</v>
      </c>
      <c r="BM187" s="179" t="s">
        <v>317</v>
      </c>
    </row>
    <row r="188" s="27" customFormat="true" ht="24.15" hidden="false" customHeight="true" outlineLevel="0" collapsed="false">
      <c r="A188" s="22"/>
      <c r="B188" s="166"/>
      <c r="C188" s="182" t="s">
        <v>322</v>
      </c>
      <c r="D188" s="182" t="s">
        <v>266</v>
      </c>
      <c r="E188" s="183" t="s">
        <v>319</v>
      </c>
      <c r="F188" s="184" t="s">
        <v>320</v>
      </c>
      <c r="G188" s="185" t="s">
        <v>261</v>
      </c>
      <c r="H188" s="186" t="n">
        <v>11</v>
      </c>
      <c r="I188" s="187"/>
      <c r="J188" s="188" t="n">
        <f aca="false">ROUND(I188*H188,1)</f>
        <v>0</v>
      </c>
      <c r="K188" s="189"/>
      <c r="L188" s="190"/>
      <c r="M188" s="191"/>
      <c r="N188" s="192" t="s">
        <v>37</v>
      </c>
      <c r="O188" s="60"/>
      <c r="P188" s="177" t="n">
        <f aca="false">O188*H188</f>
        <v>0</v>
      </c>
      <c r="Q188" s="177" t="n">
        <v>0</v>
      </c>
      <c r="R188" s="177" t="n">
        <f aca="false">Q188*H188</f>
        <v>0</v>
      </c>
      <c r="S188" s="177" t="n">
        <v>0</v>
      </c>
      <c r="T188" s="178" t="n">
        <f aca="false">S188*H188</f>
        <v>0</v>
      </c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R188" s="179" t="s">
        <v>152</v>
      </c>
      <c r="AT188" s="179" t="s">
        <v>266</v>
      </c>
      <c r="AU188" s="179" t="s">
        <v>82</v>
      </c>
      <c r="AY188" s="3" t="s">
        <v>127</v>
      </c>
      <c r="BE188" s="180" t="n">
        <f aca="false">IF(N188="základní",J188,0)</f>
        <v>0</v>
      </c>
      <c r="BF188" s="180" t="n">
        <f aca="false">IF(N188="snížená",J188,0)</f>
        <v>0</v>
      </c>
      <c r="BG188" s="180" t="n">
        <f aca="false">IF(N188="zákl. přenesená",J188,0)</f>
        <v>0</v>
      </c>
      <c r="BH188" s="180" t="n">
        <f aca="false">IF(N188="sníž. přenesená",J188,0)</f>
        <v>0</v>
      </c>
      <c r="BI188" s="180" t="n">
        <f aca="false">IF(N188="nulová",J188,0)</f>
        <v>0</v>
      </c>
      <c r="BJ188" s="3" t="s">
        <v>80</v>
      </c>
      <c r="BK188" s="180" t="n">
        <f aca="false">ROUND(I188*H188,1)</f>
        <v>0</v>
      </c>
      <c r="BL188" s="3" t="s">
        <v>134</v>
      </c>
      <c r="BM188" s="179" t="s">
        <v>321</v>
      </c>
    </row>
    <row r="189" s="27" customFormat="true" ht="16.5" hidden="false" customHeight="true" outlineLevel="0" collapsed="false">
      <c r="A189" s="22"/>
      <c r="B189" s="166"/>
      <c r="C189" s="182" t="s">
        <v>326</v>
      </c>
      <c r="D189" s="182" t="s">
        <v>266</v>
      </c>
      <c r="E189" s="183" t="s">
        <v>323</v>
      </c>
      <c r="F189" s="184" t="s">
        <v>324</v>
      </c>
      <c r="G189" s="185" t="s">
        <v>261</v>
      </c>
      <c r="H189" s="186" t="n">
        <v>9</v>
      </c>
      <c r="I189" s="187"/>
      <c r="J189" s="188" t="n">
        <f aca="false">ROUND(I189*H189,1)</f>
        <v>0</v>
      </c>
      <c r="K189" s="189"/>
      <c r="L189" s="190"/>
      <c r="M189" s="191"/>
      <c r="N189" s="192" t="s">
        <v>37</v>
      </c>
      <c r="O189" s="60"/>
      <c r="P189" s="177" t="n">
        <f aca="false">O189*H189</f>
        <v>0</v>
      </c>
      <c r="Q189" s="177" t="n">
        <v>0</v>
      </c>
      <c r="R189" s="177" t="n">
        <f aca="false">Q189*H189</f>
        <v>0</v>
      </c>
      <c r="S189" s="177" t="n">
        <v>0</v>
      </c>
      <c r="T189" s="178" t="n">
        <f aca="false">S189*H189</f>
        <v>0</v>
      </c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R189" s="179" t="s">
        <v>152</v>
      </c>
      <c r="AT189" s="179" t="s">
        <v>266</v>
      </c>
      <c r="AU189" s="179" t="s">
        <v>82</v>
      </c>
      <c r="AY189" s="3" t="s">
        <v>127</v>
      </c>
      <c r="BE189" s="180" t="n">
        <f aca="false">IF(N189="základní",J189,0)</f>
        <v>0</v>
      </c>
      <c r="BF189" s="180" t="n">
        <f aca="false">IF(N189="snížená",J189,0)</f>
        <v>0</v>
      </c>
      <c r="BG189" s="180" t="n">
        <f aca="false">IF(N189="zákl. přenesená",J189,0)</f>
        <v>0</v>
      </c>
      <c r="BH189" s="180" t="n">
        <f aca="false">IF(N189="sníž. přenesená",J189,0)</f>
        <v>0</v>
      </c>
      <c r="BI189" s="180" t="n">
        <f aca="false">IF(N189="nulová",J189,0)</f>
        <v>0</v>
      </c>
      <c r="BJ189" s="3" t="s">
        <v>80</v>
      </c>
      <c r="BK189" s="180" t="n">
        <f aca="false">ROUND(I189*H189,1)</f>
        <v>0</v>
      </c>
      <c r="BL189" s="3" t="s">
        <v>134</v>
      </c>
      <c r="BM189" s="179" t="s">
        <v>325</v>
      </c>
    </row>
    <row r="190" s="27" customFormat="true" ht="24.15" hidden="false" customHeight="true" outlineLevel="0" collapsed="false">
      <c r="A190" s="22"/>
      <c r="B190" s="166"/>
      <c r="C190" s="167" t="s">
        <v>330</v>
      </c>
      <c r="D190" s="167" t="s">
        <v>130</v>
      </c>
      <c r="E190" s="168" t="s">
        <v>327</v>
      </c>
      <c r="F190" s="169" t="s">
        <v>328</v>
      </c>
      <c r="G190" s="170" t="s">
        <v>329</v>
      </c>
      <c r="H190" s="171" t="n">
        <v>0.6</v>
      </c>
      <c r="I190" s="172"/>
      <c r="J190" s="173" t="n">
        <f aca="false">ROUND(I190*H190,1)</f>
        <v>0</v>
      </c>
      <c r="K190" s="174"/>
      <c r="L190" s="23"/>
      <c r="M190" s="175"/>
      <c r="N190" s="176" t="s">
        <v>37</v>
      </c>
      <c r="O190" s="60"/>
      <c r="P190" s="177" t="n">
        <f aca="false">O190*H190</f>
        <v>0</v>
      </c>
      <c r="Q190" s="177" t="n">
        <v>0</v>
      </c>
      <c r="R190" s="177" t="n">
        <f aca="false">Q190*H190</f>
        <v>0</v>
      </c>
      <c r="S190" s="177" t="n">
        <v>0</v>
      </c>
      <c r="T190" s="178" t="n">
        <f aca="false">S190*H190</f>
        <v>0</v>
      </c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R190" s="179" t="s">
        <v>134</v>
      </c>
      <c r="AT190" s="179" t="s">
        <v>130</v>
      </c>
      <c r="AU190" s="179" t="s">
        <v>82</v>
      </c>
      <c r="AY190" s="3" t="s">
        <v>127</v>
      </c>
      <c r="BE190" s="180" t="n">
        <f aca="false">IF(N190="základní",J190,0)</f>
        <v>0</v>
      </c>
      <c r="BF190" s="180" t="n">
        <f aca="false">IF(N190="snížená",J190,0)</f>
        <v>0</v>
      </c>
      <c r="BG190" s="180" t="n">
        <f aca="false">IF(N190="zákl. přenesená",J190,0)</f>
        <v>0</v>
      </c>
      <c r="BH190" s="180" t="n">
        <f aca="false">IF(N190="sníž. přenesená",J190,0)</f>
        <v>0</v>
      </c>
      <c r="BI190" s="180" t="n">
        <f aca="false">IF(N190="nulová",J190,0)</f>
        <v>0</v>
      </c>
      <c r="BJ190" s="3" t="s">
        <v>80</v>
      </c>
      <c r="BK190" s="180" t="n">
        <f aca="false">ROUND(I190*H190,1)</f>
        <v>0</v>
      </c>
      <c r="BL190" s="3" t="s">
        <v>134</v>
      </c>
      <c r="BM190" s="179" t="s">
        <v>270</v>
      </c>
    </row>
    <row r="191" s="27" customFormat="true" ht="16.5" hidden="false" customHeight="true" outlineLevel="0" collapsed="false">
      <c r="A191" s="22"/>
      <c r="B191" s="166"/>
      <c r="C191" s="167" t="s">
        <v>333</v>
      </c>
      <c r="D191" s="167" t="s">
        <v>130</v>
      </c>
      <c r="E191" s="168" t="s">
        <v>331</v>
      </c>
      <c r="F191" s="169" t="s">
        <v>332</v>
      </c>
      <c r="G191" s="170" t="s">
        <v>238</v>
      </c>
      <c r="H191" s="171" t="n">
        <v>8</v>
      </c>
      <c r="I191" s="172"/>
      <c r="J191" s="173" t="n">
        <f aca="false">ROUND(I191*H191,1)</f>
        <v>0</v>
      </c>
      <c r="K191" s="174"/>
      <c r="L191" s="23"/>
      <c r="M191" s="175"/>
      <c r="N191" s="176" t="s">
        <v>37</v>
      </c>
      <c r="O191" s="60"/>
      <c r="P191" s="177" t="n">
        <f aca="false">O191*H191</f>
        <v>0</v>
      </c>
      <c r="Q191" s="177" t="n">
        <v>0.00023914</v>
      </c>
      <c r="R191" s="177" t="n">
        <f aca="false">Q191*H191</f>
        <v>0.00191312</v>
      </c>
      <c r="S191" s="177" t="n">
        <v>0</v>
      </c>
      <c r="T191" s="178" t="n">
        <f aca="false">S191*H191</f>
        <v>0</v>
      </c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R191" s="179" t="s">
        <v>134</v>
      </c>
      <c r="AT191" s="179" t="s">
        <v>130</v>
      </c>
      <c r="AU191" s="179" t="s">
        <v>82</v>
      </c>
      <c r="AY191" s="3" t="s">
        <v>127</v>
      </c>
      <c r="BE191" s="180" t="n">
        <f aca="false">IF(N191="základní",J191,0)</f>
        <v>0</v>
      </c>
      <c r="BF191" s="180" t="n">
        <f aca="false">IF(N191="snížená",J191,0)</f>
        <v>0</v>
      </c>
      <c r="BG191" s="180" t="n">
        <f aca="false">IF(N191="zákl. přenesená",J191,0)</f>
        <v>0</v>
      </c>
      <c r="BH191" s="180" t="n">
        <f aca="false">IF(N191="sníž. přenesená",J191,0)</f>
        <v>0</v>
      </c>
      <c r="BI191" s="180" t="n">
        <f aca="false">IF(N191="nulová",J191,0)</f>
        <v>0</v>
      </c>
      <c r="BJ191" s="3" t="s">
        <v>80</v>
      </c>
      <c r="BK191" s="180" t="n">
        <f aca="false">ROUND(I191*H191,1)</f>
        <v>0</v>
      </c>
      <c r="BL191" s="3" t="s">
        <v>134</v>
      </c>
      <c r="BM191" s="179" t="s">
        <v>274</v>
      </c>
    </row>
    <row r="192" s="27" customFormat="true" ht="16.5" hidden="false" customHeight="true" outlineLevel="0" collapsed="false">
      <c r="A192" s="22"/>
      <c r="B192" s="166"/>
      <c r="C192" s="167" t="s">
        <v>338</v>
      </c>
      <c r="D192" s="167" t="s">
        <v>130</v>
      </c>
      <c r="E192" s="168" t="s">
        <v>334</v>
      </c>
      <c r="F192" s="169" t="s">
        <v>335</v>
      </c>
      <c r="G192" s="170" t="s">
        <v>336</v>
      </c>
      <c r="H192" s="171" t="n">
        <v>1</v>
      </c>
      <c r="I192" s="172"/>
      <c r="J192" s="173" t="n">
        <f aca="false">ROUND(I192*H192,1)</f>
        <v>0</v>
      </c>
      <c r="K192" s="174"/>
      <c r="L192" s="23"/>
      <c r="M192" s="175"/>
      <c r="N192" s="176" t="s">
        <v>37</v>
      </c>
      <c r="O192" s="60"/>
      <c r="P192" s="177" t="n">
        <f aca="false">O192*H192</f>
        <v>0</v>
      </c>
      <c r="Q192" s="177" t="n">
        <v>0</v>
      </c>
      <c r="R192" s="177" t="n">
        <f aca="false">Q192*H192</f>
        <v>0</v>
      </c>
      <c r="S192" s="177" t="n">
        <v>0</v>
      </c>
      <c r="T192" s="178" t="n">
        <f aca="false">S192*H192</f>
        <v>0</v>
      </c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R192" s="179" t="s">
        <v>134</v>
      </c>
      <c r="AT192" s="179" t="s">
        <v>130</v>
      </c>
      <c r="AU192" s="179" t="s">
        <v>82</v>
      </c>
      <c r="AY192" s="3" t="s">
        <v>127</v>
      </c>
      <c r="BE192" s="180" t="n">
        <f aca="false">IF(N192="základní",J192,0)</f>
        <v>0</v>
      </c>
      <c r="BF192" s="180" t="n">
        <f aca="false">IF(N192="snížená",J192,0)</f>
        <v>0</v>
      </c>
      <c r="BG192" s="180" t="n">
        <f aca="false">IF(N192="zákl. přenesená",J192,0)</f>
        <v>0</v>
      </c>
      <c r="BH192" s="180" t="n">
        <f aca="false">IF(N192="sníž. přenesená",J192,0)</f>
        <v>0</v>
      </c>
      <c r="BI192" s="180" t="n">
        <f aca="false">IF(N192="nulová",J192,0)</f>
        <v>0</v>
      </c>
      <c r="BJ192" s="3" t="s">
        <v>80</v>
      </c>
      <c r="BK192" s="180" t="n">
        <f aca="false">ROUND(I192*H192,1)</f>
        <v>0</v>
      </c>
      <c r="BL192" s="3" t="s">
        <v>134</v>
      </c>
      <c r="BM192" s="179" t="s">
        <v>337</v>
      </c>
    </row>
    <row r="193" s="27" customFormat="true" ht="16.5" hidden="false" customHeight="true" outlineLevel="0" collapsed="false">
      <c r="A193" s="22"/>
      <c r="B193" s="166"/>
      <c r="C193" s="167" t="s">
        <v>342</v>
      </c>
      <c r="D193" s="167" t="s">
        <v>130</v>
      </c>
      <c r="E193" s="168" t="s">
        <v>339</v>
      </c>
      <c r="F193" s="169" t="s">
        <v>340</v>
      </c>
      <c r="G193" s="170" t="s">
        <v>140</v>
      </c>
      <c r="H193" s="171" t="n">
        <v>2</v>
      </c>
      <c r="I193" s="172"/>
      <c r="J193" s="173" t="n">
        <f aca="false">ROUND(I193*H193,1)</f>
        <v>0</v>
      </c>
      <c r="K193" s="174"/>
      <c r="L193" s="23"/>
      <c r="M193" s="175"/>
      <c r="N193" s="176" t="s">
        <v>37</v>
      </c>
      <c r="O193" s="60"/>
      <c r="P193" s="177" t="n">
        <f aca="false">O193*H193</f>
        <v>0</v>
      </c>
      <c r="Q193" s="177" t="n">
        <v>0.00031</v>
      </c>
      <c r="R193" s="177" t="n">
        <f aca="false">Q193*H193</f>
        <v>0.00062</v>
      </c>
      <c r="S193" s="177" t="n">
        <v>0</v>
      </c>
      <c r="T193" s="178" t="n">
        <f aca="false">S193*H193</f>
        <v>0</v>
      </c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R193" s="179" t="s">
        <v>134</v>
      </c>
      <c r="AT193" s="179" t="s">
        <v>130</v>
      </c>
      <c r="AU193" s="179" t="s">
        <v>82</v>
      </c>
      <c r="AY193" s="3" t="s">
        <v>127</v>
      </c>
      <c r="BE193" s="180" t="n">
        <f aca="false">IF(N193="základní",J193,0)</f>
        <v>0</v>
      </c>
      <c r="BF193" s="180" t="n">
        <f aca="false">IF(N193="snížená",J193,0)</f>
        <v>0</v>
      </c>
      <c r="BG193" s="180" t="n">
        <f aca="false">IF(N193="zákl. přenesená",J193,0)</f>
        <v>0</v>
      </c>
      <c r="BH193" s="180" t="n">
        <f aca="false">IF(N193="sníž. přenesená",J193,0)</f>
        <v>0</v>
      </c>
      <c r="BI193" s="180" t="n">
        <f aca="false">IF(N193="nulová",J193,0)</f>
        <v>0</v>
      </c>
      <c r="BJ193" s="3" t="s">
        <v>80</v>
      </c>
      <c r="BK193" s="180" t="n">
        <f aca="false">ROUND(I193*H193,1)</f>
        <v>0</v>
      </c>
      <c r="BL193" s="3" t="s">
        <v>134</v>
      </c>
      <c r="BM193" s="179" t="s">
        <v>341</v>
      </c>
    </row>
    <row r="194" s="27" customFormat="true" ht="24.15" hidden="false" customHeight="true" outlineLevel="0" collapsed="false">
      <c r="A194" s="22"/>
      <c r="B194" s="166"/>
      <c r="C194" s="167" t="s">
        <v>348</v>
      </c>
      <c r="D194" s="167" t="s">
        <v>130</v>
      </c>
      <c r="E194" s="168" t="s">
        <v>343</v>
      </c>
      <c r="F194" s="169" t="s">
        <v>344</v>
      </c>
      <c r="G194" s="170" t="s">
        <v>177</v>
      </c>
      <c r="H194" s="181"/>
      <c r="I194" s="172"/>
      <c r="J194" s="173" t="n">
        <f aca="false">ROUND(I194*H194,1)</f>
        <v>0</v>
      </c>
      <c r="K194" s="174"/>
      <c r="L194" s="23"/>
      <c r="M194" s="175"/>
      <c r="N194" s="176" t="s">
        <v>37</v>
      </c>
      <c r="O194" s="60"/>
      <c r="P194" s="177" t="n">
        <f aca="false">O194*H194</f>
        <v>0</v>
      </c>
      <c r="Q194" s="177" t="n">
        <v>0</v>
      </c>
      <c r="R194" s="177" t="n">
        <f aca="false">Q194*H194</f>
        <v>0</v>
      </c>
      <c r="S194" s="177" t="n">
        <v>0</v>
      </c>
      <c r="T194" s="178" t="n">
        <f aca="false">S194*H194</f>
        <v>0</v>
      </c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R194" s="179" t="s">
        <v>134</v>
      </c>
      <c r="AT194" s="179" t="s">
        <v>130</v>
      </c>
      <c r="AU194" s="179" t="s">
        <v>82</v>
      </c>
      <c r="AY194" s="3" t="s">
        <v>127</v>
      </c>
      <c r="BE194" s="180" t="n">
        <f aca="false">IF(N194="základní",J194,0)</f>
        <v>0</v>
      </c>
      <c r="BF194" s="180" t="n">
        <f aca="false">IF(N194="snížená",J194,0)</f>
        <v>0</v>
      </c>
      <c r="BG194" s="180" t="n">
        <f aca="false">IF(N194="zákl. přenesená",J194,0)</f>
        <v>0</v>
      </c>
      <c r="BH194" s="180" t="n">
        <f aca="false">IF(N194="sníž. přenesená",J194,0)</f>
        <v>0</v>
      </c>
      <c r="BI194" s="180" t="n">
        <f aca="false">IF(N194="nulová",J194,0)</f>
        <v>0</v>
      </c>
      <c r="BJ194" s="3" t="s">
        <v>80</v>
      </c>
      <c r="BK194" s="180" t="n">
        <f aca="false">ROUND(I194*H194,1)</f>
        <v>0</v>
      </c>
      <c r="BL194" s="3" t="s">
        <v>134</v>
      </c>
      <c r="BM194" s="179" t="s">
        <v>345</v>
      </c>
    </row>
    <row r="195" s="152" customFormat="true" ht="22.8" hidden="false" customHeight="true" outlineLevel="0" collapsed="false">
      <c r="B195" s="153"/>
      <c r="D195" s="154" t="s">
        <v>71</v>
      </c>
      <c r="E195" s="164" t="s">
        <v>346</v>
      </c>
      <c r="F195" s="164" t="s">
        <v>347</v>
      </c>
      <c r="I195" s="156"/>
      <c r="J195" s="165" t="n">
        <f aca="false">BK195</f>
        <v>0</v>
      </c>
      <c r="L195" s="153"/>
      <c r="M195" s="158"/>
      <c r="N195" s="159"/>
      <c r="O195" s="159"/>
      <c r="P195" s="160" t="n">
        <f aca="false">SUM(P196:P201)</f>
        <v>0</v>
      </c>
      <c r="Q195" s="159"/>
      <c r="R195" s="160" t="n">
        <f aca="false">SUM(R196:R201)</f>
        <v>0.002</v>
      </c>
      <c r="S195" s="159"/>
      <c r="T195" s="161" t="n">
        <f aca="false">SUM(T196:T201)</f>
        <v>0</v>
      </c>
      <c r="AR195" s="154" t="s">
        <v>82</v>
      </c>
      <c r="AT195" s="162" t="s">
        <v>71</v>
      </c>
      <c r="AU195" s="162" t="s">
        <v>80</v>
      </c>
      <c r="AY195" s="154" t="s">
        <v>127</v>
      </c>
      <c r="BK195" s="163" t="n">
        <f aca="false">SUM(BK196:BK201)</f>
        <v>0</v>
      </c>
    </row>
    <row r="196" s="27" customFormat="true" ht="16.5" hidden="false" customHeight="true" outlineLevel="0" collapsed="false">
      <c r="A196" s="22"/>
      <c r="B196" s="166"/>
      <c r="C196" s="167" t="s">
        <v>352</v>
      </c>
      <c r="D196" s="167" t="s">
        <v>130</v>
      </c>
      <c r="E196" s="168" t="s">
        <v>349</v>
      </c>
      <c r="F196" s="169" t="s">
        <v>350</v>
      </c>
      <c r="G196" s="170" t="s">
        <v>238</v>
      </c>
      <c r="H196" s="171" t="n">
        <v>4</v>
      </c>
      <c r="I196" s="172"/>
      <c r="J196" s="173" t="n">
        <f aca="false">ROUND(I196*H196,1)</f>
        <v>0</v>
      </c>
      <c r="K196" s="174"/>
      <c r="L196" s="23"/>
      <c r="M196" s="175"/>
      <c r="N196" s="176" t="s">
        <v>37</v>
      </c>
      <c r="O196" s="60"/>
      <c r="P196" s="177" t="n">
        <f aca="false">O196*H196</f>
        <v>0</v>
      </c>
      <c r="Q196" s="177" t="n">
        <v>0</v>
      </c>
      <c r="R196" s="177" t="n">
        <f aca="false">Q196*H196</f>
        <v>0</v>
      </c>
      <c r="S196" s="177" t="n">
        <v>0</v>
      </c>
      <c r="T196" s="178" t="n">
        <f aca="false">S196*H196</f>
        <v>0</v>
      </c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R196" s="179" t="s">
        <v>134</v>
      </c>
      <c r="AT196" s="179" t="s">
        <v>130</v>
      </c>
      <c r="AU196" s="179" t="s">
        <v>82</v>
      </c>
      <c r="AY196" s="3" t="s">
        <v>127</v>
      </c>
      <c r="BE196" s="180" t="n">
        <f aca="false">IF(N196="základní",J196,0)</f>
        <v>0</v>
      </c>
      <c r="BF196" s="180" t="n">
        <f aca="false">IF(N196="snížená",J196,0)</f>
        <v>0</v>
      </c>
      <c r="BG196" s="180" t="n">
        <f aca="false">IF(N196="zákl. přenesená",J196,0)</f>
        <v>0</v>
      </c>
      <c r="BH196" s="180" t="n">
        <f aca="false">IF(N196="sníž. přenesená",J196,0)</f>
        <v>0</v>
      </c>
      <c r="BI196" s="180" t="n">
        <f aca="false">IF(N196="nulová",J196,0)</f>
        <v>0</v>
      </c>
      <c r="BJ196" s="3" t="s">
        <v>80</v>
      </c>
      <c r="BK196" s="180" t="n">
        <f aca="false">ROUND(I196*H196,1)</f>
        <v>0</v>
      </c>
      <c r="BL196" s="3" t="s">
        <v>134</v>
      </c>
      <c r="BM196" s="179" t="s">
        <v>351</v>
      </c>
    </row>
    <row r="197" s="27" customFormat="true" ht="16.5" hidden="false" customHeight="true" outlineLevel="0" collapsed="false">
      <c r="A197" s="22"/>
      <c r="B197" s="166"/>
      <c r="C197" s="167" t="s">
        <v>356</v>
      </c>
      <c r="D197" s="167" t="s">
        <v>130</v>
      </c>
      <c r="E197" s="168" t="s">
        <v>353</v>
      </c>
      <c r="F197" s="169" t="s">
        <v>354</v>
      </c>
      <c r="G197" s="170" t="s">
        <v>238</v>
      </c>
      <c r="H197" s="171" t="n">
        <v>4</v>
      </c>
      <c r="I197" s="172"/>
      <c r="J197" s="173" t="n">
        <f aca="false">ROUND(I197*H197,1)</f>
        <v>0</v>
      </c>
      <c r="K197" s="174"/>
      <c r="L197" s="23"/>
      <c r="M197" s="175"/>
      <c r="N197" s="176" t="s">
        <v>37</v>
      </c>
      <c r="O197" s="60"/>
      <c r="P197" s="177" t="n">
        <f aca="false">O197*H197</f>
        <v>0</v>
      </c>
      <c r="Q197" s="177" t="n">
        <v>0</v>
      </c>
      <c r="R197" s="177" t="n">
        <f aca="false">Q197*H197</f>
        <v>0</v>
      </c>
      <c r="S197" s="177" t="n">
        <v>0</v>
      </c>
      <c r="T197" s="178" t="n">
        <f aca="false">S197*H197</f>
        <v>0</v>
      </c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R197" s="179" t="s">
        <v>134</v>
      </c>
      <c r="AT197" s="179" t="s">
        <v>130</v>
      </c>
      <c r="AU197" s="179" t="s">
        <v>82</v>
      </c>
      <c r="AY197" s="3" t="s">
        <v>127</v>
      </c>
      <c r="BE197" s="180" t="n">
        <f aca="false">IF(N197="základní",J197,0)</f>
        <v>0</v>
      </c>
      <c r="BF197" s="180" t="n">
        <f aca="false">IF(N197="snížená",J197,0)</f>
        <v>0</v>
      </c>
      <c r="BG197" s="180" t="n">
        <f aca="false">IF(N197="zákl. přenesená",J197,0)</f>
        <v>0</v>
      </c>
      <c r="BH197" s="180" t="n">
        <f aca="false">IF(N197="sníž. přenesená",J197,0)</f>
        <v>0</v>
      </c>
      <c r="BI197" s="180" t="n">
        <f aca="false">IF(N197="nulová",J197,0)</f>
        <v>0</v>
      </c>
      <c r="BJ197" s="3" t="s">
        <v>80</v>
      </c>
      <c r="BK197" s="180" t="n">
        <f aca="false">ROUND(I197*H197,1)</f>
        <v>0</v>
      </c>
      <c r="BL197" s="3" t="s">
        <v>134</v>
      </c>
      <c r="BM197" s="179" t="s">
        <v>355</v>
      </c>
    </row>
    <row r="198" s="27" customFormat="true" ht="24.15" hidden="false" customHeight="true" outlineLevel="0" collapsed="false">
      <c r="A198" s="22"/>
      <c r="B198" s="166"/>
      <c r="C198" s="182" t="s">
        <v>360</v>
      </c>
      <c r="D198" s="182" t="s">
        <v>266</v>
      </c>
      <c r="E198" s="183" t="s">
        <v>357</v>
      </c>
      <c r="F198" s="184" t="s">
        <v>358</v>
      </c>
      <c r="G198" s="185" t="s">
        <v>261</v>
      </c>
      <c r="H198" s="186" t="n">
        <v>4</v>
      </c>
      <c r="I198" s="187"/>
      <c r="J198" s="188" t="n">
        <f aca="false">ROUND(I198*H198,1)</f>
        <v>0</v>
      </c>
      <c r="K198" s="189"/>
      <c r="L198" s="190"/>
      <c r="M198" s="191"/>
      <c r="N198" s="192" t="s">
        <v>37</v>
      </c>
      <c r="O198" s="60"/>
      <c r="P198" s="177" t="n">
        <f aca="false">O198*H198</f>
        <v>0</v>
      </c>
      <c r="Q198" s="177" t="n">
        <v>0</v>
      </c>
      <c r="R198" s="177" t="n">
        <f aca="false">Q198*H198</f>
        <v>0</v>
      </c>
      <c r="S198" s="177" t="n">
        <v>0</v>
      </c>
      <c r="T198" s="178" t="n">
        <f aca="false">S198*H198</f>
        <v>0</v>
      </c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R198" s="179" t="s">
        <v>152</v>
      </c>
      <c r="AT198" s="179" t="s">
        <v>266</v>
      </c>
      <c r="AU198" s="179" t="s">
        <v>82</v>
      </c>
      <c r="AY198" s="3" t="s">
        <v>127</v>
      </c>
      <c r="BE198" s="180" t="n">
        <f aca="false">IF(N198="základní",J198,0)</f>
        <v>0</v>
      </c>
      <c r="BF198" s="180" t="n">
        <f aca="false">IF(N198="snížená",J198,0)</f>
        <v>0</v>
      </c>
      <c r="BG198" s="180" t="n">
        <f aca="false">IF(N198="zákl. přenesená",J198,0)</f>
        <v>0</v>
      </c>
      <c r="BH198" s="180" t="n">
        <f aca="false">IF(N198="sníž. přenesená",J198,0)</f>
        <v>0</v>
      </c>
      <c r="BI198" s="180" t="n">
        <f aca="false">IF(N198="nulová",J198,0)</f>
        <v>0</v>
      </c>
      <c r="BJ198" s="3" t="s">
        <v>80</v>
      </c>
      <c r="BK198" s="180" t="n">
        <f aca="false">ROUND(I198*H198,1)</f>
        <v>0</v>
      </c>
      <c r="BL198" s="3" t="s">
        <v>134</v>
      </c>
      <c r="BM198" s="179" t="s">
        <v>359</v>
      </c>
    </row>
    <row r="199" s="27" customFormat="true" ht="16.5" hidden="false" customHeight="true" outlineLevel="0" collapsed="false">
      <c r="A199" s="22"/>
      <c r="B199" s="166"/>
      <c r="C199" s="182" t="s">
        <v>364</v>
      </c>
      <c r="D199" s="182" t="s">
        <v>266</v>
      </c>
      <c r="E199" s="183" t="s">
        <v>361</v>
      </c>
      <c r="F199" s="184" t="s">
        <v>362</v>
      </c>
      <c r="G199" s="185" t="s">
        <v>261</v>
      </c>
      <c r="H199" s="186" t="n">
        <v>4</v>
      </c>
      <c r="I199" s="187"/>
      <c r="J199" s="188" t="n">
        <f aca="false">ROUND(I199*H199,1)</f>
        <v>0</v>
      </c>
      <c r="K199" s="189"/>
      <c r="L199" s="190"/>
      <c r="M199" s="191"/>
      <c r="N199" s="192" t="s">
        <v>37</v>
      </c>
      <c r="O199" s="60"/>
      <c r="P199" s="177" t="n">
        <f aca="false">O199*H199</f>
        <v>0</v>
      </c>
      <c r="Q199" s="177" t="n">
        <v>0</v>
      </c>
      <c r="R199" s="177" t="n">
        <f aca="false">Q199*H199</f>
        <v>0</v>
      </c>
      <c r="S199" s="177" t="n">
        <v>0</v>
      </c>
      <c r="T199" s="178" t="n">
        <f aca="false">S199*H199</f>
        <v>0</v>
      </c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R199" s="179" t="s">
        <v>152</v>
      </c>
      <c r="AT199" s="179" t="s">
        <v>266</v>
      </c>
      <c r="AU199" s="179" t="s">
        <v>82</v>
      </c>
      <c r="AY199" s="3" t="s">
        <v>127</v>
      </c>
      <c r="BE199" s="180" t="n">
        <f aca="false">IF(N199="základní",J199,0)</f>
        <v>0</v>
      </c>
      <c r="BF199" s="180" t="n">
        <f aca="false">IF(N199="snížená",J199,0)</f>
        <v>0</v>
      </c>
      <c r="BG199" s="180" t="n">
        <f aca="false">IF(N199="zákl. přenesená",J199,0)</f>
        <v>0</v>
      </c>
      <c r="BH199" s="180" t="n">
        <f aca="false">IF(N199="sníž. přenesená",J199,0)</f>
        <v>0</v>
      </c>
      <c r="BI199" s="180" t="n">
        <f aca="false">IF(N199="nulová",J199,0)</f>
        <v>0</v>
      </c>
      <c r="BJ199" s="3" t="s">
        <v>80</v>
      </c>
      <c r="BK199" s="180" t="n">
        <f aca="false">ROUND(I199*H199,1)</f>
        <v>0</v>
      </c>
      <c r="BL199" s="3" t="s">
        <v>134</v>
      </c>
      <c r="BM199" s="179" t="s">
        <v>363</v>
      </c>
    </row>
    <row r="200" s="27" customFormat="true" ht="16.5" hidden="false" customHeight="true" outlineLevel="0" collapsed="false">
      <c r="A200" s="22"/>
      <c r="B200" s="166"/>
      <c r="C200" s="167" t="s">
        <v>368</v>
      </c>
      <c r="D200" s="167" t="s">
        <v>130</v>
      </c>
      <c r="E200" s="168" t="s">
        <v>365</v>
      </c>
      <c r="F200" s="169" t="s">
        <v>366</v>
      </c>
      <c r="G200" s="170" t="s">
        <v>238</v>
      </c>
      <c r="H200" s="171" t="n">
        <v>4</v>
      </c>
      <c r="I200" s="172"/>
      <c r="J200" s="173" t="n">
        <f aca="false">ROUND(I200*H200,1)</f>
        <v>0</v>
      </c>
      <c r="K200" s="174"/>
      <c r="L200" s="23"/>
      <c r="M200" s="175"/>
      <c r="N200" s="176" t="s">
        <v>37</v>
      </c>
      <c r="O200" s="60"/>
      <c r="P200" s="177" t="n">
        <f aca="false">O200*H200</f>
        <v>0</v>
      </c>
      <c r="Q200" s="177" t="n">
        <v>0.0005</v>
      </c>
      <c r="R200" s="177" t="n">
        <f aca="false">Q200*H200</f>
        <v>0.002</v>
      </c>
      <c r="S200" s="177" t="n">
        <v>0</v>
      </c>
      <c r="T200" s="178" t="n">
        <f aca="false">S200*H200</f>
        <v>0</v>
      </c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R200" s="179" t="s">
        <v>134</v>
      </c>
      <c r="AT200" s="179" t="s">
        <v>130</v>
      </c>
      <c r="AU200" s="179" t="s">
        <v>82</v>
      </c>
      <c r="AY200" s="3" t="s">
        <v>127</v>
      </c>
      <c r="BE200" s="180" t="n">
        <f aca="false">IF(N200="základní",J200,0)</f>
        <v>0</v>
      </c>
      <c r="BF200" s="180" t="n">
        <f aca="false">IF(N200="snížená",J200,0)</f>
        <v>0</v>
      </c>
      <c r="BG200" s="180" t="n">
        <f aca="false">IF(N200="zákl. přenesená",J200,0)</f>
        <v>0</v>
      </c>
      <c r="BH200" s="180" t="n">
        <f aca="false">IF(N200="sníž. přenesená",J200,0)</f>
        <v>0</v>
      </c>
      <c r="BI200" s="180" t="n">
        <f aca="false">IF(N200="nulová",J200,0)</f>
        <v>0</v>
      </c>
      <c r="BJ200" s="3" t="s">
        <v>80</v>
      </c>
      <c r="BK200" s="180" t="n">
        <f aca="false">ROUND(I200*H200,1)</f>
        <v>0</v>
      </c>
      <c r="BL200" s="3" t="s">
        <v>134</v>
      </c>
      <c r="BM200" s="179" t="s">
        <v>367</v>
      </c>
    </row>
    <row r="201" s="27" customFormat="true" ht="24.15" hidden="false" customHeight="true" outlineLevel="0" collapsed="false">
      <c r="A201" s="22"/>
      <c r="B201" s="166"/>
      <c r="C201" s="167" t="s">
        <v>374</v>
      </c>
      <c r="D201" s="167" t="s">
        <v>130</v>
      </c>
      <c r="E201" s="168" t="s">
        <v>369</v>
      </c>
      <c r="F201" s="169" t="s">
        <v>370</v>
      </c>
      <c r="G201" s="170" t="s">
        <v>177</v>
      </c>
      <c r="H201" s="181"/>
      <c r="I201" s="172"/>
      <c r="J201" s="173" t="n">
        <f aca="false">ROUND(I201*H201,1)</f>
        <v>0</v>
      </c>
      <c r="K201" s="174"/>
      <c r="L201" s="23"/>
      <c r="M201" s="175"/>
      <c r="N201" s="176" t="s">
        <v>37</v>
      </c>
      <c r="O201" s="60"/>
      <c r="P201" s="177" t="n">
        <f aca="false">O201*H201</f>
        <v>0</v>
      </c>
      <c r="Q201" s="177" t="n">
        <v>0</v>
      </c>
      <c r="R201" s="177" t="n">
        <f aca="false">Q201*H201</f>
        <v>0</v>
      </c>
      <c r="S201" s="177" t="n">
        <v>0</v>
      </c>
      <c r="T201" s="178" t="n">
        <f aca="false">S201*H201</f>
        <v>0</v>
      </c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R201" s="179" t="s">
        <v>134</v>
      </c>
      <c r="AT201" s="179" t="s">
        <v>130</v>
      </c>
      <c r="AU201" s="179" t="s">
        <v>82</v>
      </c>
      <c r="AY201" s="3" t="s">
        <v>127</v>
      </c>
      <c r="BE201" s="180" t="n">
        <f aca="false">IF(N201="základní",J201,0)</f>
        <v>0</v>
      </c>
      <c r="BF201" s="180" t="n">
        <f aca="false">IF(N201="snížená",J201,0)</f>
        <v>0</v>
      </c>
      <c r="BG201" s="180" t="n">
        <f aca="false">IF(N201="zákl. přenesená",J201,0)</f>
        <v>0</v>
      </c>
      <c r="BH201" s="180" t="n">
        <f aca="false">IF(N201="sníž. přenesená",J201,0)</f>
        <v>0</v>
      </c>
      <c r="BI201" s="180" t="n">
        <f aca="false">IF(N201="nulová",J201,0)</f>
        <v>0</v>
      </c>
      <c r="BJ201" s="3" t="s">
        <v>80</v>
      </c>
      <c r="BK201" s="180" t="n">
        <f aca="false">ROUND(I201*H201,1)</f>
        <v>0</v>
      </c>
      <c r="BL201" s="3" t="s">
        <v>134</v>
      </c>
      <c r="BM201" s="179" t="s">
        <v>371</v>
      </c>
    </row>
    <row r="202" s="152" customFormat="true" ht="22.8" hidden="false" customHeight="true" outlineLevel="0" collapsed="false">
      <c r="B202" s="153"/>
      <c r="D202" s="154" t="s">
        <v>71</v>
      </c>
      <c r="E202" s="164" t="s">
        <v>372</v>
      </c>
      <c r="F202" s="164" t="s">
        <v>373</v>
      </c>
      <c r="I202" s="156"/>
      <c r="J202" s="165" t="n">
        <f aca="false">BK202</f>
        <v>0</v>
      </c>
      <c r="L202" s="153"/>
      <c r="M202" s="158"/>
      <c r="N202" s="159"/>
      <c r="O202" s="159"/>
      <c r="P202" s="160" t="n">
        <f aca="false">SUM(P203:P207)</f>
        <v>0</v>
      </c>
      <c r="Q202" s="159"/>
      <c r="R202" s="160" t="n">
        <f aca="false">SUM(R203:R207)</f>
        <v>0.000662674</v>
      </c>
      <c r="S202" s="159"/>
      <c r="T202" s="161" t="n">
        <f aca="false">SUM(T203:T207)</f>
        <v>0.0044</v>
      </c>
      <c r="AR202" s="154" t="s">
        <v>82</v>
      </c>
      <c r="AT202" s="162" t="s">
        <v>71</v>
      </c>
      <c r="AU202" s="162" t="s">
        <v>80</v>
      </c>
      <c r="AY202" s="154" t="s">
        <v>127</v>
      </c>
      <c r="BK202" s="163" t="n">
        <f aca="false">SUM(BK203:BK207)</f>
        <v>0</v>
      </c>
    </row>
    <row r="203" s="27" customFormat="true" ht="21.75" hidden="false" customHeight="true" outlineLevel="0" collapsed="false">
      <c r="A203" s="22"/>
      <c r="B203" s="166"/>
      <c r="C203" s="167" t="s">
        <v>337</v>
      </c>
      <c r="D203" s="167" t="s">
        <v>130</v>
      </c>
      <c r="E203" s="168" t="s">
        <v>375</v>
      </c>
      <c r="F203" s="169" t="s">
        <v>376</v>
      </c>
      <c r="G203" s="170" t="s">
        <v>140</v>
      </c>
      <c r="H203" s="171" t="n">
        <v>4</v>
      </c>
      <c r="I203" s="172"/>
      <c r="J203" s="173" t="n">
        <f aca="false">ROUND(I203*H203,1)</f>
        <v>0</v>
      </c>
      <c r="K203" s="174"/>
      <c r="L203" s="23"/>
      <c r="M203" s="175"/>
      <c r="N203" s="176" t="s">
        <v>37</v>
      </c>
      <c r="O203" s="60"/>
      <c r="P203" s="177" t="n">
        <f aca="false">O203*H203</f>
        <v>0</v>
      </c>
      <c r="Q203" s="177" t="n">
        <v>0.0001264</v>
      </c>
      <c r="R203" s="177" t="n">
        <f aca="false">Q203*H203</f>
        <v>0.0005056</v>
      </c>
      <c r="S203" s="177" t="n">
        <v>0.0011</v>
      </c>
      <c r="T203" s="178" t="n">
        <f aca="false">S203*H203</f>
        <v>0.0044</v>
      </c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R203" s="179" t="s">
        <v>134</v>
      </c>
      <c r="AT203" s="179" t="s">
        <v>130</v>
      </c>
      <c r="AU203" s="179" t="s">
        <v>82</v>
      </c>
      <c r="AY203" s="3" t="s">
        <v>127</v>
      </c>
      <c r="BE203" s="180" t="n">
        <f aca="false">IF(N203="základní",J203,0)</f>
        <v>0</v>
      </c>
      <c r="BF203" s="180" t="n">
        <f aca="false">IF(N203="snížená",J203,0)</f>
        <v>0</v>
      </c>
      <c r="BG203" s="180" t="n">
        <f aca="false">IF(N203="zákl. přenesená",J203,0)</f>
        <v>0</v>
      </c>
      <c r="BH203" s="180" t="n">
        <f aca="false">IF(N203="sníž. přenesená",J203,0)</f>
        <v>0</v>
      </c>
      <c r="BI203" s="180" t="n">
        <f aca="false">IF(N203="nulová",J203,0)</f>
        <v>0</v>
      </c>
      <c r="BJ203" s="3" t="s">
        <v>80</v>
      </c>
      <c r="BK203" s="180" t="n">
        <f aca="false">ROUND(I203*H203,1)</f>
        <v>0</v>
      </c>
      <c r="BL203" s="3" t="s">
        <v>134</v>
      </c>
      <c r="BM203" s="179" t="s">
        <v>377</v>
      </c>
    </row>
    <row r="204" s="27" customFormat="true" ht="16.5" hidden="false" customHeight="true" outlineLevel="0" collapsed="false">
      <c r="A204" s="22"/>
      <c r="B204" s="166"/>
      <c r="C204" s="167" t="s">
        <v>341</v>
      </c>
      <c r="D204" s="167" t="s">
        <v>130</v>
      </c>
      <c r="E204" s="168" t="s">
        <v>378</v>
      </c>
      <c r="F204" s="169" t="s">
        <v>379</v>
      </c>
      <c r="G204" s="170" t="s">
        <v>140</v>
      </c>
      <c r="H204" s="171" t="n">
        <v>2</v>
      </c>
      <c r="I204" s="172"/>
      <c r="J204" s="173" t="n">
        <f aca="false">ROUND(I204*H204,1)</f>
        <v>0</v>
      </c>
      <c r="K204" s="174"/>
      <c r="L204" s="23"/>
      <c r="M204" s="175"/>
      <c r="N204" s="176" t="s">
        <v>37</v>
      </c>
      <c r="O204" s="60"/>
      <c r="P204" s="177" t="n">
        <f aca="false">O204*H204</f>
        <v>0</v>
      </c>
      <c r="Q204" s="177" t="n">
        <v>7.8537E-005</v>
      </c>
      <c r="R204" s="177" t="n">
        <f aca="false">Q204*H204</f>
        <v>0.000157074</v>
      </c>
      <c r="S204" s="177" t="n">
        <v>0</v>
      </c>
      <c r="T204" s="178" t="n">
        <f aca="false">S204*H204</f>
        <v>0</v>
      </c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R204" s="179" t="s">
        <v>134</v>
      </c>
      <c r="AT204" s="179" t="s">
        <v>130</v>
      </c>
      <c r="AU204" s="179" t="s">
        <v>82</v>
      </c>
      <c r="AY204" s="3" t="s">
        <v>127</v>
      </c>
      <c r="BE204" s="180" t="n">
        <f aca="false">IF(N204="základní",J204,0)</f>
        <v>0</v>
      </c>
      <c r="BF204" s="180" t="n">
        <f aca="false">IF(N204="snížená",J204,0)</f>
        <v>0</v>
      </c>
      <c r="BG204" s="180" t="n">
        <f aca="false">IF(N204="zákl. přenesená",J204,0)</f>
        <v>0</v>
      </c>
      <c r="BH204" s="180" t="n">
        <f aca="false">IF(N204="sníž. přenesená",J204,0)</f>
        <v>0</v>
      </c>
      <c r="BI204" s="180" t="n">
        <f aca="false">IF(N204="nulová",J204,0)</f>
        <v>0</v>
      </c>
      <c r="BJ204" s="3" t="s">
        <v>80</v>
      </c>
      <c r="BK204" s="180" t="n">
        <f aca="false">ROUND(I204*H204,1)</f>
        <v>0</v>
      </c>
      <c r="BL204" s="3" t="s">
        <v>134</v>
      </c>
      <c r="BM204" s="179" t="s">
        <v>380</v>
      </c>
    </row>
    <row r="205" s="27" customFormat="true" ht="16.5" hidden="false" customHeight="true" outlineLevel="0" collapsed="false">
      <c r="A205" s="22"/>
      <c r="B205" s="166"/>
      <c r="C205" s="182" t="s">
        <v>385</v>
      </c>
      <c r="D205" s="182" t="s">
        <v>266</v>
      </c>
      <c r="E205" s="183" t="s">
        <v>381</v>
      </c>
      <c r="F205" s="184" t="s">
        <v>382</v>
      </c>
      <c r="G205" s="185" t="s">
        <v>383</v>
      </c>
      <c r="H205" s="186" t="n">
        <v>2</v>
      </c>
      <c r="I205" s="187"/>
      <c r="J205" s="188" t="n">
        <f aca="false">ROUND(I205*H205,1)</f>
        <v>0</v>
      </c>
      <c r="K205" s="189"/>
      <c r="L205" s="190"/>
      <c r="M205" s="191"/>
      <c r="N205" s="192" t="s">
        <v>37</v>
      </c>
      <c r="O205" s="60"/>
      <c r="P205" s="177" t="n">
        <f aca="false">O205*H205</f>
        <v>0</v>
      </c>
      <c r="Q205" s="177" t="n">
        <v>0</v>
      </c>
      <c r="R205" s="177" t="n">
        <f aca="false">Q205*H205</f>
        <v>0</v>
      </c>
      <c r="S205" s="177" t="n">
        <v>0</v>
      </c>
      <c r="T205" s="178" t="n">
        <f aca="false">S205*H205</f>
        <v>0</v>
      </c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R205" s="179" t="s">
        <v>152</v>
      </c>
      <c r="AT205" s="179" t="s">
        <v>266</v>
      </c>
      <c r="AU205" s="179" t="s">
        <v>82</v>
      </c>
      <c r="AY205" s="3" t="s">
        <v>127</v>
      </c>
      <c r="BE205" s="180" t="n">
        <f aca="false">IF(N205="základní",J205,0)</f>
        <v>0</v>
      </c>
      <c r="BF205" s="180" t="n">
        <f aca="false">IF(N205="snížená",J205,0)</f>
        <v>0</v>
      </c>
      <c r="BG205" s="180" t="n">
        <f aca="false">IF(N205="zákl. přenesená",J205,0)</f>
        <v>0</v>
      </c>
      <c r="BH205" s="180" t="n">
        <f aca="false">IF(N205="sníž. přenesená",J205,0)</f>
        <v>0</v>
      </c>
      <c r="BI205" s="180" t="n">
        <f aca="false">IF(N205="nulová",J205,0)</f>
        <v>0</v>
      </c>
      <c r="BJ205" s="3" t="s">
        <v>80</v>
      </c>
      <c r="BK205" s="180" t="n">
        <f aca="false">ROUND(I205*H205,1)</f>
        <v>0</v>
      </c>
      <c r="BL205" s="3" t="s">
        <v>134</v>
      </c>
      <c r="BM205" s="179" t="s">
        <v>384</v>
      </c>
    </row>
    <row r="206" s="27" customFormat="true" ht="16.5" hidden="false" customHeight="true" outlineLevel="0" collapsed="false">
      <c r="A206" s="22"/>
      <c r="B206" s="166"/>
      <c r="C206" s="182" t="s">
        <v>345</v>
      </c>
      <c r="D206" s="182" t="s">
        <v>266</v>
      </c>
      <c r="E206" s="183" t="s">
        <v>386</v>
      </c>
      <c r="F206" s="184" t="s">
        <v>387</v>
      </c>
      <c r="G206" s="185" t="s">
        <v>383</v>
      </c>
      <c r="H206" s="186" t="n">
        <v>2</v>
      </c>
      <c r="I206" s="187"/>
      <c r="J206" s="188" t="n">
        <f aca="false">ROUND(I206*H206,1)</f>
        <v>0</v>
      </c>
      <c r="K206" s="189"/>
      <c r="L206" s="190"/>
      <c r="M206" s="191"/>
      <c r="N206" s="192" t="s">
        <v>37</v>
      </c>
      <c r="O206" s="60"/>
      <c r="P206" s="177" t="n">
        <f aca="false">O206*H206</f>
        <v>0</v>
      </c>
      <c r="Q206" s="177" t="n">
        <v>0</v>
      </c>
      <c r="R206" s="177" t="n">
        <f aca="false">Q206*H206</f>
        <v>0</v>
      </c>
      <c r="S206" s="177" t="n">
        <v>0</v>
      </c>
      <c r="T206" s="178" t="n">
        <f aca="false">S206*H206</f>
        <v>0</v>
      </c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R206" s="179" t="s">
        <v>152</v>
      </c>
      <c r="AT206" s="179" t="s">
        <v>266</v>
      </c>
      <c r="AU206" s="179" t="s">
        <v>82</v>
      </c>
      <c r="AY206" s="3" t="s">
        <v>127</v>
      </c>
      <c r="BE206" s="180" t="n">
        <f aca="false">IF(N206="základní",J206,0)</f>
        <v>0</v>
      </c>
      <c r="BF206" s="180" t="n">
        <f aca="false">IF(N206="snížená",J206,0)</f>
        <v>0</v>
      </c>
      <c r="BG206" s="180" t="n">
        <f aca="false">IF(N206="zákl. přenesená",J206,0)</f>
        <v>0</v>
      </c>
      <c r="BH206" s="180" t="n">
        <f aca="false">IF(N206="sníž. přenesená",J206,0)</f>
        <v>0</v>
      </c>
      <c r="BI206" s="180" t="n">
        <f aca="false">IF(N206="nulová",J206,0)</f>
        <v>0</v>
      </c>
      <c r="BJ206" s="3" t="s">
        <v>80</v>
      </c>
      <c r="BK206" s="180" t="n">
        <f aca="false">ROUND(I206*H206,1)</f>
        <v>0</v>
      </c>
      <c r="BL206" s="3" t="s">
        <v>134</v>
      </c>
      <c r="BM206" s="179" t="s">
        <v>388</v>
      </c>
    </row>
    <row r="207" s="27" customFormat="true" ht="24.15" hidden="false" customHeight="true" outlineLevel="0" collapsed="false">
      <c r="A207" s="22"/>
      <c r="B207" s="166"/>
      <c r="C207" s="167" t="s">
        <v>351</v>
      </c>
      <c r="D207" s="167" t="s">
        <v>130</v>
      </c>
      <c r="E207" s="168" t="s">
        <v>389</v>
      </c>
      <c r="F207" s="169" t="s">
        <v>390</v>
      </c>
      <c r="G207" s="170" t="s">
        <v>177</v>
      </c>
      <c r="H207" s="181"/>
      <c r="I207" s="172"/>
      <c r="J207" s="173" t="n">
        <f aca="false">ROUND(I207*H207,1)</f>
        <v>0</v>
      </c>
      <c r="K207" s="174"/>
      <c r="L207" s="23"/>
      <c r="M207" s="175"/>
      <c r="N207" s="176" t="s">
        <v>37</v>
      </c>
      <c r="O207" s="60"/>
      <c r="P207" s="177" t="n">
        <f aca="false">O207*H207</f>
        <v>0</v>
      </c>
      <c r="Q207" s="177" t="n">
        <v>0</v>
      </c>
      <c r="R207" s="177" t="n">
        <f aca="false">Q207*H207</f>
        <v>0</v>
      </c>
      <c r="S207" s="177" t="n">
        <v>0</v>
      </c>
      <c r="T207" s="178" t="n">
        <f aca="false">S207*H207</f>
        <v>0</v>
      </c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R207" s="179" t="s">
        <v>134</v>
      </c>
      <c r="AT207" s="179" t="s">
        <v>130</v>
      </c>
      <c r="AU207" s="179" t="s">
        <v>82</v>
      </c>
      <c r="AY207" s="3" t="s">
        <v>127</v>
      </c>
      <c r="BE207" s="180" t="n">
        <f aca="false">IF(N207="základní",J207,0)</f>
        <v>0</v>
      </c>
      <c r="BF207" s="180" t="n">
        <f aca="false">IF(N207="snížená",J207,0)</f>
        <v>0</v>
      </c>
      <c r="BG207" s="180" t="n">
        <f aca="false">IF(N207="zákl. přenesená",J207,0)</f>
        <v>0</v>
      </c>
      <c r="BH207" s="180" t="n">
        <f aca="false">IF(N207="sníž. přenesená",J207,0)</f>
        <v>0</v>
      </c>
      <c r="BI207" s="180" t="n">
        <f aca="false">IF(N207="nulová",J207,0)</f>
        <v>0</v>
      </c>
      <c r="BJ207" s="3" t="s">
        <v>80</v>
      </c>
      <c r="BK207" s="180" t="n">
        <f aca="false">ROUND(I207*H207,1)</f>
        <v>0</v>
      </c>
      <c r="BL207" s="3" t="s">
        <v>134</v>
      </c>
      <c r="BM207" s="179" t="s">
        <v>391</v>
      </c>
    </row>
    <row r="208" s="152" customFormat="true" ht="22.8" hidden="false" customHeight="true" outlineLevel="0" collapsed="false">
      <c r="B208" s="153"/>
      <c r="D208" s="154" t="s">
        <v>71</v>
      </c>
      <c r="E208" s="164" t="s">
        <v>392</v>
      </c>
      <c r="F208" s="164" t="s">
        <v>393</v>
      </c>
      <c r="I208" s="156"/>
      <c r="J208" s="165" t="n">
        <f aca="false">BK208</f>
        <v>0</v>
      </c>
      <c r="L208" s="153"/>
      <c r="M208" s="158"/>
      <c r="N208" s="159"/>
      <c r="O208" s="159"/>
      <c r="P208" s="160" t="n">
        <f aca="false">SUM(P209:P213)</f>
        <v>0</v>
      </c>
      <c r="Q208" s="159"/>
      <c r="R208" s="160" t="n">
        <f aca="false">SUM(R209:R213)</f>
        <v>0</v>
      </c>
      <c r="S208" s="159"/>
      <c r="T208" s="161" t="n">
        <f aca="false">SUM(T209:T213)</f>
        <v>0.0476</v>
      </c>
      <c r="AR208" s="154" t="s">
        <v>82</v>
      </c>
      <c r="AT208" s="162" t="s">
        <v>71</v>
      </c>
      <c r="AU208" s="162" t="s">
        <v>80</v>
      </c>
      <c r="AY208" s="154" t="s">
        <v>127</v>
      </c>
      <c r="BK208" s="163" t="n">
        <f aca="false">SUM(BK209:BK213)</f>
        <v>0</v>
      </c>
    </row>
    <row r="209" s="27" customFormat="true" ht="16.5" hidden="false" customHeight="true" outlineLevel="0" collapsed="false">
      <c r="A209" s="22"/>
      <c r="B209" s="166"/>
      <c r="C209" s="167" t="s">
        <v>355</v>
      </c>
      <c r="D209" s="167" t="s">
        <v>130</v>
      </c>
      <c r="E209" s="168" t="s">
        <v>394</v>
      </c>
      <c r="F209" s="169" t="s">
        <v>395</v>
      </c>
      <c r="G209" s="170" t="s">
        <v>336</v>
      </c>
      <c r="H209" s="171" t="n">
        <v>1</v>
      </c>
      <c r="I209" s="172"/>
      <c r="J209" s="173" t="n">
        <f aca="false">ROUND(I209*H209,1)</f>
        <v>0</v>
      </c>
      <c r="K209" s="174"/>
      <c r="L209" s="23"/>
      <c r="M209" s="175"/>
      <c r="N209" s="176" t="s">
        <v>37</v>
      </c>
      <c r="O209" s="60"/>
      <c r="P209" s="177" t="n">
        <f aca="false">O209*H209</f>
        <v>0</v>
      </c>
      <c r="Q209" s="177" t="n">
        <v>0</v>
      </c>
      <c r="R209" s="177" t="n">
        <f aca="false">Q209*H209</f>
        <v>0</v>
      </c>
      <c r="S209" s="177" t="n">
        <v>0</v>
      </c>
      <c r="T209" s="178" t="n">
        <f aca="false">S209*H209</f>
        <v>0</v>
      </c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R209" s="179" t="s">
        <v>134</v>
      </c>
      <c r="AT209" s="179" t="s">
        <v>130</v>
      </c>
      <c r="AU209" s="179" t="s">
        <v>82</v>
      </c>
      <c r="AY209" s="3" t="s">
        <v>127</v>
      </c>
      <c r="BE209" s="180" t="n">
        <f aca="false">IF(N209="základní",J209,0)</f>
        <v>0</v>
      </c>
      <c r="BF209" s="180" t="n">
        <f aca="false">IF(N209="snížená",J209,0)</f>
        <v>0</v>
      </c>
      <c r="BG209" s="180" t="n">
        <f aca="false">IF(N209="zákl. přenesená",J209,0)</f>
        <v>0</v>
      </c>
      <c r="BH209" s="180" t="n">
        <f aca="false">IF(N209="sníž. přenesená",J209,0)</f>
        <v>0</v>
      </c>
      <c r="BI209" s="180" t="n">
        <f aca="false">IF(N209="nulová",J209,0)</f>
        <v>0</v>
      </c>
      <c r="BJ209" s="3" t="s">
        <v>80</v>
      </c>
      <c r="BK209" s="180" t="n">
        <f aca="false">ROUND(I209*H209,1)</f>
        <v>0</v>
      </c>
      <c r="BL209" s="3" t="s">
        <v>134</v>
      </c>
      <c r="BM209" s="179" t="s">
        <v>396</v>
      </c>
    </row>
    <row r="210" s="27" customFormat="true" ht="16.5" hidden="false" customHeight="true" outlineLevel="0" collapsed="false">
      <c r="A210" s="22"/>
      <c r="B210" s="166"/>
      <c r="C210" s="167" t="s">
        <v>400</v>
      </c>
      <c r="D210" s="167" t="s">
        <v>130</v>
      </c>
      <c r="E210" s="168" t="s">
        <v>397</v>
      </c>
      <c r="F210" s="169" t="s">
        <v>398</v>
      </c>
      <c r="G210" s="170" t="s">
        <v>261</v>
      </c>
      <c r="H210" s="171" t="n">
        <v>2</v>
      </c>
      <c r="I210" s="172"/>
      <c r="J210" s="173" t="n">
        <f aca="false">ROUND(I210*H210,1)</f>
        <v>0</v>
      </c>
      <c r="K210" s="174"/>
      <c r="L210" s="23"/>
      <c r="M210" s="175"/>
      <c r="N210" s="176" t="s">
        <v>37</v>
      </c>
      <c r="O210" s="60"/>
      <c r="P210" s="177" t="n">
        <f aca="false">O210*H210</f>
        <v>0</v>
      </c>
      <c r="Q210" s="177" t="n">
        <v>0</v>
      </c>
      <c r="R210" s="177" t="n">
        <f aca="false">Q210*H210</f>
        <v>0</v>
      </c>
      <c r="S210" s="177" t="n">
        <v>0.0238</v>
      </c>
      <c r="T210" s="178" t="n">
        <f aca="false">S210*H210</f>
        <v>0.0476</v>
      </c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R210" s="179" t="s">
        <v>134</v>
      </c>
      <c r="AT210" s="179" t="s">
        <v>130</v>
      </c>
      <c r="AU210" s="179" t="s">
        <v>82</v>
      </c>
      <c r="AY210" s="3" t="s">
        <v>127</v>
      </c>
      <c r="BE210" s="180" t="n">
        <f aca="false">IF(N210="základní",J210,0)</f>
        <v>0</v>
      </c>
      <c r="BF210" s="180" t="n">
        <f aca="false">IF(N210="snížená",J210,0)</f>
        <v>0</v>
      </c>
      <c r="BG210" s="180" t="n">
        <f aca="false">IF(N210="zákl. přenesená",J210,0)</f>
        <v>0</v>
      </c>
      <c r="BH210" s="180" t="n">
        <f aca="false">IF(N210="sníž. přenesená",J210,0)</f>
        <v>0</v>
      </c>
      <c r="BI210" s="180" t="n">
        <f aca="false">IF(N210="nulová",J210,0)</f>
        <v>0</v>
      </c>
      <c r="BJ210" s="3" t="s">
        <v>80</v>
      </c>
      <c r="BK210" s="180" t="n">
        <f aca="false">ROUND(I210*H210,1)</f>
        <v>0</v>
      </c>
      <c r="BL210" s="3" t="s">
        <v>134</v>
      </c>
      <c r="BM210" s="179" t="s">
        <v>399</v>
      </c>
    </row>
    <row r="211" s="27" customFormat="true" ht="16.5" hidden="false" customHeight="true" outlineLevel="0" collapsed="false">
      <c r="A211" s="22"/>
      <c r="B211" s="166"/>
      <c r="C211" s="167" t="s">
        <v>404</v>
      </c>
      <c r="D211" s="167" t="s">
        <v>130</v>
      </c>
      <c r="E211" s="168" t="s">
        <v>401</v>
      </c>
      <c r="F211" s="169" t="s">
        <v>402</v>
      </c>
      <c r="G211" s="170" t="s">
        <v>140</v>
      </c>
      <c r="H211" s="171" t="n">
        <v>2</v>
      </c>
      <c r="I211" s="172"/>
      <c r="J211" s="173" t="n">
        <f aca="false">ROUND(I211*H211,1)</f>
        <v>0</v>
      </c>
      <c r="K211" s="174"/>
      <c r="L211" s="23"/>
      <c r="M211" s="175"/>
      <c r="N211" s="176" t="s">
        <v>37</v>
      </c>
      <c r="O211" s="60"/>
      <c r="P211" s="177" t="n">
        <f aca="false">O211*H211</f>
        <v>0</v>
      </c>
      <c r="Q211" s="177" t="n">
        <v>0</v>
      </c>
      <c r="R211" s="177" t="n">
        <f aca="false">Q211*H211</f>
        <v>0</v>
      </c>
      <c r="S211" s="177" t="n">
        <v>0</v>
      </c>
      <c r="T211" s="178" t="n">
        <f aca="false">S211*H211</f>
        <v>0</v>
      </c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R211" s="179" t="s">
        <v>134</v>
      </c>
      <c r="AT211" s="179" t="s">
        <v>130</v>
      </c>
      <c r="AU211" s="179" t="s">
        <v>82</v>
      </c>
      <c r="AY211" s="3" t="s">
        <v>127</v>
      </c>
      <c r="BE211" s="180" t="n">
        <f aca="false">IF(N211="základní",J211,0)</f>
        <v>0</v>
      </c>
      <c r="BF211" s="180" t="n">
        <f aca="false">IF(N211="snížená",J211,0)</f>
        <v>0</v>
      </c>
      <c r="BG211" s="180" t="n">
        <f aca="false">IF(N211="zákl. přenesená",J211,0)</f>
        <v>0</v>
      </c>
      <c r="BH211" s="180" t="n">
        <f aca="false">IF(N211="sníž. přenesená",J211,0)</f>
        <v>0</v>
      </c>
      <c r="BI211" s="180" t="n">
        <f aca="false">IF(N211="nulová",J211,0)</f>
        <v>0</v>
      </c>
      <c r="BJ211" s="3" t="s">
        <v>80</v>
      </c>
      <c r="BK211" s="180" t="n">
        <f aca="false">ROUND(I211*H211,1)</f>
        <v>0</v>
      </c>
      <c r="BL211" s="3" t="s">
        <v>134</v>
      </c>
      <c r="BM211" s="179" t="s">
        <v>403</v>
      </c>
    </row>
    <row r="212" s="27" customFormat="true" ht="16.5" hidden="false" customHeight="true" outlineLevel="0" collapsed="false">
      <c r="A212" s="22"/>
      <c r="B212" s="166"/>
      <c r="C212" s="167" t="s">
        <v>408</v>
      </c>
      <c r="D212" s="167" t="s">
        <v>130</v>
      </c>
      <c r="E212" s="168" t="s">
        <v>405</v>
      </c>
      <c r="F212" s="169" t="s">
        <v>406</v>
      </c>
      <c r="G212" s="170" t="s">
        <v>336</v>
      </c>
      <c r="H212" s="171" t="n">
        <v>1</v>
      </c>
      <c r="I212" s="172"/>
      <c r="J212" s="173" t="n">
        <f aca="false">ROUND(I212*H212,1)</f>
        <v>0</v>
      </c>
      <c r="K212" s="174"/>
      <c r="L212" s="23"/>
      <c r="M212" s="175"/>
      <c r="N212" s="176" t="s">
        <v>37</v>
      </c>
      <c r="O212" s="60"/>
      <c r="P212" s="177" t="n">
        <f aca="false">O212*H212</f>
        <v>0</v>
      </c>
      <c r="Q212" s="177" t="n">
        <v>0</v>
      </c>
      <c r="R212" s="177" t="n">
        <f aca="false">Q212*H212</f>
        <v>0</v>
      </c>
      <c r="S212" s="177" t="n">
        <v>0</v>
      </c>
      <c r="T212" s="178" t="n">
        <f aca="false">S212*H212</f>
        <v>0</v>
      </c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R212" s="179" t="s">
        <v>134</v>
      </c>
      <c r="AT212" s="179" t="s">
        <v>130</v>
      </c>
      <c r="AU212" s="179" t="s">
        <v>82</v>
      </c>
      <c r="AY212" s="3" t="s">
        <v>127</v>
      </c>
      <c r="BE212" s="180" t="n">
        <f aca="false">IF(N212="základní",J212,0)</f>
        <v>0</v>
      </c>
      <c r="BF212" s="180" t="n">
        <f aca="false">IF(N212="snížená",J212,0)</f>
        <v>0</v>
      </c>
      <c r="BG212" s="180" t="n">
        <f aca="false">IF(N212="zákl. přenesená",J212,0)</f>
        <v>0</v>
      </c>
      <c r="BH212" s="180" t="n">
        <f aca="false">IF(N212="sníž. přenesená",J212,0)</f>
        <v>0</v>
      </c>
      <c r="BI212" s="180" t="n">
        <f aca="false">IF(N212="nulová",J212,0)</f>
        <v>0</v>
      </c>
      <c r="BJ212" s="3" t="s">
        <v>80</v>
      </c>
      <c r="BK212" s="180" t="n">
        <f aca="false">ROUND(I212*H212,1)</f>
        <v>0</v>
      </c>
      <c r="BL212" s="3" t="s">
        <v>134</v>
      </c>
      <c r="BM212" s="179" t="s">
        <v>407</v>
      </c>
    </row>
    <row r="213" s="27" customFormat="true" ht="24.15" hidden="false" customHeight="true" outlineLevel="0" collapsed="false">
      <c r="A213" s="22"/>
      <c r="B213" s="166"/>
      <c r="C213" s="167" t="s">
        <v>414</v>
      </c>
      <c r="D213" s="167" t="s">
        <v>130</v>
      </c>
      <c r="E213" s="168" t="s">
        <v>409</v>
      </c>
      <c r="F213" s="169" t="s">
        <v>410</v>
      </c>
      <c r="G213" s="170" t="s">
        <v>177</v>
      </c>
      <c r="H213" s="181"/>
      <c r="I213" s="172"/>
      <c r="J213" s="173" t="n">
        <f aca="false">ROUND(I213*H213,1)</f>
        <v>0</v>
      </c>
      <c r="K213" s="174"/>
      <c r="L213" s="23"/>
      <c r="M213" s="175"/>
      <c r="N213" s="176" t="s">
        <v>37</v>
      </c>
      <c r="O213" s="60"/>
      <c r="P213" s="177" t="n">
        <f aca="false">O213*H213</f>
        <v>0</v>
      </c>
      <c r="Q213" s="177" t="n">
        <v>0</v>
      </c>
      <c r="R213" s="177" t="n">
        <f aca="false">Q213*H213</f>
        <v>0</v>
      </c>
      <c r="S213" s="177" t="n">
        <v>0</v>
      </c>
      <c r="T213" s="178" t="n">
        <f aca="false">S213*H213</f>
        <v>0</v>
      </c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R213" s="179" t="s">
        <v>134</v>
      </c>
      <c r="AT213" s="179" t="s">
        <v>130</v>
      </c>
      <c r="AU213" s="179" t="s">
        <v>82</v>
      </c>
      <c r="AY213" s="3" t="s">
        <v>127</v>
      </c>
      <c r="BE213" s="180" t="n">
        <f aca="false">IF(N213="základní",J213,0)</f>
        <v>0</v>
      </c>
      <c r="BF213" s="180" t="n">
        <f aca="false">IF(N213="snížená",J213,0)</f>
        <v>0</v>
      </c>
      <c r="BG213" s="180" t="n">
        <f aca="false">IF(N213="zákl. přenesená",J213,0)</f>
        <v>0</v>
      </c>
      <c r="BH213" s="180" t="n">
        <f aca="false">IF(N213="sníž. přenesená",J213,0)</f>
        <v>0</v>
      </c>
      <c r="BI213" s="180" t="n">
        <f aca="false">IF(N213="nulová",J213,0)</f>
        <v>0</v>
      </c>
      <c r="BJ213" s="3" t="s">
        <v>80</v>
      </c>
      <c r="BK213" s="180" t="n">
        <f aca="false">ROUND(I213*H213,1)</f>
        <v>0</v>
      </c>
      <c r="BL213" s="3" t="s">
        <v>134</v>
      </c>
      <c r="BM213" s="179" t="s">
        <v>411</v>
      </c>
    </row>
    <row r="214" s="152" customFormat="true" ht="22.8" hidden="false" customHeight="true" outlineLevel="0" collapsed="false">
      <c r="B214" s="153"/>
      <c r="D214" s="154" t="s">
        <v>71</v>
      </c>
      <c r="E214" s="164" t="s">
        <v>412</v>
      </c>
      <c r="F214" s="164" t="s">
        <v>413</v>
      </c>
      <c r="I214" s="156"/>
      <c r="J214" s="165" t="n">
        <f aca="false">BK214</f>
        <v>0</v>
      </c>
      <c r="L214" s="153"/>
      <c r="M214" s="158"/>
      <c r="N214" s="159"/>
      <c r="O214" s="159"/>
      <c r="P214" s="160" t="n">
        <f aca="false">SUM(P215:P225)</f>
        <v>0</v>
      </c>
      <c r="Q214" s="159"/>
      <c r="R214" s="160" t="n">
        <f aca="false">SUM(R215:R225)</f>
        <v>0.8742</v>
      </c>
      <c r="S214" s="159"/>
      <c r="T214" s="161" t="n">
        <f aca="false">SUM(T215:T225)</f>
        <v>1.0943</v>
      </c>
      <c r="AR214" s="154" t="s">
        <v>82</v>
      </c>
      <c r="AT214" s="162" t="s">
        <v>71</v>
      </c>
      <c r="AU214" s="162" t="s">
        <v>80</v>
      </c>
      <c r="AY214" s="154" t="s">
        <v>127</v>
      </c>
      <c r="BK214" s="163" t="n">
        <f aca="false">SUM(BK215:BK225)</f>
        <v>0</v>
      </c>
    </row>
    <row r="215" s="27" customFormat="true" ht="16.5" hidden="false" customHeight="true" outlineLevel="0" collapsed="false">
      <c r="A215" s="22"/>
      <c r="B215" s="166"/>
      <c r="C215" s="167" t="s">
        <v>367</v>
      </c>
      <c r="D215" s="167" t="s">
        <v>130</v>
      </c>
      <c r="E215" s="168" t="s">
        <v>415</v>
      </c>
      <c r="F215" s="169" t="s">
        <v>416</v>
      </c>
      <c r="G215" s="170" t="s">
        <v>417</v>
      </c>
      <c r="H215" s="171" t="n">
        <v>31</v>
      </c>
      <c r="I215" s="172"/>
      <c r="J215" s="173" t="n">
        <f aca="false">ROUND(I215*H215,1)</f>
        <v>0</v>
      </c>
      <c r="K215" s="174"/>
      <c r="L215" s="23"/>
      <c r="M215" s="175"/>
      <c r="N215" s="176" t="s">
        <v>37</v>
      </c>
      <c r="O215" s="60"/>
      <c r="P215" s="177" t="n">
        <f aca="false">O215*H215</f>
        <v>0</v>
      </c>
      <c r="Q215" s="177" t="n">
        <v>0</v>
      </c>
      <c r="R215" s="177" t="n">
        <f aca="false">Q215*H215</f>
        <v>0</v>
      </c>
      <c r="S215" s="177" t="n">
        <v>0.0353</v>
      </c>
      <c r="T215" s="178" t="n">
        <f aca="false">S215*H215</f>
        <v>1.0943</v>
      </c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R215" s="179" t="s">
        <v>134</v>
      </c>
      <c r="AT215" s="179" t="s">
        <v>130</v>
      </c>
      <c r="AU215" s="179" t="s">
        <v>82</v>
      </c>
      <c r="AY215" s="3" t="s">
        <v>127</v>
      </c>
      <c r="BE215" s="180" t="n">
        <f aca="false">IF(N215="základní",J215,0)</f>
        <v>0</v>
      </c>
      <c r="BF215" s="180" t="n">
        <f aca="false">IF(N215="snížená",J215,0)</f>
        <v>0</v>
      </c>
      <c r="BG215" s="180" t="n">
        <f aca="false">IF(N215="zákl. přenesená",J215,0)</f>
        <v>0</v>
      </c>
      <c r="BH215" s="180" t="n">
        <f aca="false">IF(N215="sníž. přenesená",J215,0)</f>
        <v>0</v>
      </c>
      <c r="BI215" s="180" t="n">
        <f aca="false">IF(N215="nulová",J215,0)</f>
        <v>0</v>
      </c>
      <c r="BJ215" s="3" t="s">
        <v>80</v>
      </c>
      <c r="BK215" s="180" t="n">
        <f aca="false">ROUND(I215*H215,1)</f>
        <v>0</v>
      </c>
      <c r="BL215" s="3" t="s">
        <v>134</v>
      </c>
      <c r="BM215" s="179" t="s">
        <v>418</v>
      </c>
    </row>
    <row r="216" s="27" customFormat="true" ht="16.5" hidden="false" customHeight="true" outlineLevel="0" collapsed="false">
      <c r="A216" s="22"/>
      <c r="B216" s="166"/>
      <c r="C216" s="167" t="s">
        <v>371</v>
      </c>
      <c r="D216" s="167" t="s">
        <v>130</v>
      </c>
      <c r="E216" s="168" t="s">
        <v>419</v>
      </c>
      <c r="F216" s="169" t="s">
        <v>420</v>
      </c>
      <c r="G216" s="170" t="s">
        <v>417</v>
      </c>
      <c r="H216" s="171" t="n">
        <v>31</v>
      </c>
      <c r="I216" s="172"/>
      <c r="J216" s="173" t="n">
        <f aca="false">ROUND(I216*H216,1)</f>
        <v>0</v>
      </c>
      <c r="K216" s="174"/>
      <c r="L216" s="23"/>
      <c r="M216" s="175"/>
      <c r="N216" s="176" t="s">
        <v>37</v>
      </c>
      <c r="O216" s="60"/>
      <c r="P216" s="177" t="n">
        <f aca="false">O216*H216</f>
        <v>0</v>
      </c>
      <c r="Q216" s="177" t="n">
        <v>0.0204</v>
      </c>
      <c r="R216" s="177" t="n">
        <f aca="false">Q216*H216</f>
        <v>0.6324</v>
      </c>
      <c r="S216" s="177" t="n">
        <v>0</v>
      </c>
      <c r="T216" s="178" t="n">
        <f aca="false">S216*H216</f>
        <v>0</v>
      </c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R216" s="179" t="s">
        <v>164</v>
      </c>
      <c r="AT216" s="179" t="s">
        <v>130</v>
      </c>
      <c r="AU216" s="179" t="s">
        <v>82</v>
      </c>
      <c r="AY216" s="3" t="s">
        <v>127</v>
      </c>
      <c r="BE216" s="180" t="n">
        <f aca="false">IF(N216="základní",J216,0)</f>
        <v>0</v>
      </c>
      <c r="BF216" s="180" t="n">
        <f aca="false">IF(N216="snížená",J216,0)</f>
        <v>0</v>
      </c>
      <c r="BG216" s="180" t="n">
        <f aca="false">IF(N216="zákl. přenesená",J216,0)</f>
        <v>0</v>
      </c>
      <c r="BH216" s="180" t="n">
        <f aca="false">IF(N216="sníž. přenesená",J216,0)</f>
        <v>0</v>
      </c>
      <c r="BI216" s="180" t="n">
        <f aca="false">IF(N216="nulová",J216,0)</f>
        <v>0</v>
      </c>
      <c r="BJ216" s="3" t="s">
        <v>80</v>
      </c>
      <c r="BK216" s="180" t="n">
        <f aca="false">ROUND(I216*H216,1)</f>
        <v>0</v>
      </c>
      <c r="BL216" s="3" t="s">
        <v>164</v>
      </c>
      <c r="BM216" s="179" t="s">
        <v>421</v>
      </c>
    </row>
    <row r="217" s="27" customFormat="true" ht="24.15" hidden="false" customHeight="true" outlineLevel="0" collapsed="false">
      <c r="A217" s="22"/>
      <c r="B217" s="166"/>
      <c r="C217" s="167" t="s">
        <v>377</v>
      </c>
      <c r="D217" s="167" t="s">
        <v>130</v>
      </c>
      <c r="E217" s="168" t="s">
        <v>422</v>
      </c>
      <c r="F217" s="169" t="s">
        <v>423</v>
      </c>
      <c r="G217" s="170" t="s">
        <v>417</v>
      </c>
      <c r="H217" s="171" t="n">
        <v>31</v>
      </c>
      <c r="I217" s="172"/>
      <c r="J217" s="173" t="n">
        <f aca="false">ROUND(I217*H217,1)</f>
        <v>0</v>
      </c>
      <c r="K217" s="174"/>
      <c r="L217" s="23"/>
      <c r="M217" s="175"/>
      <c r="N217" s="176" t="s">
        <v>37</v>
      </c>
      <c r="O217" s="60"/>
      <c r="P217" s="177" t="n">
        <f aca="false">O217*H217</f>
        <v>0</v>
      </c>
      <c r="Q217" s="177" t="n">
        <v>0.00145</v>
      </c>
      <c r="R217" s="177" t="n">
        <f aca="false">Q217*H217</f>
        <v>0.04495</v>
      </c>
      <c r="S217" s="177" t="n">
        <v>0</v>
      </c>
      <c r="T217" s="178" t="n">
        <f aca="false">S217*H217</f>
        <v>0</v>
      </c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R217" s="179" t="s">
        <v>164</v>
      </c>
      <c r="AT217" s="179" t="s">
        <v>130</v>
      </c>
      <c r="AU217" s="179" t="s">
        <v>82</v>
      </c>
      <c r="AY217" s="3" t="s">
        <v>127</v>
      </c>
      <c r="BE217" s="180" t="n">
        <f aca="false">IF(N217="základní",J217,0)</f>
        <v>0</v>
      </c>
      <c r="BF217" s="180" t="n">
        <f aca="false">IF(N217="snížená",J217,0)</f>
        <v>0</v>
      </c>
      <c r="BG217" s="180" t="n">
        <f aca="false">IF(N217="zákl. přenesená",J217,0)</f>
        <v>0</v>
      </c>
      <c r="BH217" s="180" t="n">
        <f aca="false">IF(N217="sníž. přenesená",J217,0)</f>
        <v>0</v>
      </c>
      <c r="BI217" s="180" t="n">
        <f aca="false">IF(N217="nulová",J217,0)</f>
        <v>0</v>
      </c>
      <c r="BJ217" s="3" t="s">
        <v>80</v>
      </c>
      <c r="BK217" s="180" t="n">
        <f aca="false">ROUND(I217*H217,1)</f>
        <v>0</v>
      </c>
      <c r="BL217" s="3" t="s">
        <v>164</v>
      </c>
      <c r="BM217" s="179" t="s">
        <v>424</v>
      </c>
    </row>
    <row r="218" s="27" customFormat="true" ht="16.5" hidden="false" customHeight="true" outlineLevel="0" collapsed="false">
      <c r="A218" s="22"/>
      <c r="B218" s="166"/>
      <c r="C218" s="167" t="s">
        <v>380</v>
      </c>
      <c r="D218" s="167" t="s">
        <v>130</v>
      </c>
      <c r="E218" s="168" t="s">
        <v>425</v>
      </c>
      <c r="F218" s="169" t="s">
        <v>426</v>
      </c>
      <c r="G218" s="170" t="s">
        <v>417</v>
      </c>
      <c r="H218" s="171" t="n">
        <v>31</v>
      </c>
      <c r="I218" s="172"/>
      <c r="J218" s="173" t="n">
        <f aca="false">ROUND(I218*H218,1)</f>
        <v>0</v>
      </c>
      <c r="K218" s="174"/>
      <c r="L218" s="23"/>
      <c r="M218" s="175"/>
      <c r="N218" s="176" t="s">
        <v>37</v>
      </c>
      <c r="O218" s="60"/>
      <c r="P218" s="177" t="n">
        <f aca="false">O218*H218</f>
        <v>0</v>
      </c>
      <c r="Q218" s="177" t="n">
        <v>0</v>
      </c>
      <c r="R218" s="177" t="n">
        <f aca="false">Q218*H218</f>
        <v>0</v>
      </c>
      <c r="S218" s="177" t="n">
        <v>0</v>
      </c>
      <c r="T218" s="178" t="n">
        <f aca="false">S218*H218</f>
        <v>0</v>
      </c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R218" s="179" t="s">
        <v>134</v>
      </c>
      <c r="AT218" s="179" t="s">
        <v>130</v>
      </c>
      <c r="AU218" s="179" t="s">
        <v>82</v>
      </c>
      <c r="AY218" s="3" t="s">
        <v>127</v>
      </c>
      <c r="BE218" s="180" t="n">
        <f aca="false">IF(N218="základní",J218,0)</f>
        <v>0</v>
      </c>
      <c r="BF218" s="180" t="n">
        <f aca="false">IF(N218="snížená",J218,0)</f>
        <v>0</v>
      </c>
      <c r="BG218" s="180" t="n">
        <f aca="false">IF(N218="zákl. přenesená",J218,0)</f>
        <v>0</v>
      </c>
      <c r="BH218" s="180" t="n">
        <f aca="false">IF(N218="sníž. přenesená",J218,0)</f>
        <v>0</v>
      </c>
      <c r="BI218" s="180" t="n">
        <f aca="false">IF(N218="nulová",J218,0)</f>
        <v>0</v>
      </c>
      <c r="BJ218" s="3" t="s">
        <v>80</v>
      </c>
      <c r="BK218" s="180" t="n">
        <f aca="false">ROUND(I218*H218,1)</f>
        <v>0</v>
      </c>
      <c r="BL218" s="3" t="s">
        <v>134</v>
      </c>
      <c r="BM218" s="179" t="s">
        <v>427</v>
      </c>
    </row>
    <row r="219" s="27" customFormat="true" ht="24.15" hidden="false" customHeight="true" outlineLevel="0" collapsed="false">
      <c r="A219" s="22"/>
      <c r="B219" s="166"/>
      <c r="C219" s="167" t="s">
        <v>384</v>
      </c>
      <c r="D219" s="167" t="s">
        <v>130</v>
      </c>
      <c r="E219" s="168" t="s">
        <v>428</v>
      </c>
      <c r="F219" s="169" t="s">
        <v>429</v>
      </c>
      <c r="G219" s="170" t="s">
        <v>417</v>
      </c>
      <c r="H219" s="171" t="n">
        <v>31</v>
      </c>
      <c r="I219" s="172"/>
      <c r="J219" s="173" t="n">
        <f aca="false">ROUND(I219*H219,1)</f>
        <v>0</v>
      </c>
      <c r="K219" s="174"/>
      <c r="L219" s="23"/>
      <c r="M219" s="175"/>
      <c r="N219" s="176" t="s">
        <v>37</v>
      </c>
      <c r="O219" s="60"/>
      <c r="P219" s="177" t="n">
        <f aca="false">O219*H219</f>
        <v>0</v>
      </c>
      <c r="Q219" s="177" t="n">
        <v>0</v>
      </c>
      <c r="R219" s="177" t="n">
        <f aca="false">Q219*H219</f>
        <v>0</v>
      </c>
      <c r="S219" s="177" t="n">
        <v>0</v>
      </c>
      <c r="T219" s="178" t="n">
        <f aca="false">S219*H219</f>
        <v>0</v>
      </c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R219" s="179" t="s">
        <v>134</v>
      </c>
      <c r="AT219" s="179" t="s">
        <v>130</v>
      </c>
      <c r="AU219" s="179" t="s">
        <v>82</v>
      </c>
      <c r="AY219" s="3" t="s">
        <v>127</v>
      </c>
      <c r="BE219" s="180" t="n">
        <f aca="false">IF(N219="základní",J219,0)</f>
        <v>0</v>
      </c>
      <c r="BF219" s="180" t="n">
        <f aca="false">IF(N219="snížená",J219,0)</f>
        <v>0</v>
      </c>
      <c r="BG219" s="180" t="n">
        <f aca="false">IF(N219="zákl. přenesená",J219,0)</f>
        <v>0</v>
      </c>
      <c r="BH219" s="180" t="n">
        <f aca="false">IF(N219="sníž. přenesená",J219,0)</f>
        <v>0</v>
      </c>
      <c r="BI219" s="180" t="n">
        <f aca="false">IF(N219="nulová",J219,0)</f>
        <v>0</v>
      </c>
      <c r="BJ219" s="3" t="s">
        <v>80</v>
      </c>
      <c r="BK219" s="180" t="n">
        <f aca="false">ROUND(I219*H219,1)</f>
        <v>0</v>
      </c>
      <c r="BL219" s="3" t="s">
        <v>134</v>
      </c>
      <c r="BM219" s="179" t="s">
        <v>430</v>
      </c>
    </row>
    <row r="220" s="27" customFormat="true" ht="16.5" hidden="false" customHeight="true" outlineLevel="0" collapsed="false">
      <c r="A220" s="22"/>
      <c r="B220" s="166"/>
      <c r="C220" s="182" t="s">
        <v>388</v>
      </c>
      <c r="D220" s="182" t="s">
        <v>266</v>
      </c>
      <c r="E220" s="183" t="s">
        <v>431</v>
      </c>
      <c r="F220" s="184" t="s">
        <v>432</v>
      </c>
      <c r="G220" s="185" t="s">
        <v>383</v>
      </c>
      <c r="H220" s="186" t="n">
        <v>4</v>
      </c>
      <c r="I220" s="187"/>
      <c r="J220" s="188" t="n">
        <f aca="false">ROUND(I220*H220,1)</f>
        <v>0</v>
      </c>
      <c r="K220" s="189"/>
      <c r="L220" s="190"/>
      <c r="M220" s="191"/>
      <c r="N220" s="192" t="s">
        <v>37</v>
      </c>
      <c r="O220" s="60"/>
      <c r="P220" s="177" t="n">
        <f aca="false">O220*H220</f>
        <v>0</v>
      </c>
      <c r="Q220" s="177" t="n">
        <v>0</v>
      </c>
      <c r="R220" s="177" t="n">
        <f aca="false">Q220*H220</f>
        <v>0</v>
      </c>
      <c r="S220" s="177" t="n">
        <v>0</v>
      </c>
      <c r="T220" s="178" t="n">
        <f aca="false">S220*H220</f>
        <v>0</v>
      </c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R220" s="179" t="s">
        <v>152</v>
      </c>
      <c r="AT220" s="179" t="s">
        <v>266</v>
      </c>
      <c r="AU220" s="179" t="s">
        <v>82</v>
      </c>
      <c r="AY220" s="3" t="s">
        <v>127</v>
      </c>
      <c r="BE220" s="180" t="n">
        <f aca="false">IF(N220="základní",J220,0)</f>
        <v>0</v>
      </c>
      <c r="BF220" s="180" t="n">
        <f aca="false">IF(N220="snížená",J220,0)</f>
        <v>0</v>
      </c>
      <c r="BG220" s="180" t="n">
        <f aca="false">IF(N220="zákl. přenesená",J220,0)</f>
        <v>0</v>
      </c>
      <c r="BH220" s="180" t="n">
        <f aca="false">IF(N220="sníž. přenesená",J220,0)</f>
        <v>0</v>
      </c>
      <c r="BI220" s="180" t="n">
        <f aca="false">IF(N220="nulová",J220,0)</f>
        <v>0</v>
      </c>
      <c r="BJ220" s="3" t="s">
        <v>80</v>
      </c>
      <c r="BK220" s="180" t="n">
        <f aca="false">ROUND(I220*H220,1)</f>
        <v>0</v>
      </c>
      <c r="BL220" s="3" t="s">
        <v>134</v>
      </c>
      <c r="BM220" s="179" t="s">
        <v>433</v>
      </c>
    </row>
    <row r="221" s="27" customFormat="true" ht="16.5" hidden="false" customHeight="true" outlineLevel="0" collapsed="false">
      <c r="A221" s="22"/>
      <c r="B221" s="166"/>
      <c r="C221" s="182" t="s">
        <v>391</v>
      </c>
      <c r="D221" s="182" t="s">
        <v>266</v>
      </c>
      <c r="E221" s="183" t="s">
        <v>434</v>
      </c>
      <c r="F221" s="184" t="s">
        <v>435</v>
      </c>
      <c r="G221" s="185" t="s">
        <v>133</v>
      </c>
      <c r="H221" s="186" t="n">
        <v>38</v>
      </c>
      <c r="I221" s="187"/>
      <c r="J221" s="188" t="n">
        <f aca="false">ROUND(I221*H221,1)</f>
        <v>0</v>
      </c>
      <c r="K221" s="189"/>
      <c r="L221" s="190"/>
      <c r="M221" s="191"/>
      <c r="N221" s="192" t="s">
        <v>37</v>
      </c>
      <c r="O221" s="60"/>
      <c r="P221" s="177" t="n">
        <f aca="false">O221*H221</f>
        <v>0</v>
      </c>
      <c r="Q221" s="177" t="n">
        <v>0</v>
      </c>
      <c r="R221" s="177" t="n">
        <f aca="false">Q221*H221</f>
        <v>0</v>
      </c>
      <c r="S221" s="177" t="n">
        <v>0</v>
      </c>
      <c r="T221" s="178" t="n">
        <f aca="false">S221*H221</f>
        <v>0</v>
      </c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R221" s="179" t="s">
        <v>152</v>
      </c>
      <c r="AT221" s="179" t="s">
        <v>266</v>
      </c>
      <c r="AU221" s="179" t="s">
        <v>82</v>
      </c>
      <c r="AY221" s="3" t="s">
        <v>127</v>
      </c>
      <c r="BE221" s="180" t="n">
        <f aca="false">IF(N221="základní",J221,0)</f>
        <v>0</v>
      </c>
      <c r="BF221" s="180" t="n">
        <f aca="false">IF(N221="snížená",J221,0)</f>
        <v>0</v>
      </c>
      <c r="BG221" s="180" t="n">
        <f aca="false">IF(N221="zákl. přenesená",J221,0)</f>
        <v>0</v>
      </c>
      <c r="BH221" s="180" t="n">
        <f aca="false">IF(N221="sníž. přenesená",J221,0)</f>
        <v>0</v>
      </c>
      <c r="BI221" s="180" t="n">
        <f aca="false">IF(N221="nulová",J221,0)</f>
        <v>0</v>
      </c>
      <c r="BJ221" s="3" t="s">
        <v>80</v>
      </c>
      <c r="BK221" s="180" t="n">
        <f aca="false">ROUND(I221*H221,1)</f>
        <v>0</v>
      </c>
      <c r="BL221" s="3" t="s">
        <v>134</v>
      </c>
      <c r="BM221" s="179" t="s">
        <v>436</v>
      </c>
    </row>
    <row r="222" s="27" customFormat="true" ht="21.75" hidden="false" customHeight="true" outlineLevel="0" collapsed="false">
      <c r="A222" s="22"/>
      <c r="B222" s="166"/>
      <c r="C222" s="167" t="s">
        <v>396</v>
      </c>
      <c r="D222" s="167" t="s">
        <v>130</v>
      </c>
      <c r="E222" s="168" t="s">
        <v>437</v>
      </c>
      <c r="F222" s="169" t="s">
        <v>438</v>
      </c>
      <c r="G222" s="170" t="s">
        <v>417</v>
      </c>
      <c r="H222" s="171" t="n">
        <v>31</v>
      </c>
      <c r="I222" s="172"/>
      <c r="J222" s="173" t="n">
        <f aca="false">ROUND(I222*H222,1)</f>
        <v>0</v>
      </c>
      <c r="K222" s="174"/>
      <c r="L222" s="23"/>
      <c r="M222" s="175"/>
      <c r="N222" s="176" t="s">
        <v>37</v>
      </c>
      <c r="O222" s="60"/>
      <c r="P222" s="177" t="n">
        <f aca="false">O222*H222</f>
        <v>0</v>
      </c>
      <c r="Q222" s="177" t="n">
        <v>0.00635</v>
      </c>
      <c r="R222" s="177" t="n">
        <f aca="false">Q222*H222</f>
        <v>0.19685</v>
      </c>
      <c r="S222" s="177" t="n">
        <v>0</v>
      </c>
      <c r="T222" s="178" t="n">
        <f aca="false">S222*H222</f>
        <v>0</v>
      </c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R222" s="179" t="s">
        <v>134</v>
      </c>
      <c r="AT222" s="179" t="s">
        <v>130</v>
      </c>
      <c r="AU222" s="179" t="s">
        <v>82</v>
      </c>
      <c r="AY222" s="3" t="s">
        <v>127</v>
      </c>
      <c r="BE222" s="180" t="n">
        <f aca="false">IF(N222="základní",J222,0)</f>
        <v>0</v>
      </c>
      <c r="BF222" s="180" t="n">
        <f aca="false">IF(N222="snížená",J222,0)</f>
        <v>0</v>
      </c>
      <c r="BG222" s="180" t="n">
        <f aca="false">IF(N222="zákl. přenesená",J222,0)</f>
        <v>0</v>
      </c>
      <c r="BH222" s="180" t="n">
        <f aca="false">IF(N222="sníž. přenesená",J222,0)</f>
        <v>0</v>
      </c>
      <c r="BI222" s="180" t="n">
        <f aca="false">IF(N222="nulová",J222,0)</f>
        <v>0</v>
      </c>
      <c r="BJ222" s="3" t="s">
        <v>80</v>
      </c>
      <c r="BK222" s="180" t="n">
        <f aca="false">ROUND(I222*H222,1)</f>
        <v>0</v>
      </c>
      <c r="BL222" s="3" t="s">
        <v>134</v>
      </c>
      <c r="BM222" s="179" t="s">
        <v>439</v>
      </c>
    </row>
    <row r="223" s="27" customFormat="true" ht="21.75" hidden="false" customHeight="true" outlineLevel="0" collapsed="false">
      <c r="A223" s="22"/>
      <c r="B223" s="166"/>
      <c r="C223" s="182" t="s">
        <v>399</v>
      </c>
      <c r="D223" s="182" t="s">
        <v>266</v>
      </c>
      <c r="E223" s="183" t="s">
        <v>440</v>
      </c>
      <c r="F223" s="184" t="s">
        <v>441</v>
      </c>
      <c r="G223" s="185" t="s">
        <v>417</v>
      </c>
      <c r="H223" s="186" t="n">
        <v>34.56</v>
      </c>
      <c r="I223" s="187"/>
      <c r="J223" s="188" t="n">
        <f aca="false">ROUND(I223*H223,1)</f>
        <v>0</v>
      </c>
      <c r="K223" s="189"/>
      <c r="L223" s="190"/>
      <c r="M223" s="191"/>
      <c r="N223" s="192" t="s">
        <v>37</v>
      </c>
      <c r="O223" s="60"/>
      <c r="P223" s="177" t="n">
        <f aca="false">O223*H223</f>
        <v>0</v>
      </c>
      <c r="Q223" s="177" t="n">
        <v>0</v>
      </c>
      <c r="R223" s="177" t="n">
        <f aca="false">Q223*H223</f>
        <v>0</v>
      </c>
      <c r="S223" s="177" t="n">
        <v>0</v>
      </c>
      <c r="T223" s="178" t="n">
        <f aca="false">S223*H223</f>
        <v>0</v>
      </c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R223" s="179" t="s">
        <v>152</v>
      </c>
      <c r="AT223" s="179" t="s">
        <v>266</v>
      </c>
      <c r="AU223" s="179" t="s">
        <v>82</v>
      </c>
      <c r="AY223" s="3" t="s">
        <v>127</v>
      </c>
      <c r="BE223" s="180" t="n">
        <f aca="false">IF(N223="základní",J223,0)</f>
        <v>0</v>
      </c>
      <c r="BF223" s="180" t="n">
        <f aca="false">IF(N223="snížená",J223,0)</f>
        <v>0</v>
      </c>
      <c r="BG223" s="180" t="n">
        <f aca="false">IF(N223="zákl. přenesená",J223,0)</f>
        <v>0</v>
      </c>
      <c r="BH223" s="180" t="n">
        <f aca="false">IF(N223="sníž. přenesená",J223,0)</f>
        <v>0</v>
      </c>
      <c r="BI223" s="180" t="n">
        <f aca="false">IF(N223="nulová",J223,0)</f>
        <v>0</v>
      </c>
      <c r="BJ223" s="3" t="s">
        <v>80</v>
      </c>
      <c r="BK223" s="180" t="n">
        <f aca="false">ROUND(I223*H223,1)</f>
        <v>0</v>
      </c>
      <c r="BL223" s="3" t="s">
        <v>134</v>
      </c>
      <c r="BM223" s="179" t="s">
        <v>442</v>
      </c>
    </row>
    <row r="224" s="27" customFormat="true" ht="24.15" hidden="false" customHeight="true" outlineLevel="0" collapsed="false">
      <c r="A224" s="22"/>
      <c r="B224" s="166"/>
      <c r="C224" s="182" t="s">
        <v>403</v>
      </c>
      <c r="D224" s="182" t="s">
        <v>266</v>
      </c>
      <c r="E224" s="183" t="s">
        <v>443</v>
      </c>
      <c r="F224" s="184" t="s">
        <v>444</v>
      </c>
      <c r="G224" s="185" t="s">
        <v>261</v>
      </c>
      <c r="H224" s="186" t="n">
        <v>3</v>
      </c>
      <c r="I224" s="187"/>
      <c r="J224" s="188" t="n">
        <f aca="false">ROUND(I224*H224,1)</f>
        <v>0</v>
      </c>
      <c r="K224" s="189"/>
      <c r="L224" s="190"/>
      <c r="M224" s="191"/>
      <c r="N224" s="192" t="s">
        <v>37</v>
      </c>
      <c r="O224" s="60"/>
      <c r="P224" s="177" t="n">
        <f aca="false">O224*H224</f>
        <v>0</v>
      </c>
      <c r="Q224" s="177" t="n">
        <v>0</v>
      </c>
      <c r="R224" s="177" t="n">
        <f aca="false">Q224*H224</f>
        <v>0</v>
      </c>
      <c r="S224" s="177" t="n">
        <v>0</v>
      </c>
      <c r="T224" s="178" t="n">
        <f aca="false">S224*H224</f>
        <v>0</v>
      </c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R224" s="179" t="s">
        <v>152</v>
      </c>
      <c r="AT224" s="179" t="s">
        <v>266</v>
      </c>
      <c r="AU224" s="179" t="s">
        <v>82</v>
      </c>
      <c r="AY224" s="3" t="s">
        <v>127</v>
      </c>
      <c r="BE224" s="180" t="n">
        <f aca="false">IF(N224="základní",J224,0)</f>
        <v>0</v>
      </c>
      <c r="BF224" s="180" t="n">
        <f aca="false">IF(N224="snížená",J224,0)</f>
        <v>0</v>
      </c>
      <c r="BG224" s="180" t="n">
        <f aca="false">IF(N224="zákl. přenesená",J224,0)</f>
        <v>0</v>
      </c>
      <c r="BH224" s="180" t="n">
        <f aca="false">IF(N224="sníž. přenesená",J224,0)</f>
        <v>0</v>
      </c>
      <c r="BI224" s="180" t="n">
        <f aca="false">IF(N224="nulová",J224,0)</f>
        <v>0</v>
      </c>
      <c r="BJ224" s="3" t="s">
        <v>80</v>
      </c>
      <c r="BK224" s="180" t="n">
        <f aca="false">ROUND(I224*H224,1)</f>
        <v>0</v>
      </c>
      <c r="BL224" s="3" t="s">
        <v>134</v>
      </c>
      <c r="BM224" s="179" t="s">
        <v>445</v>
      </c>
    </row>
    <row r="225" s="27" customFormat="true" ht="21.75" hidden="false" customHeight="true" outlineLevel="0" collapsed="false">
      <c r="A225" s="22"/>
      <c r="B225" s="166"/>
      <c r="C225" s="167" t="s">
        <v>407</v>
      </c>
      <c r="D225" s="167" t="s">
        <v>130</v>
      </c>
      <c r="E225" s="168" t="s">
        <v>446</v>
      </c>
      <c r="F225" s="169" t="s">
        <v>447</v>
      </c>
      <c r="G225" s="170" t="s">
        <v>177</v>
      </c>
      <c r="H225" s="181"/>
      <c r="I225" s="172"/>
      <c r="J225" s="173" t="n">
        <f aca="false">ROUND(I225*H225,1)</f>
        <v>0</v>
      </c>
      <c r="K225" s="174"/>
      <c r="L225" s="23"/>
      <c r="M225" s="175"/>
      <c r="N225" s="176" t="s">
        <v>37</v>
      </c>
      <c r="O225" s="60"/>
      <c r="P225" s="177" t="n">
        <f aca="false">O225*H225</f>
        <v>0</v>
      </c>
      <c r="Q225" s="177" t="n">
        <v>0</v>
      </c>
      <c r="R225" s="177" t="n">
        <f aca="false">Q225*H225</f>
        <v>0</v>
      </c>
      <c r="S225" s="177" t="n">
        <v>0</v>
      </c>
      <c r="T225" s="178" t="n">
        <f aca="false">S225*H225</f>
        <v>0</v>
      </c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R225" s="179" t="s">
        <v>134</v>
      </c>
      <c r="AT225" s="179" t="s">
        <v>130</v>
      </c>
      <c r="AU225" s="179" t="s">
        <v>82</v>
      </c>
      <c r="AY225" s="3" t="s">
        <v>127</v>
      </c>
      <c r="BE225" s="180" t="n">
        <f aca="false">IF(N225="základní",J225,0)</f>
        <v>0</v>
      </c>
      <c r="BF225" s="180" t="n">
        <f aca="false">IF(N225="snížená",J225,0)</f>
        <v>0</v>
      </c>
      <c r="BG225" s="180" t="n">
        <f aca="false">IF(N225="zákl. přenesená",J225,0)</f>
        <v>0</v>
      </c>
      <c r="BH225" s="180" t="n">
        <f aca="false">IF(N225="sníž. přenesená",J225,0)</f>
        <v>0</v>
      </c>
      <c r="BI225" s="180" t="n">
        <f aca="false">IF(N225="nulová",J225,0)</f>
        <v>0</v>
      </c>
      <c r="BJ225" s="3" t="s">
        <v>80</v>
      </c>
      <c r="BK225" s="180" t="n">
        <f aca="false">ROUND(I225*H225,1)</f>
        <v>0</v>
      </c>
      <c r="BL225" s="3" t="s">
        <v>134</v>
      </c>
      <c r="BM225" s="179" t="s">
        <v>448</v>
      </c>
    </row>
    <row r="226" s="152" customFormat="true" ht="22.8" hidden="false" customHeight="true" outlineLevel="0" collapsed="false">
      <c r="B226" s="153"/>
      <c r="D226" s="154" t="s">
        <v>71</v>
      </c>
      <c r="E226" s="164" t="s">
        <v>449</v>
      </c>
      <c r="F226" s="164" t="s">
        <v>450</v>
      </c>
      <c r="I226" s="156"/>
      <c r="J226" s="165" t="n">
        <f aca="false">BK226</f>
        <v>0</v>
      </c>
      <c r="L226" s="153"/>
      <c r="M226" s="158"/>
      <c r="N226" s="159"/>
      <c r="O226" s="159"/>
      <c r="P226" s="160" t="n">
        <f aca="false">SUM(P227:P238)</f>
        <v>0</v>
      </c>
      <c r="Q226" s="159"/>
      <c r="R226" s="160" t="n">
        <f aca="false">SUM(R227:R238)</f>
        <v>0.676805</v>
      </c>
      <c r="S226" s="159"/>
      <c r="T226" s="161" t="n">
        <f aca="false">SUM(T227:T238)</f>
        <v>4.94705</v>
      </c>
      <c r="AR226" s="154" t="s">
        <v>82</v>
      </c>
      <c r="AT226" s="162" t="s">
        <v>71</v>
      </c>
      <c r="AU226" s="162" t="s">
        <v>80</v>
      </c>
      <c r="AY226" s="154" t="s">
        <v>127</v>
      </c>
      <c r="BK226" s="163" t="n">
        <f aca="false">SUM(BK227:BK238)</f>
        <v>0</v>
      </c>
    </row>
    <row r="227" s="27" customFormat="true" ht="16.5" hidden="false" customHeight="true" outlineLevel="0" collapsed="false">
      <c r="A227" s="22"/>
      <c r="B227" s="166"/>
      <c r="C227" s="167" t="s">
        <v>411</v>
      </c>
      <c r="D227" s="167" t="s">
        <v>130</v>
      </c>
      <c r="E227" s="168" t="s">
        <v>451</v>
      </c>
      <c r="F227" s="169" t="s">
        <v>452</v>
      </c>
      <c r="G227" s="170" t="s">
        <v>417</v>
      </c>
      <c r="H227" s="171" t="n">
        <v>60.7</v>
      </c>
      <c r="I227" s="172"/>
      <c r="J227" s="173" t="n">
        <f aca="false">ROUND(I227*H227,1)</f>
        <v>0</v>
      </c>
      <c r="K227" s="174"/>
      <c r="L227" s="23"/>
      <c r="M227" s="175"/>
      <c r="N227" s="176" t="s">
        <v>37</v>
      </c>
      <c r="O227" s="60"/>
      <c r="P227" s="177" t="n">
        <f aca="false">O227*H227</f>
        <v>0</v>
      </c>
      <c r="Q227" s="177" t="n">
        <v>0</v>
      </c>
      <c r="R227" s="177" t="n">
        <f aca="false">Q227*H227</f>
        <v>0</v>
      </c>
      <c r="S227" s="177" t="n">
        <v>0.0815</v>
      </c>
      <c r="T227" s="178" t="n">
        <f aca="false">S227*H227</f>
        <v>4.94705</v>
      </c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R227" s="179" t="s">
        <v>134</v>
      </c>
      <c r="AT227" s="179" t="s">
        <v>130</v>
      </c>
      <c r="AU227" s="179" t="s">
        <v>82</v>
      </c>
      <c r="AY227" s="3" t="s">
        <v>127</v>
      </c>
      <c r="BE227" s="180" t="n">
        <f aca="false">IF(N227="základní",J227,0)</f>
        <v>0</v>
      </c>
      <c r="BF227" s="180" t="n">
        <f aca="false">IF(N227="snížená",J227,0)</f>
        <v>0</v>
      </c>
      <c r="BG227" s="180" t="n">
        <f aca="false">IF(N227="zákl. přenesená",J227,0)</f>
        <v>0</v>
      </c>
      <c r="BH227" s="180" t="n">
        <f aca="false">IF(N227="sníž. přenesená",J227,0)</f>
        <v>0</v>
      </c>
      <c r="BI227" s="180" t="n">
        <f aca="false">IF(N227="nulová",J227,0)</f>
        <v>0</v>
      </c>
      <c r="BJ227" s="3" t="s">
        <v>80</v>
      </c>
      <c r="BK227" s="180" t="n">
        <f aca="false">ROUND(I227*H227,1)</f>
        <v>0</v>
      </c>
      <c r="BL227" s="3" t="s">
        <v>134</v>
      </c>
      <c r="BM227" s="179" t="s">
        <v>453</v>
      </c>
    </row>
    <row r="228" s="27" customFormat="true" ht="16.5" hidden="false" customHeight="true" outlineLevel="0" collapsed="false">
      <c r="A228" s="22"/>
      <c r="B228" s="166"/>
      <c r="C228" s="167" t="s">
        <v>457</v>
      </c>
      <c r="D228" s="167" t="s">
        <v>130</v>
      </c>
      <c r="E228" s="168" t="s">
        <v>454</v>
      </c>
      <c r="F228" s="169" t="s">
        <v>455</v>
      </c>
      <c r="G228" s="170" t="s">
        <v>417</v>
      </c>
      <c r="H228" s="171" t="n">
        <v>60.7</v>
      </c>
      <c r="I228" s="172"/>
      <c r="J228" s="173" t="n">
        <f aca="false">ROUND(I228*H228,1)</f>
        <v>0</v>
      </c>
      <c r="K228" s="174"/>
      <c r="L228" s="23"/>
      <c r="M228" s="175"/>
      <c r="N228" s="176" t="s">
        <v>37</v>
      </c>
      <c r="O228" s="60"/>
      <c r="P228" s="177" t="n">
        <f aca="false">O228*H228</f>
        <v>0</v>
      </c>
      <c r="Q228" s="177" t="n">
        <v>0.0045</v>
      </c>
      <c r="R228" s="177" t="n">
        <f aca="false">Q228*H228</f>
        <v>0.27315</v>
      </c>
      <c r="S228" s="177" t="n">
        <v>0</v>
      </c>
      <c r="T228" s="178" t="n">
        <f aca="false">S228*H228</f>
        <v>0</v>
      </c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R228" s="179" t="s">
        <v>134</v>
      </c>
      <c r="AT228" s="179" t="s">
        <v>130</v>
      </c>
      <c r="AU228" s="179" t="s">
        <v>82</v>
      </c>
      <c r="AY228" s="3" t="s">
        <v>127</v>
      </c>
      <c r="BE228" s="180" t="n">
        <f aca="false">IF(N228="základní",J228,0)</f>
        <v>0</v>
      </c>
      <c r="BF228" s="180" t="n">
        <f aca="false">IF(N228="snížená",J228,0)</f>
        <v>0</v>
      </c>
      <c r="BG228" s="180" t="n">
        <f aca="false">IF(N228="zákl. přenesená",J228,0)</f>
        <v>0</v>
      </c>
      <c r="BH228" s="180" t="n">
        <f aca="false">IF(N228="sníž. přenesená",J228,0)</f>
        <v>0</v>
      </c>
      <c r="BI228" s="180" t="n">
        <f aca="false">IF(N228="nulová",J228,0)</f>
        <v>0</v>
      </c>
      <c r="BJ228" s="3" t="s">
        <v>80</v>
      </c>
      <c r="BK228" s="180" t="n">
        <f aca="false">ROUND(I228*H228,1)</f>
        <v>0</v>
      </c>
      <c r="BL228" s="3" t="s">
        <v>134</v>
      </c>
      <c r="BM228" s="179" t="s">
        <v>456</v>
      </c>
    </row>
    <row r="229" s="27" customFormat="true" ht="24.15" hidden="false" customHeight="true" outlineLevel="0" collapsed="false">
      <c r="A229" s="22"/>
      <c r="B229" s="166"/>
      <c r="C229" s="167" t="s">
        <v>460</v>
      </c>
      <c r="D229" s="167" t="s">
        <v>130</v>
      </c>
      <c r="E229" s="168" t="s">
        <v>458</v>
      </c>
      <c r="F229" s="169" t="s">
        <v>423</v>
      </c>
      <c r="G229" s="170" t="s">
        <v>417</v>
      </c>
      <c r="H229" s="171" t="n">
        <v>60.7</v>
      </c>
      <c r="I229" s="172"/>
      <c r="J229" s="173" t="n">
        <f aca="false">ROUND(I229*H229,1)</f>
        <v>0</v>
      </c>
      <c r="K229" s="174"/>
      <c r="L229" s="23"/>
      <c r="M229" s="175"/>
      <c r="N229" s="176" t="s">
        <v>37</v>
      </c>
      <c r="O229" s="60"/>
      <c r="P229" s="177" t="n">
        <f aca="false">O229*H229</f>
        <v>0</v>
      </c>
      <c r="Q229" s="177" t="n">
        <v>0.00145</v>
      </c>
      <c r="R229" s="177" t="n">
        <f aca="false">Q229*H229</f>
        <v>0.088015</v>
      </c>
      <c r="S229" s="177" t="n">
        <v>0</v>
      </c>
      <c r="T229" s="178" t="n">
        <f aca="false">S229*H229</f>
        <v>0</v>
      </c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R229" s="179" t="s">
        <v>164</v>
      </c>
      <c r="AT229" s="179" t="s">
        <v>130</v>
      </c>
      <c r="AU229" s="179" t="s">
        <v>82</v>
      </c>
      <c r="AY229" s="3" t="s">
        <v>127</v>
      </c>
      <c r="BE229" s="180" t="n">
        <f aca="false">IF(N229="základní",J229,0)</f>
        <v>0</v>
      </c>
      <c r="BF229" s="180" t="n">
        <f aca="false">IF(N229="snížená",J229,0)</f>
        <v>0</v>
      </c>
      <c r="BG229" s="180" t="n">
        <f aca="false">IF(N229="zákl. přenesená",J229,0)</f>
        <v>0</v>
      </c>
      <c r="BH229" s="180" t="n">
        <f aca="false">IF(N229="sníž. přenesená",J229,0)</f>
        <v>0</v>
      </c>
      <c r="BI229" s="180" t="n">
        <f aca="false">IF(N229="nulová",J229,0)</f>
        <v>0</v>
      </c>
      <c r="BJ229" s="3" t="s">
        <v>80</v>
      </c>
      <c r="BK229" s="180" t="n">
        <f aca="false">ROUND(I229*H229,1)</f>
        <v>0</v>
      </c>
      <c r="BL229" s="3" t="s">
        <v>164</v>
      </c>
      <c r="BM229" s="179" t="s">
        <v>459</v>
      </c>
    </row>
    <row r="230" s="27" customFormat="true" ht="16.5" hidden="false" customHeight="true" outlineLevel="0" collapsed="false">
      <c r="A230" s="22"/>
      <c r="B230" s="166"/>
      <c r="C230" s="167" t="s">
        <v>464</v>
      </c>
      <c r="D230" s="167" t="s">
        <v>130</v>
      </c>
      <c r="E230" s="168" t="s">
        <v>461</v>
      </c>
      <c r="F230" s="169" t="s">
        <v>462</v>
      </c>
      <c r="G230" s="170" t="s">
        <v>417</v>
      </c>
      <c r="H230" s="171" t="n">
        <v>60.7</v>
      </c>
      <c r="I230" s="172"/>
      <c r="J230" s="173" t="n">
        <f aca="false">ROUND(I230*H230,1)</f>
        <v>0</v>
      </c>
      <c r="K230" s="174"/>
      <c r="L230" s="23"/>
      <c r="M230" s="175"/>
      <c r="N230" s="176" t="s">
        <v>37</v>
      </c>
      <c r="O230" s="60"/>
      <c r="P230" s="177" t="n">
        <f aca="false">O230*H230</f>
        <v>0</v>
      </c>
      <c r="Q230" s="177" t="n">
        <v>0</v>
      </c>
      <c r="R230" s="177" t="n">
        <f aca="false">Q230*H230</f>
        <v>0</v>
      </c>
      <c r="S230" s="177" t="n">
        <v>0</v>
      </c>
      <c r="T230" s="178" t="n">
        <f aca="false">S230*H230</f>
        <v>0</v>
      </c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R230" s="179" t="s">
        <v>134</v>
      </c>
      <c r="AT230" s="179" t="s">
        <v>130</v>
      </c>
      <c r="AU230" s="179" t="s">
        <v>82</v>
      </c>
      <c r="AY230" s="3" t="s">
        <v>127</v>
      </c>
      <c r="BE230" s="180" t="n">
        <f aca="false">IF(N230="základní",J230,0)</f>
        <v>0</v>
      </c>
      <c r="BF230" s="180" t="n">
        <f aca="false">IF(N230="snížená",J230,0)</f>
        <v>0</v>
      </c>
      <c r="BG230" s="180" t="n">
        <f aca="false">IF(N230="zákl. přenesená",J230,0)</f>
        <v>0</v>
      </c>
      <c r="BH230" s="180" t="n">
        <f aca="false">IF(N230="sníž. přenesená",J230,0)</f>
        <v>0</v>
      </c>
      <c r="BI230" s="180" t="n">
        <f aca="false">IF(N230="nulová",J230,0)</f>
        <v>0</v>
      </c>
      <c r="BJ230" s="3" t="s">
        <v>80</v>
      </c>
      <c r="BK230" s="180" t="n">
        <f aca="false">ROUND(I230*H230,1)</f>
        <v>0</v>
      </c>
      <c r="BL230" s="3" t="s">
        <v>134</v>
      </c>
      <c r="BM230" s="179" t="s">
        <v>463</v>
      </c>
    </row>
    <row r="231" s="27" customFormat="true" ht="16.5" hidden="false" customHeight="true" outlineLevel="0" collapsed="false">
      <c r="A231" s="22"/>
      <c r="B231" s="166"/>
      <c r="C231" s="182" t="s">
        <v>466</v>
      </c>
      <c r="D231" s="182" t="s">
        <v>266</v>
      </c>
      <c r="E231" s="183" t="s">
        <v>431</v>
      </c>
      <c r="F231" s="184" t="s">
        <v>432</v>
      </c>
      <c r="G231" s="185" t="s">
        <v>383</v>
      </c>
      <c r="H231" s="186" t="n">
        <v>4</v>
      </c>
      <c r="I231" s="187"/>
      <c r="J231" s="188" t="n">
        <f aca="false">ROUND(I231*H231,1)</f>
        <v>0</v>
      </c>
      <c r="K231" s="189"/>
      <c r="L231" s="190"/>
      <c r="M231" s="191"/>
      <c r="N231" s="192" t="s">
        <v>37</v>
      </c>
      <c r="O231" s="60"/>
      <c r="P231" s="177" t="n">
        <f aca="false">O231*H231</f>
        <v>0</v>
      </c>
      <c r="Q231" s="177" t="n">
        <v>0</v>
      </c>
      <c r="R231" s="177" t="n">
        <f aca="false">Q231*H231</f>
        <v>0</v>
      </c>
      <c r="S231" s="177" t="n">
        <v>0</v>
      </c>
      <c r="T231" s="178" t="n">
        <f aca="false">S231*H231</f>
        <v>0</v>
      </c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R231" s="179" t="s">
        <v>152</v>
      </c>
      <c r="AT231" s="179" t="s">
        <v>266</v>
      </c>
      <c r="AU231" s="179" t="s">
        <v>82</v>
      </c>
      <c r="AY231" s="3" t="s">
        <v>127</v>
      </c>
      <c r="BE231" s="180" t="n">
        <f aca="false">IF(N231="základní",J231,0)</f>
        <v>0</v>
      </c>
      <c r="BF231" s="180" t="n">
        <f aca="false">IF(N231="snížená",J231,0)</f>
        <v>0</v>
      </c>
      <c r="BG231" s="180" t="n">
        <f aca="false">IF(N231="zákl. přenesená",J231,0)</f>
        <v>0</v>
      </c>
      <c r="BH231" s="180" t="n">
        <f aca="false">IF(N231="sníž. přenesená",J231,0)</f>
        <v>0</v>
      </c>
      <c r="BI231" s="180" t="n">
        <f aca="false">IF(N231="nulová",J231,0)</f>
        <v>0</v>
      </c>
      <c r="BJ231" s="3" t="s">
        <v>80</v>
      </c>
      <c r="BK231" s="180" t="n">
        <f aca="false">ROUND(I231*H231,1)</f>
        <v>0</v>
      </c>
      <c r="BL231" s="3" t="s">
        <v>134</v>
      </c>
      <c r="BM231" s="179" t="s">
        <v>465</v>
      </c>
    </row>
    <row r="232" s="27" customFormat="true" ht="24.15" hidden="false" customHeight="true" outlineLevel="0" collapsed="false">
      <c r="A232" s="22"/>
      <c r="B232" s="166"/>
      <c r="C232" s="167" t="s">
        <v>470</v>
      </c>
      <c r="D232" s="167" t="s">
        <v>130</v>
      </c>
      <c r="E232" s="168" t="s">
        <v>467</v>
      </c>
      <c r="F232" s="169" t="s">
        <v>468</v>
      </c>
      <c r="G232" s="170" t="s">
        <v>417</v>
      </c>
      <c r="H232" s="171" t="n">
        <v>60.7</v>
      </c>
      <c r="I232" s="172"/>
      <c r="J232" s="173" t="n">
        <f aca="false">ROUND(I232*H232,1)</f>
        <v>0</v>
      </c>
      <c r="K232" s="174"/>
      <c r="L232" s="23"/>
      <c r="M232" s="175"/>
      <c r="N232" s="176" t="s">
        <v>37</v>
      </c>
      <c r="O232" s="60"/>
      <c r="P232" s="177" t="n">
        <f aca="false">O232*H232</f>
        <v>0</v>
      </c>
      <c r="Q232" s="177" t="n">
        <v>0.0052</v>
      </c>
      <c r="R232" s="177" t="n">
        <f aca="false">Q232*H232</f>
        <v>0.31564</v>
      </c>
      <c r="S232" s="177" t="n">
        <v>0</v>
      </c>
      <c r="T232" s="178" t="n">
        <f aca="false">S232*H232</f>
        <v>0</v>
      </c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R232" s="179" t="s">
        <v>134</v>
      </c>
      <c r="AT232" s="179" t="s">
        <v>130</v>
      </c>
      <c r="AU232" s="179" t="s">
        <v>82</v>
      </c>
      <c r="AY232" s="3" t="s">
        <v>127</v>
      </c>
      <c r="BE232" s="180" t="n">
        <f aca="false">IF(N232="základní",J232,0)</f>
        <v>0</v>
      </c>
      <c r="BF232" s="180" t="n">
        <f aca="false">IF(N232="snížená",J232,0)</f>
        <v>0</v>
      </c>
      <c r="BG232" s="180" t="n">
        <f aca="false">IF(N232="zákl. přenesená",J232,0)</f>
        <v>0</v>
      </c>
      <c r="BH232" s="180" t="n">
        <f aca="false">IF(N232="sníž. přenesená",J232,0)</f>
        <v>0</v>
      </c>
      <c r="BI232" s="180" t="n">
        <f aca="false">IF(N232="nulová",J232,0)</f>
        <v>0</v>
      </c>
      <c r="BJ232" s="3" t="s">
        <v>80</v>
      </c>
      <c r="BK232" s="180" t="n">
        <f aca="false">ROUND(I232*H232,1)</f>
        <v>0</v>
      </c>
      <c r="BL232" s="3" t="s">
        <v>134</v>
      </c>
      <c r="BM232" s="179" t="s">
        <v>469</v>
      </c>
    </row>
    <row r="233" s="27" customFormat="true" ht="16.5" hidden="false" customHeight="true" outlineLevel="0" collapsed="false">
      <c r="A233" s="22"/>
      <c r="B233" s="166"/>
      <c r="C233" s="182" t="s">
        <v>474</v>
      </c>
      <c r="D233" s="182" t="s">
        <v>266</v>
      </c>
      <c r="E233" s="183" t="s">
        <v>471</v>
      </c>
      <c r="F233" s="184" t="s">
        <v>472</v>
      </c>
      <c r="G233" s="185" t="s">
        <v>417</v>
      </c>
      <c r="H233" s="186" t="n">
        <v>49.68</v>
      </c>
      <c r="I233" s="187"/>
      <c r="J233" s="188" t="n">
        <f aca="false">ROUND(I233*H233,1)</f>
        <v>0</v>
      </c>
      <c r="K233" s="189"/>
      <c r="L233" s="190"/>
      <c r="M233" s="191"/>
      <c r="N233" s="192" t="s">
        <v>37</v>
      </c>
      <c r="O233" s="60"/>
      <c r="P233" s="177" t="n">
        <f aca="false">O233*H233</f>
        <v>0</v>
      </c>
      <c r="Q233" s="177" t="n">
        <v>0</v>
      </c>
      <c r="R233" s="177" t="n">
        <f aca="false">Q233*H233</f>
        <v>0</v>
      </c>
      <c r="S233" s="177" t="n">
        <v>0</v>
      </c>
      <c r="T233" s="178" t="n">
        <f aca="false">S233*H233</f>
        <v>0</v>
      </c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R233" s="179" t="s">
        <v>152</v>
      </c>
      <c r="AT233" s="179" t="s">
        <v>266</v>
      </c>
      <c r="AU233" s="179" t="s">
        <v>82</v>
      </c>
      <c r="AY233" s="3" t="s">
        <v>127</v>
      </c>
      <c r="BE233" s="180" t="n">
        <f aca="false">IF(N233="základní",J233,0)</f>
        <v>0</v>
      </c>
      <c r="BF233" s="180" t="n">
        <f aca="false">IF(N233="snížená",J233,0)</f>
        <v>0</v>
      </c>
      <c r="BG233" s="180" t="n">
        <f aca="false">IF(N233="zákl. přenesená",J233,0)</f>
        <v>0</v>
      </c>
      <c r="BH233" s="180" t="n">
        <f aca="false">IF(N233="sníž. přenesená",J233,0)</f>
        <v>0</v>
      </c>
      <c r="BI233" s="180" t="n">
        <f aca="false">IF(N233="nulová",J233,0)</f>
        <v>0</v>
      </c>
      <c r="BJ233" s="3" t="s">
        <v>80</v>
      </c>
      <c r="BK233" s="180" t="n">
        <f aca="false">ROUND(I233*H233,1)</f>
        <v>0</v>
      </c>
      <c r="BL233" s="3" t="s">
        <v>134</v>
      </c>
      <c r="BM233" s="179" t="s">
        <v>473</v>
      </c>
    </row>
    <row r="234" s="27" customFormat="true" ht="16.5" hidden="false" customHeight="true" outlineLevel="0" collapsed="false">
      <c r="A234" s="22"/>
      <c r="B234" s="166"/>
      <c r="C234" s="182" t="s">
        <v>478</v>
      </c>
      <c r="D234" s="182" t="s">
        <v>266</v>
      </c>
      <c r="E234" s="183" t="s">
        <v>475</v>
      </c>
      <c r="F234" s="184" t="s">
        <v>476</v>
      </c>
      <c r="G234" s="185" t="s">
        <v>417</v>
      </c>
      <c r="H234" s="186" t="n">
        <v>19</v>
      </c>
      <c r="I234" s="187"/>
      <c r="J234" s="188" t="n">
        <f aca="false">ROUND(I234*H234,1)</f>
        <v>0</v>
      </c>
      <c r="K234" s="189"/>
      <c r="L234" s="190"/>
      <c r="M234" s="191"/>
      <c r="N234" s="192" t="s">
        <v>37</v>
      </c>
      <c r="O234" s="60"/>
      <c r="P234" s="177" t="n">
        <f aca="false">O234*H234</f>
        <v>0</v>
      </c>
      <c r="Q234" s="177" t="n">
        <v>0</v>
      </c>
      <c r="R234" s="177" t="n">
        <f aca="false">Q234*H234</f>
        <v>0</v>
      </c>
      <c r="S234" s="177" t="n">
        <v>0</v>
      </c>
      <c r="T234" s="178" t="n">
        <f aca="false">S234*H234</f>
        <v>0</v>
      </c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R234" s="179" t="s">
        <v>152</v>
      </c>
      <c r="AT234" s="179" t="s">
        <v>266</v>
      </c>
      <c r="AU234" s="179" t="s">
        <v>82</v>
      </c>
      <c r="AY234" s="3" t="s">
        <v>127</v>
      </c>
      <c r="BE234" s="180" t="n">
        <f aca="false">IF(N234="základní",J234,0)</f>
        <v>0</v>
      </c>
      <c r="BF234" s="180" t="n">
        <f aca="false">IF(N234="snížená",J234,0)</f>
        <v>0</v>
      </c>
      <c r="BG234" s="180" t="n">
        <f aca="false">IF(N234="zákl. přenesená",J234,0)</f>
        <v>0</v>
      </c>
      <c r="BH234" s="180" t="n">
        <f aca="false">IF(N234="sníž. přenesená",J234,0)</f>
        <v>0</v>
      </c>
      <c r="BI234" s="180" t="n">
        <f aca="false">IF(N234="nulová",J234,0)</f>
        <v>0</v>
      </c>
      <c r="BJ234" s="3" t="s">
        <v>80</v>
      </c>
      <c r="BK234" s="180" t="n">
        <f aca="false">ROUND(I234*H234,1)</f>
        <v>0</v>
      </c>
      <c r="BL234" s="3" t="s">
        <v>134</v>
      </c>
      <c r="BM234" s="179" t="s">
        <v>477</v>
      </c>
    </row>
    <row r="235" s="27" customFormat="true" ht="24.15" hidden="false" customHeight="true" outlineLevel="0" collapsed="false">
      <c r="A235" s="22"/>
      <c r="B235" s="166"/>
      <c r="C235" s="182" t="s">
        <v>482</v>
      </c>
      <c r="D235" s="182" t="s">
        <v>266</v>
      </c>
      <c r="E235" s="183" t="s">
        <v>479</v>
      </c>
      <c r="F235" s="184" t="s">
        <v>480</v>
      </c>
      <c r="G235" s="185" t="s">
        <v>261</v>
      </c>
      <c r="H235" s="186" t="n">
        <v>7</v>
      </c>
      <c r="I235" s="187"/>
      <c r="J235" s="188" t="n">
        <f aca="false">ROUND(I235*H235,1)</f>
        <v>0</v>
      </c>
      <c r="K235" s="189"/>
      <c r="L235" s="190"/>
      <c r="M235" s="191"/>
      <c r="N235" s="192" t="s">
        <v>37</v>
      </c>
      <c r="O235" s="60"/>
      <c r="P235" s="177" t="n">
        <f aca="false">O235*H235</f>
        <v>0</v>
      </c>
      <c r="Q235" s="177" t="n">
        <v>0</v>
      </c>
      <c r="R235" s="177" t="n">
        <f aca="false">Q235*H235</f>
        <v>0</v>
      </c>
      <c r="S235" s="177" t="n">
        <v>0</v>
      </c>
      <c r="T235" s="178" t="n">
        <f aca="false">S235*H235</f>
        <v>0</v>
      </c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R235" s="179" t="s">
        <v>152</v>
      </c>
      <c r="AT235" s="179" t="s">
        <v>266</v>
      </c>
      <c r="AU235" s="179" t="s">
        <v>82</v>
      </c>
      <c r="AY235" s="3" t="s">
        <v>127</v>
      </c>
      <c r="BE235" s="180" t="n">
        <f aca="false">IF(N235="základní",J235,0)</f>
        <v>0</v>
      </c>
      <c r="BF235" s="180" t="n">
        <f aca="false">IF(N235="snížená",J235,0)</f>
        <v>0</v>
      </c>
      <c r="BG235" s="180" t="n">
        <f aca="false">IF(N235="zákl. přenesená",J235,0)</f>
        <v>0</v>
      </c>
      <c r="BH235" s="180" t="n">
        <f aca="false">IF(N235="sníž. přenesená",J235,0)</f>
        <v>0</v>
      </c>
      <c r="BI235" s="180" t="n">
        <f aca="false">IF(N235="nulová",J235,0)</f>
        <v>0</v>
      </c>
      <c r="BJ235" s="3" t="s">
        <v>80</v>
      </c>
      <c r="BK235" s="180" t="n">
        <f aca="false">ROUND(I235*H235,1)</f>
        <v>0</v>
      </c>
      <c r="BL235" s="3" t="s">
        <v>134</v>
      </c>
      <c r="BM235" s="179" t="s">
        <v>481</v>
      </c>
    </row>
    <row r="236" s="27" customFormat="true" ht="16.5" hidden="false" customHeight="true" outlineLevel="0" collapsed="false">
      <c r="A236" s="22"/>
      <c r="B236" s="166"/>
      <c r="C236" s="182" t="s">
        <v>486</v>
      </c>
      <c r="D236" s="182" t="s">
        <v>266</v>
      </c>
      <c r="E236" s="183" t="s">
        <v>483</v>
      </c>
      <c r="F236" s="184" t="s">
        <v>484</v>
      </c>
      <c r="G236" s="185" t="s">
        <v>261</v>
      </c>
      <c r="H236" s="186" t="n">
        <v>10</v>
      </c>
      <c r="I236" s="187"/>
      <c r="J236" s="188" t="n">
        <f aca="false">ROUND(I236*H236,1)</f>
        <v>0</v>
      </c>
      <c r="K236" s="189"/>
      <c r="L236" s="190"/>
      <c r="M236" s="191"/>
      <c r="N236" s="192" t="s">
        <v>37</v>
      </c>
      <c r="O236" s="60"/>
      <c r="P236" s="177" t="n">
        <f aca="false">O236*H236</f>
        <v>0</v>
      </c>
      <c r="Q236" s="177" t="n">
        <v>0</v>
      </c>
      <c r="R236" s="177" t="n">
        <f aca="false">Q236*H236</f>
        <v>0</v>
      </c>
      <c r="S236" s="177" t="n">
        <v>0</v>
      </c>
      <c r="T236" s="178" t="n">
        <f aca="false">S236*H236</f>
        <v>0</v>
      </c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R236" s="179" t="s">
        <v>152</v>
      </c>
      <c r="AT236" s="179" t="s">
        <v>266</v>
      </c>
      <c r="AU236" s="179" t="s">
        <v>82</v>
      </c>
      <c r="AY236" s="3" t="s">
        <v>127</v>
      </c>
      <c r="BE236" s="180" t="n">
        <f aca="false">IF(N236="základní",J236,0)</f>
        <v>0</v>
      </c>
      <c r="BF236" s="180" t="n">
        <f aca="false">IF(N236="snížená",J236,0)</f>
        <v>0</v>
      </c>
      <c r="BG236" s="180" t="n">
        <f aca="false">IF(N236="zákl. přenesená",J236,0)</f>
        <v>0</v>
      </c>
      <c r="BH236" s="180" t="n">
        <f aca="false">IF(N236="sníž. přenesená",J236,0)</f>
        <v>0</v>
      </c>
      <c r="BI236" s="180" t="n">
        <f aca="false">IF(N236="nulová",J236,0)</f>
        <v>0</v>
      </c>
      <c r="BJ236" s="3" t="s">
        <v>80</v>
      </c>
      <c r="BK236" s="180" t="n">
        <f aca="false">ROUND(I236*H236,1)</f>
        <v>0</v>
      </c>
      <c r="BL236" s="3" t="s">
        <v>134</v>
      </c>
      <c r="BM236" s="179" t="s">
        <v>485</v>
      </c>
    </row>
    <row r="237" s="27" customFormat="true" ht="21.75" hidden="false" customHeight="true" outlineLevel="0" collapsed="false">
      <c r="A237" s="22"/>
      <c r="B237" s="166"/>
      <c r="C237" s="182" t="s">
        <v>490</v>
      </c>
      <c r="D237" s="182" t="s">
        <v>266</v>
      </c>
      <c r="E237" s="183" t="s">
        <v>487</v>
      </c>
      <c r="F237" s="184" t="s">
        <v>488</v>
      </c>
      <c r="G237" s="185" t="s">
        <v>261</v>
      </c>
      <c r="H237" s="186" t="n">
        <v>15</v>
      </c>
      <c r="I237" s="187"/>
      <c r="J237" s="188" t="n">
        <f aca="false">ROUND(I237*H237,1)</f>
        <v>0</v>
      </c>
      <c r="K237" s="189"/>
      <c r="L237" s="190"/>
      <c r="M237" s="191"/>
      <c r="N237" s="192" t="s">
        <v>37</v>
      </c>
      <c r="O237" s="60"/>
      <c r="P237" s="177" t="n">
        <f aca="false">O237*H237</f>
        <v>0</v>
      </c>
      <c r="Q237" s="177" t="n">
        <v>0</v>
      </c>
      <c r="R237" s="177" t="n">
        <f aca="false">Q237*H237</f>
        <v>0</v>
      </c>
      <c r="S237" s="177" t="n">
        <v>0</v>
      </c>
      <c r="T237" s="178" t="n">
        <f aca="false">S237*H237</f>
        <v>0</v>
      </c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R237" s="179" t="s">
        <v>152</v>
      </c>
      <c r="AT237" s="179" t="s">
        <v>266</v>
      </c>
      <c r="AU237" s="179" t="s">
        <v>82</v>
      </c>
      <c r="AY237" s="3" t="s">
        <v>127</v>
      </c>
      <c r="BE237" s="180" t="n">
        <f aca="false">IF(N237="základní",J237,0)</f>
        <v>0</v>
      </c>
      <c r="BF237" s="180" t="n">
        <f aca="false">IF(N237="snížená",J237,0)</f>
        <v>0</v>
      </c>
      <c r="BG237" s="180" t="n">
        <f aca="false">IF(N237="zákl. přenesená",J237,0)</f>
        <v>0</v>
      </c>
      <c r="BH237" s="180" t="n">
        <f aca="false">IF(N237="sníž. přenesená",J237,0)</f>
        <v>0</v>
      </c>
      <c r="BI237" s="180" t="n">
        <f aca="false">IF(N237="nulová",J237,0)</f>
        <v>0</v>
      </c>
      <c r="BJ237" s="3" t="s">
        <v>80</v>
      </c>
      <c r="BK237" s="180" t="n">
        <f aca="false">ROUND(I237*H237,1)</f>
        <v>0</v>
      </c>
      <c r="BL237" s="3" t="s">
        <v>134</v>
      </c>
      <c r="BM237" s="179" t="s">
        <v>489</v>
      </c>
    </row>
    <row r="238" s="27" customFormat="true" ht="24.15" hidden="false" customHeight="true" outlineLevel="0" collapsed="false">
      <c r="A238" s="22"/>
      <c r="B238" s="166"/>
      <c r="C238" s="167" t="s">
        <v>496</v>
      </c>
      <c r="D238" s="167" t="s">
        <v>130</v>
      </c>
      <c r="E238" s="168" t="s">
        <v>491</v>
      </c>
      <c r="F238" s="169" t="s">
        <v>492</v>
      </c>
      <c r="G238" s="170" t="s">
        <v>177</v>
      </c>
      <c r="H238" s="181"/>
      <c r="I238" s="172"/>
      <c r="J238" s="173" t="n">
        <f aca="false">ROUND(I238*H238,1)</f>
        <v>0</v>
      </c>
      <c r="K238" s="174"/>
      <c r="L238" s="23"/>
      <c r="M238" s="175"/>
      <c r="N238" s="176" t="s">
        <v>37</v>
      </c>
      <c r="O238" s="60"/>
      <c r="P238" s="177" t="n">
        <f aca="false">O238*H238</f>
        <v>0</v>
      </c>
      <c r="Q238" s="177" t="n">
        <v>0</v>
      </c>
      <c r="R238" s="177" t="n">
        <f aca="false">Q238*H238</f>
        <v>0</v>
      </c>
      <c r="S238" s="177" t="n">
        <v>0</v>
      </c>
      <c r="T238" s="178" t="n">
        <f aca="false">S238*H238</f>
        <v>0</v>
      </c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R238" s="179" t="s">
        <v>134</v>
      </c>
      <c r="AT238" s="179" t="s">
        <v>130</v>
      </c>
      <c r="AU238" s="179" t="s">
        <v>82</v>
      </c>
      <c r="AY238" s="3" t="s">
        <v>127</v>
      </c>
      <c r="BE238" s="180" t="n">
        <f aca="false">IF(N238="základní",J238,0)</f>
        <v>0</v>
      </c>
      <c r="BF238" s="180" t="n">
        <f aca="false">IF(N238="snížená",J238,0)</f>
        <v>0</v>
      </c>
      <c r="BG238" s="180" t="n">
        <f aca="false">IF(N238="zákl. přenesená",J238,0)</f>
        <v>0</v>
      </c>
      <c r="BH238" s="180" t="n">
        <f aca="false">IF(N238="sníž. přenesená",J238,0)</f>
        <v>0</v>
      </c>
      <c r="BI238" s="180" t="n">
        <f aca="false">IF(N238="nulová",J238,0)</f>
        <v>0</v>
      </c>
      <c r="BJ238" s="3" t="s">
        <v>80</v>
      </c>
      <c r="BK238" s="180" t="n">
        <f aca="false">ROUND(I238*H238,1)</f>
        <v>0</v>
      </c>
      <c r="BL238" s="3" t="s">
        <v>134</v>
      </c>
      <c r="BM238" s="179" t="s">
        <v>493</v>
      </c>
    </row>
    <row r="239" s="152" customFormat="true" ht="22.8" hidden="false" customHeight="true" outlineLevel="0" collapsed="false">
      <c r="B239" s="153"/>
      <c r="D239" s="154" t="s">
        <v>71</v>
      </c>
      <c r="E239" s="164" t="s">
        <v>494</v>
      </c>
      <c r="F239" s="164" t="s">
        <v>495</v>
      </c>
      <c r="I239" s="156"/>
      <c r="J239" s="165" t="n">
        <f aca="false">BK239</f>
        <v>0</v>
      </c>
      <c r="L239" s="153"/>
      <c r="M239" s="158"/>
      <c r="N239" s="159"/>
      <c r="O239" s="159"/>
      <c r="P239" s="160" t="n">
        <f aca="false">SUM(P240:P241)</f>
        <v>0</v>
      </c>
      <c r="Q239" s="159"/>
      <c r="R239" s="160" t="n">
        <f aca="false">SUM(R240:R241)</f>
        <v>0.00238</v>
      </c>
      <c r="S239" s="159"/>
      <c r="T239" s="161" t="n">
        <f aca="false">SUM(T240:T241)</f>
        <v>0</v>
      </c>
      <c r="AR239" s="154" t="s">
        <v>82</v>
      </c>
      <c r="AT239" s="162" t="s">
        <v>71</v>
      </c>
      <c r="AU239" s="162" t="s">
        <v>80</v>
      </c>
      <c r="AY239" s="154" t="s">
        <v>127</v>
      </c>
      <c r="BK239" s="163" t="n">
        <f aca="false">SUM(BK240:BK241)</f>
        <v>0</v>
      </c>
    </row>
    <row r="240" s="27" customFormat="true" ht="16.5" hidden="false" customHeight="true" outlineLevel="0" collapsed="false">
      <c r="A240" s="22"/>
      <c r="B240" s="166"/>
      <c r="C240" s="167" t="s">
        <v>500</v>
      </c>
      <c r="D240" s="167" t="s">
        <v>130</v>
      </c>
      <c r="E240" s="168" t="s">
        <v>497</v>
      </c>
      <c r="F240" s="169" t="s">
        <v>498</v>
      </c>
      <c r="G240" s="170" t="s">
        <v>133</v>
      </c>
      <c r="H240" s="171" t="n">
        <v>15</v>
      </c>
      <c r="I240" s="172"/>
      <c r="J240" s="173" t="n">
        <f aca="false">ROUND(I240*H240,1)</f>
        <v>0</v>
      </c>
      <c r="K240" s="174"/>
      <c r="L240" s="23"/>
      <c r="M240" s="175"/>
      <c r="N240" s="176" t="s">
        <v>37</v>
      </c>
      <c r="O240" s="60"/>
      <c r="P240" s="177" t="n">
        <f aca="false">O240*H240</f>
        <v>0</v>
      </c>
      <c r="Q240" s="177" t="n">
        <v>0.00014</v>
      </c>
      <c r="R240" s="177" t="n">
        <f aca="false">Q240*H240</f>
        <v>0.0021</v>
      </c>
      <c r="S240" s="177" t="n">
        <v>0</v>
      </c>
      <c r="T240" s="178" t="n">
        <f aca="false">S240*H240</f>
        <v>0</v>
      </c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R240" s="179" t="s">
        <v>164</v>
      </c>
      <c r="AT240" s="179" t="s">
        <v>130</v>
      </c>
      <c r="AU240" s="179" t="s">
        <v>82</v>
      </c>
      <c r="AY240" s="3" t="s">
        <v>127</v>
      </c>
      <c r="BE240" s="180" t="n">
        <f aca="false">IF(N240="základní",J240,0)</f>
        <v>0</v>
      </c>
      <c r="BF240" s="180" t="n">
        <f aca="false">IF(N240="snížená",J240,0)</f>
        <v>0</v>
      </c>
      <c r="BG240" s="180" t="n">
        <f aca="false">IF(N240="zákl. přenesená",J240,0)</f>
        <v>0</v>
      </c>
      <c r="BH240" s="180" t="n">
        <f aca="false">IF(N240="sníž. přenesená",J240,0)</f>
        <v>0</v>
      </c>
      <c r="BI240" s="180" t="n">
        <f aca="false">IF(N240="nulová",J240,0)</f>
        <v>0</v>
      </c>
      <c r="BJ240" s="3" t="s">
        <v>80</v>
      </c>
      <c r="BK240" s="180" t="n">
        <f aca="false">ROUND(I240*H240,1)</f>
        <v>0</v>
      </c>
      <c r="BL240" s="3" t="s">
        <v>164</v>
      </c>
      <c r="BM240" s="179" t="s">
        <v>499</v>
      </c>
    </row>
    <row r="241" s="27" customFormat="true" ht="16.5" hidden="false" customHeight="true" outlineLevel="0" collapsed="false">
      <c r="A241" s="22"/>
      <c r="B241" s="166"/>
      <c r="C241" s="167" t="s">
        <v>506</v>
      </c>
      <c r="D241" s="167" t="s">
        <v>130</v>
      </c>
      <c r="E241" s="168" t="s">
        <v>501</v>
      </c>
      <c r="F241" s="169" t="s">
        <v>502</v>
      </c>
      <c r="G241" s="170" t="s">
        <v>261</v>
      </c>
      <c r="H241" s="171" t="n">
        <v>2</v>
      </c>
      <c r="I241" s="172"/>
      <c r="J241" s="173" t="n">
        <f aca="false">ROUND(I241*H241,1)</f>
        <v>0</v>
      </c>
      <c r="K241" s="174"/>
      <c r="L241" s="23"/>
      <c r="M241" s="175"/>
      <c r="N241" s="176" t="s">
        <v>37</v>
      </c>
      <c r="O241" s="60"/>
      <c r="P241" s="177" t="n">
        <f aca="false">O241*H241</f>
        <v>0</v>
      </c>
      <c r="Q241" s="177" t="n">
        <v>0.00014</v>
      </c>
      <c r="R241" s="177" t="n">
        <f aca="false">Q241*H241</f>
        <v>0.00028</v>
      </c>
      <c r="S241" s="177" t="n">
        <v>0</v>
      </c>
      <c r="T241" s="178" t="n">
        <f aca="false">S241*H241</f>
        <v>0</v>
      </c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R241" s="179" t="s">
        <v>164</v>
      </c>
      <c r="AT241" s="179" t="s">
        <v>130</v>
      </c>
      <c r="AU241" s="179" t="s">
        <v>82</v>
      </c>
      <c r="AY241" s="3" t="s">
        <v>127</v>
      </c>
      <c r="BE241" s="180" t="n">
        <f aca="false">IF(N241="základní",J241,0)</f>
        <v>0</v>
      </c>
      <c r="BF241" s="180" t="n">
        <f aca="false">IF(N241="snížená",J241,0)</f>
        <v>0</v>
      </c>
      <c r="BG241" s="180" t="n">
        <f aca="false">IF(N241="zákl. přenesená",J241,0)</f>
        <v>0</v>
      </c>
      <c r="BH241" s="180" t="n">
        <f aca="false">IF(N241="sníž. přenesená",J241,0)</f>
        <v>0</v>
      </c>
      <c r="BI241" s="180" t="n">
        <f aca="false">IF(N241="nulová",J241,0)</f>
        <v>0</v>
      </c>
      <c r="BJ241" s="3" t="s">
        <v>80</v>
      </c>
      <c r="BK241" s="180" t="n">
        <f aca="false">ROUND(I241*H241,1)</f>
        <v>0</v>
      </c>
      <c r="BL241" s="3" t="s">
        <v>164</v>
      </c>
      <c r="BM241" s="179" t="s">
        <v>503</v>
      </c>
    </row>
    <row r="242" s="152" customFormat="true" ht="22.8" hidden="false" customHeight="true" outlineLevel="0" collapsed="false">
      <c r="B242" s="153"/>
      <c r="D242" s="154" t="s">
        <v>71</v>
      </c>
      <c r="E242" s="164" t="s">
        <v>504</v>
      </c>
      <c r="F242" s="164" t="s">
        <v>505</v>
      </c>
      <c r="I242" s="156"/>
      <c r="J242" s="165" t="n">
        <f aca="false">BK242</f>
        <v>0</v>
      </c>
      <c r="L242" s="153"/>
      <c r="M242" s="158"/>
      <c r="N242" s="159"/>
      <c r="O242" s="159"/>
      <c r="P242" s="160" t="n">
        <f aca="false">P243</f>
        <v>0</v>
      </c>
      <c r="Q242" s="159"/>
      <c r="R242" s="160" t="n">
        <f aca="false">R243</f>
        <v>0</v>
      </c>
      <c r="S242" s="159"/>
      <c r="T242" s="161" t="n">
        <f aca="false">T243</f>
        <v>0</v>
      </c>
      <c r="AR242" s="154" t="s">
        <v>82</v>
      </c>
      <c r="AT242" s="162" t="s">
        <v>71</v>
      </c>
      <c r="AU242" s="162" t="s">
        <v>80</v>
      </c>
      <c r="AY242" s="154" t="s">
        <v>127</v>
      </c>
      <c r="BK242" s="163" t="n">
        <f aca="false">BK243</f>
        <v>0</v>
      </c>
    </row>
    <row r="243" s="27" customFormat="true" ht="16.5" hidden="false" customHeight="true" outlineLevel="0" collapsed="false">
      <c r="A243" s="22"/>
      <c r="B243" s="166"/>
      <c r="C243" s="167" t="s">
        <v>512</v>
      </c>
      <c r="D243" s="167" t="s">
        <v>130</v>
      </c>
      <c r="E243" s="168" t="s">
        <v>507</v>
      </c>
      <c r="F243" s="169" t="s">
        <v>508</v>
      </c>
      <c r="G243" s="170" t="s">
        <v>417</v>
      </c>
      <c r="H243" s="171" t="n">
        <v>49.962</v>
      </c>
      <c r="I243" s="172"/>
      <c r="J243" s="173" t="n">
        <f aca="false">ROUND(I243*H243,1)</f>
        <v>0</v>
      </c>
      <c r="K243" s="174"/>
      <c r="L243" s="23"/>
      <c r="M243" s="175"/>
      <c r="N243" s="176" t="s">
        <v>37</v>
      </c>
      <c r="O243" s="60"/>
      <c r="P243" s="177" t="n">
        <f aca="false">O243*H243</f>
        <v>0</v>
      </c>
      <c r="Q243" s="177" t="n">
        <v>0</v>
      </c>
      <c r="R243" s="177" t="n">
        <f aca="false">Q243*H243</f>
        <v>0</v>
      </c>
      <c r="S243" s="177" t="n">
        <v>0</v>
      </c>
      <c r="T243" s="178" t="n">
        <f aca="false">S243*H243</f>
        <v>0</v>
      </c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R243" s="179" t="s">
        <v>134</v>
      </c>
      <c r="AT243" s="179" t="s">
        <v>130</v>
      </c>
      <c r="AU243" s="179" t="s">
        <v>82</v>
      </c>
      <c r="AY243" s="3" t="s">
        <v>127</v>
      </c>
      <c r="BE243" s="180" t="n">
        <f aca="false">IF(N243="základní",J243,0)</f>
        <v>0</v>
      </c>
      <c r="BF243" s="180" t="n">
        <f aca="false">IF(N243="snížená",J243,0)</f>
        <v>0</v>
      </c>
      <c r="BG243" s="180" t="n">
        <f aca="false">IF(N243="zákl. přenesená",J243,0)</f>
        <v>0</v>
      </c>
      <c r="BH243" s="180" t="n">
        <f aca="false">IF(N243="sníž. přenesená",J243,0)</f>
        <v>0</v>
      </c>
      <c r="BI243" s="180" t="n">
        <f aca="false">IF(N243="nulová",J243,0)</f>
        <v>0</v>
      </c>
      <c r="BJ243" s="3" t="s">
        <v>80</v>
      </c>
      <c r="BK243" s="180" t="n">
        <f aca="false">ROUND(I243*H243,1)</f>
        <v>0</v>
      </c>
      <c r="BL243" s="3" t="s">
        <v>134</v>
      </c>
      <c r="BM243" s="179" t="s">
        <v>509</v>
      </c>
    </row>
    <row r="244" s="152" customFormat="true" ht="22.8" hidden="false" customHeight="true" outlineLevel="0" collapsed="false">
      <c r="B244" s="153"/>
      <c r="D244" s="154" t="s">
        <v>71</v>
      </c>
      <c r="E244" s="164" t="s">
        <v>510</v>
      </c>
      <c r="F244" s="164" t="s">
        <v>511</v>
      </c>
      <c r="I244" s="156"/>
      <c r="J244" s="165" t="n">
        <f aca="false">BK244</f>
        <v>0</v>
      </c>
      <c r="L244" s="153"/>
      <c r="M244" s="158"/>
      <c r="N244" s="159"/>
      <c r="O244" s="159"/>
      <c r="P244" s="160" t="n">
        <f aca="false">SUM(P245:P259)</f>
        <v>0</v>
      </c>
      <c r="Q244" s="159"/>
      <c r="R244" s="160" t="n">
        <f aca="false">SUM(R245:R259)</f>
        <v>0</v>
      </c>
      <c r="S244" s="159"/>
      <c r="T244" s="161" t="n">
        <f aca="false">SUM(T245:T259)</f>
        <v>0</v>
      </c>
      <c r="AR244" s="154" t="s">
        <v>82</v>
      </c>
      <c r="AT244" s="162" t="s">
        <v>71</v>
      </c>
      <c r="AU244" s="162" t="s">
        <v>80</v>
      </c>
      <c r="AY244" s="154" t="s">
        <v>127</v>
      </c>
      <c r="BK244" s="163" t="n">
        <f aca="false">SUM(BK245:BK259)</f>
        <v>0</v>
      </c>
    </row>
    <row r="245" s="27" customFormat="true" ht="16.5" hidden="false" customHeight="true" outlineLevel="0" collapsed="false">
      <c r="A245" s="22"/>
      <c r="B245" s="166"/>
      <c r="C245" s="167" t="s">
        <v>516</v>
      </c>
      <c r="D245" s="167" t="s">
        <v>130</v>
      </c>
      <c r="E245" s="168" t="s">
        <v>513</v>
      </c>
      <c r="F245" s="169" t="s">
        <v>514</v>
      </c>
      <c r="G245" s="170" t="s">
        <v>261</v>
      </c>
      <c r="H245" s="171" t="n">
        <v>4</v>
      </c>
      <c r="I245" s="172"/>
      <c r="J245" s="173" t="n">
        <f aca="false">ROUND(I245*H245,1)</f>
        <v>0</v>
      </c>
      <c r="K245" s="174"/>
      <c r="L245" s="23"/>
      <c r="M245" s="175"/>
      <c r="N245" s="176" t="s">
        <v>37</v>
      </c>
      <c r="O245" s="60"/>
      <c r="P245" s="177" t="n">
        <f aca="false">O245*H245</f>
        <v>0</v>
      </c>
      <c r="Q245" s="177" t="n">
        <v>0</v>
      </c>
      <c r="R245" s="177" t="n">
        <f aca="false">Q245*H245</f>
        <v>0</v>
      </c>
      <c r="S245" s="177" t="n">
        <v>0</v>
      </c>
      <c r="T245" s="178" t="n">
        <f aca="false">S245*H245</f>
        <v>0</v>
      </c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R245" s="179" t="s">
        <v>134</v>
      </c>
      <c r="AT245" s="179" t="s">
        <v>130</v>
      </c>
      <c r="AU245" s="179" t="s">
        <v>82</v>
      </c>
      <c r="AY245" s="3" t="s">
        <v>127</v>
      </c>
      <c r="BE245" s="180" t="n">
        <f aca="false">IF(N245="základní",J245,0)</f>
        <v>0</v>
      </c>
      <c r="BF245" s="180" t="n">
        <f aca="false">IF(N245="snížená",J245,0)</f>
        <v>0</v>
      </c>
      <c r="BG245" s="180" t="n">
        <f aca="false">IF(N245="zákl. přenesená",J245,0)</f>
        <v>0</v>
      </c>
      <c r="BH245" s="180" t="n">
        <f aca="false">IF(N245="sníž. přenesená",J245,0)</f>
        <v>0</v>
      </c>
      <c r="BI245" s="180" t="n">
        <f aca="false">IF(N245="nulová",J245,0)</f>
        <v>0</v>
      </c>
      <c r="BJ245" s="3" t="s">
        <v>80</v>
      </c>
      <c r="BK245" s="180" t="n">
        <f aca="false">ROUND(I245*H245,1)</f>
        <v>0</v>
      </c>
      <c r="BL245" s="3" t="s">
        <v>134</v>
      </c>
      <c r="BM245" s="179" t="s">
        <v>515</v>
      </c>
    </row>
    <row r="246" s="27" customFormat="true" ht="16.5" hidden="false" customHeight="true" outlineLevel="0" collapsed="false">
      <c r="A246" s="22"/>
      <c r="B246" s="166"/>
      <c r="C246" s="167" t="s">
        <v>521</v>
      </c>
      <c r="D246" s="167" t="s">
        <v>130</v>
      </c>
      <c r="E246" s="168" t="s">
        <v>517</v>
      </c>
      <c r="F246" s="169" t="s">
        <v>518</v>
      </c>
      <c r="G246" s="170" t="s">
        <v>519</v>
      </c>
      <c r="H246" s="171" t="n">
        <v>36</v>
      </c>
      <c r="I246" s="172"/>
      <c r="J246" s="173" t="n">
        <f aca="false">ROUND(I246*H246,1)</f>
        <v>0</v>
      </c>
      <c r="K246" s="174"/>
      <c r="L246" s="23"/>
      <c r="M246" s="175"/>
      <c r="N246" s="176" t="s">
        <v>37</v>
      </c>
      <c r="O246" s="60"/>
      <c r="P246" s="177" t="n">
        <f aca="false">O246*H246</f>
        <v>0</v>
      </c>
      <c r="Q246" s="177" t="n">
        <v>0</v>
      </c>
      <c r="R246" s="177" t="n">
        <f aca="false">Q246*H246</f>
        <v>0</v>
      </c>
      <c r="S246" s="177" t="n">
        <v>0</v>
      </c>
      <c r="T246" s="178" t="n">
        <f aca="false">S246*H246</f>
        <v>0</v>
      </c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R246" s="179" t="s">
        <v>134</v>
      </c>
      <c r="AT246" s="179" t="s">
        <v>130</v>
      </c>
      <c r="AU246" s="179" t="s">
        <v>82</v>
      </c>
      <c r="AY246" s="3" t="s">
        <v>127</v>
      </c>
      <c r="BE246" s="180" t="n">
        <f aca="false">IF(N246="základní",J246,0)</f>
        <v>0</v>
      </c>
      <c r="BF246" s="180" t="n">
        <f aca="false">IF(N246="snížená",J246,0)</f>
        <v>0</v>
      </c>
      <c r="BG246" s="180" t="n">
        <f aca="false">IF(N246="zákl. přenesená",J246,0)</f>
        <v>0</v>
      </c>
      <c r="BH246" s="180" t="n">
        <f aca="false">IF(N246="sníž. přenesená",J246,0)</f>
        <v>0</v>
      </c>
      <c r="BI246" s="180" t="n">
        <f aca="false">IF(N246="nulová",J246,0)</f>
        <v>0</v>
      </c>
      <c r="BJ246" s="3" t="s">
        <v>80</v>
      </c>
      <c r="BK246" s="180" t="n">
        <f aca="false">ROUND(I246*H246,1)</f>
        <v>0</v>
      </c>
      <c r="BL246" s="3" t="s">
        <v>134</v>
      </c>
      <c r="BM246" s="179" t="s">
        <v>520</v>
      </c>
    </row>
    <row r="247" s="27" customFormat="true" ht="16.5" hidden="false" customHeight="true" outlineLevel="0" collapsed="false">
      <c r="A247" s="22"/>
      <c r="B247" s="166"/>
      <c r="C247" s="167" t="s">
        <v>525</v>
      </c>
      <c r="D247" s="167" t="s">
        <v>130</v>
      </c>
      <c r="E247" s="168" t="s">
        <v>522</v>
      </c>
      <c r="F247" s="169" t="s">
        <v>523</v>
      </c>
      <c r="G247" s="170" t="s">
        <v>519</v>
      </c>
      <c r="H247" s="171" t="n">
        <v>48</v>
      </c>
      <c r="I247" s="172"/>
      <c r="J247" s="173" t="n">
        <f aca="false">ROUND(I247*H247,1)</f>
        <v>0</v>
      </c>
      <c r="K247" s="174"/>
      <c r="L247" s="23"/>
      <c r="M247" s="175"/>
      <c r="N247" s="176" t="s">
        <v>37</v>
      </c>
      <c r="O247" s="60"/>
      <c r="P247" s="177" t="n">
        <f aca="false">O247*H247</f>
        <v>0</v>
      </c>
      <c r="Q247" s="177" t="n">
        <v>0</v>
      </c>
      <c r="R247" s="177" t="n">
        <f aca="false">Q247*H247</f>
        <v>0</v>
      </c>
      <c r="S247" s="177" t="n">
        <v>0</v>
      </c>
      <c r="T247" s="178" t="n">
        <f aca="false">S247*H247</f>
        <v>0</v>
      </c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R247" s="179" t="s">
        <v>134</v>
      </c>
      <c r="AT247" s="179" t="s">
        <v>130</v>
      </c>
      <c r="AU247" s="179" t="s">
        <v>82</v>
      </c>
      <c r="AY247" s="3" t="s">
        <v>127</v>
      </c>
      <c r="BE247" s="180" t="n">
        <f aca="false">IF(N247="základní",J247,0)</f>
        <v>0</v>
      </c>
      <c r="BF247" s="180" t="n">
        <f aca="false">IF(N247="snížená",J247,0)</f>
        <v>0</v>
      </c>
      <c r="BG247" s="180" t="n">
        <f aca="false">IF(N247="zákl. přenesená",J247,0)</f>
        <v>0</v>
      </c>
      <c r="BH247" s="180" t="n">
        <f aca="false">IF(N247="sníž. přenesená",J247,0)</f>
        <v>0</v>
      </c>
      <c r="BI247" s="180" t="n">
        <f aca="false">IF(N247="nulová",J247,0)</f>
        <v>0</v>
      </c>
      <c r="BJ247" s="3" t="s">
        <v>80</v>
      </c>
      <c r="BK247" s="180" t="n">
        <f aca="false">ROUND(I247*H247,1)</f>
        <v>0</v>
      </c>
      <c r="BL247" s="3" t="s">
        <v>134</v>
      </c>
      <c r="BM247" s="179" t="s">
        <v>524</v>
      </c>
    </row>
    <row r="248" s="27" customFormat="true" ht="16.5" hidden="false" customHeight="true" outlineLevel="0" collapsed="false">
      <c r="A248" s="22"/>
      <c r="B248" s="166"/>
      <c r="C248" s="182" t="s">
        <v>529</v>
      </c>
      <c r="D248" s="182" t="s">
        <v>266</v>
      </c>
      <c r="E248" s="183" t="s">
        <v>526</v>
      </c>
      <c r="F248" s="184" t="s">
        <v>527</v>
      </c>
      <c r="G248" s="185" t="s">
        <v>336</v>
      </c>
      <c r="H248" s="186" t="n">
        <v>1</v>
      </c>
      <c r="I248" s="187"/>
      <c r="J248" s="188" t="n">
        <f aca="false">ROUND(I248*H248,1)</f>
        <v>0</v>
      </c>
      <c r="K248" s="189"/>
      <c r="L248" s="190"/>
      <c r="M248" s="191"/>
      <c r="N248" s="192" t="s">
        <v>37</v>
      </c>
      <c r="O248" s="60"/>
      <c r="P248" s="177" t="n">
        <f aca="false">O248*H248</f>
        <v>0</v>
      </c>
      <c r="Q248" s="177" t="n">
        <v>0</v>
      </c>
      <c r="R248" s="177" t="n">
        <f aca="false">Q248*H248</f>
        <v>0</v>
      </c>
      <c r="S248" s="177" t="n">
        <v>0</v>
      </c>
      <c r="T248" s="178" t="n">
        <f aca="false">S248*H248</f>
        <v>0</v>
      </c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R248" s="179" t="s">
        <v>152</v>
      </c>
      <c r="AT248" s="179" t="s">
        <v>266</v>
      </c>
      <c r="AU248" s="179" t="s">
        <v>82</v>
      </c>
      <c r="AY248" s="3" t="s">
        <v>127</v>
      </c>
      <c r="BE248" s="180" t="n">
        <f aca="false">IF(N248="základní",J248,0)</f>
        <v>0</v>
      </c>
      <c r="BF248" s="180" t="n">
        <f aca="false">IF(N248="snížená",J248,0)</f>
        <v>0</v>
      </c>
      <c r="BG248" s="180" t="n">
        <f aca="false">IF(N248="zákl. přenesená",J248,0)</f>
        <v>0</v>
      </c>
      <c r="BH248" s="180" t="n">
        <f aca="false">IF(N248="sníž. přenesená",J248,0)</f>
        <v>0</v>
      </c>
      <c r="BI248" s="180" t="n">
        <f aca="false">IF(N248="nulová",J248,0)</f>
        <v>0</v>
      </c>
      <c r="BJ248" s="3" t="s">
        <v>80</v>
      </c>
      <c r="BK248" s="180" t="n">
        <f aca="false">ROUND(I248*H248,1)</f>
        <v>0</v>
      </c>
      <c r="BL248" s="3" t="s">
        <v>134</v>
      </c>
      <c r="BM248" s="179" t="s">
        <v>528</v>
      </c>
    </row>
    <row r="249" s="27" customFormat="true" ht="16.5" hidden="false" customHeight="true" outlineLevel="0" collapsed="false">
      <c r="A249" s="22"/>
      <c r="B249" s="166"/>
      <c r="C249" s="167" t="s">
        <v>533</v>
      </c>
      <c r="D249" s="167" t="s">
        <v>130</v>
      </c>
      <c r="E249" s="168" t="s">
        <v>530</v>
      </c>
      <c r="F249" s="169" t="s">
        <v>531</v>
      </c>
      <c r="G249" s="170" t="s">
        <v>336</v>
      </c>
      <c r="H249" s="171" t="n">
        <v>1</v>
      </c>
      <c r="I249" s="172"/>
      <c r="J249" s="173" t="n">
        <f aca="false">ROUND(I249*H249,1)</f>
        <v>0</v>
      </c>
      <c r="K249" s="174"/>
      <c r="L249" s="23"/>
      <c r="M249" s="175"/>
      <c r="N249" s="176" t="s">
        <v>37</v>
      </c>
      <c r="O249" s="60"/>
      <c r="P249" s="177" t="n">
        <f aca="false">O249*H249</f>
        <v>0</v>
      </c>
      <c r="Q249" s="177" t="n">
        <v>0</v>
      </c>
      <c r="R249" s="177" t="n">
        <f aca="false">Q249*H249</f>
        <v>0</v>
      </c>
      <c r="S249" s="177" t="n">
        <v>0</v>
      </c>
      <c r="T249" s="178" t="n">
        <f aca="false">S249*H249</f>
        <v>0</v>
      </c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R249" s="179" t="s">
        <v>134</v>
      </c>
      <c r="AT249" s="179" t="s">
        <v>130</v>
      </c>
      <c r="AU249" s="179" t="s">
        <v>82</v>
      </c>
      <c r="AY249" s="3" t="s">
        <v>127</v>
      </c>
      <c r="BE249" s="180" t="n">
        <f aca="false">IF(N249="základní",J249,0)</f>
        <v>0</v>
      </c>
      <c r="BF249" s="180" t="n">
        <f aca="false">IF(N249="snížená",J249,0)</f>
        <v>0</v>
      </c>
      <c r="BG249" s="180" t="n">
        <f aca="false">IF(N249="zákl. přenesená",J249,0)</f>
        <v>0</v>
      </c>
      <c r="BH249" s="180" t="n">
        <f aca="false">IF(N249="sníž. přenesená",J249,0)</f>
        <v>0</v>
      </c>
      <c r="BI249" s="180" t="n">
        <f aca="false">IF(N249="nulová",J249,0)</f>
        <v>0</v>
      </c>
      <c r="BJ249" s="3" t="s">
        <v>80</v>
      </c>
      <c r="BK249" s="180" t="n">
        <f aca="false">ROUND(I249*H249,1)</f>
        <v>0</v>
      </c>
      <c r="BL249" s="3" t="s">
        <v>134</v>
      </c>
      <c r="BM249" s="179" t="s">
        <v>677</v>
      </c>
    </row>
    <row r="250" s="27" customFormat="true" ht="16.5" hidden="false" customHeight="true" outlineLevel="0" collapsed="false">
      <c r="A250" s="22"/>
      <c r="B250" s="166"/>
      <c r="C250" s="167" t="s">
        <v>418</v>
      </c>
      <c r="D250" s="167" t="s">
        <v>130</v>
      </c>
      <c r="E250" s="168" t="s">
        <v>534</v>
      </c>
      <c r="F250" s="169" t="s">
        <v>535</v>
      </c>
      <c r="G250" s="170" t="s">
        <v>536</v>
      </c>
      <c r="H250" s="171" t="n">
        <v>1</v>
      </c>
      <c r="I250" s="172"/>
      <c r="J250" s="173" t="n">
        <f aca="false">ROUND(I250*H250,1)</f>
        <v>0</v>
      </c>
      <c r="K250" s="174"/>
      <c r="L250" s="23"/>
      <c r="M250" s="175"/>
      <c r="N250" s="176" t="s">
        <v>37</v>
      </c>
      <c r="O250" s="60"/>
      <c r="P250" s="177" t="n">
        <f aca="false">O250*H250</f>
        <v>0</v>
      </c>
      <c r="Q250" s="177" t="n">
        <v>0</v>
      </c>
      <c r="R250" s="177" t="n">
        <f aca="false">Q250*H250</f>
        <v>0</v>
      </c>
      <c r="S250" s="177" t="n">
        <v>0</v>
      </c>
      <c r="T250" s="178" t="n">
        <f aca="false">S250*H250</f>
        <v>0</v>
      </c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R250" s="179" t="s">
        <v>134</v>
      </c>
      <c r="AT250" s="179" t="s">
        <v>130</v>
      </c>
      <c r="AU250" s="179" t="s">
        <v>82</v>
      </c>
      <c r="AY250" s="3" t="s">
        <v>127</v>
      </c>
      <c r="BE250" s="180" t="n">
        <f aca="false">IF(N250="základní",J250,0)</f>
        <v>0</v>
      </c>
      <c r="BF250" s="180" t="n">
        <f aca="false">IF(N250="snížená",J250,0)</f>
        <v>0</v>
      </c>
      <c r="BG250" s="180" t="n">
        <f aca="false">IF(N250="zákl. přenesená",J250,0)</f>
        <v>0</v>
      </c>
      <c r="BH250" s="180" t="n">
        <f aca="false">IF(N250="sníž. přenesená",J250,0)</f>
        <v>0</v>
      </c>
      <c r="BI250" s="180" t="n">
        <f aca="false">IF(N250="nulová",J250,0)</f>
        <v>0</v>
      </c>
      <c r="BJ250" s="3" t="s">
        <v>80</v>
      </c>
      <c r="BK250" s="180" t="n">
        <f aca="false">ROUND(I250*H250,1)</f>
        <v>0</v>
      </c>
      <c r="BL250" s="3" t="s">
        <v>134</v>
      </c>
      <c r="BM250" s="179" t="s">
        <v>537</v>
      </c>
    </row>
    <row r="251" s="27" customFormat="true" ht="16.5" hidden="false" customHeight="true" outlineLevel="0" collapsed="false">
      <c r="A251" s="22"/>
      <c r="B251" s="166"/>
      <c r="C251" s="167" t="s">
        <v>541</v>
      </c>
      <c r="D251" s="167" t="s">
        <v>130</v>
      </c>
      <c r="E251" s="168" t="s">
        <v>538</v>
      </c>
      <c r="F251" s="169" t="s">
        <v>539</v>
      </c>
      <c r="G251" s="170" t="s">
        <v>519</v>
      </c>
      <c r="H251" s="171" t="n">
        <v>24</v>
      </c>
      <c r="I251" s="172"/>
      <c r="J251" s="173" t="n">
        <f aca="false">ROUND(I251*H251,1)</f>
        <v>0</v>
      </c>
      <c r="K251" s="174"/>
      <c r="L251" s="23"/>
      <c r="M251" s="175"/>
      <c r="N251" s="176" t="s">
        <v>37</v>
      </c>
      <c r="O251" s="60"/>
      <c r="P251" s="177" t="n">
        <f aca="false">O251*H251</f>
        <v>0</v>
      </c>
      <c r="Q251" s="177" t="n">
        <v>0</v>
      </c>
      <c r="R251" s="177" t="n">
        <f aca="false">Q251*H251</f>
        <v>0</v>
      </c>
      <c r="S251" s="177" t="n">
        <v>0</v>
      </c>
      <c r="T251" s="178" t="n">
        <f aca="false">S251*H251</f>
        <v>0</v>
      </c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R251" s="179" t="s">
        <v>134</v>
      </c>
      <c r="AT251" s="179" t="s">
        <v>130</v>
      </c>
      <c r="AU251" s="179" t="s">
        <v>82</v>
      </c>
      <c r="AY251" s="3" t="s">
        <v>127</v>
      </c>
      <c r="BE251" s="180" t="n">
        <f aca="false">IF(N251="základní",J251,0)</f>
        <v>0</v>
      </c>
      <c r="BF251" s="180" t="n">
        <f aca="false">IF(N251="snížená",J251,0)</f>
        <v>0</v>
      </c>
      <c r="BG251" s="180" t="n">
        <f aca="false">IF(N251="zákl. přenesená",J251,0)</f>
        <v>0</v>
      </c>
      <c r="BH251" s="180" t="n">
        <f aca="false">IF(N251="sníž. přenesená",J251,0)</f>
        <v>0</v>
      </c>
      <c r="BI251" s="180" t="n">
        <f aca="false">IF(N251="nulová",J251,0)</f>
        <v>0</v>
      </c>
      <c r="BJ251" s="3" t="s">
        <v>80</v>
      </c>
      <c r="BK251" s="180" t="n">
        <f aca="false">ROUND(I251*H251,1)</f>
        <v>0</v>
      </c>
      <c r="BL251" s="3" t="s">
        <v>134</v>
      </c>
      <c r="BM251" s="179" t="s">
        <v>540</v>
      </c>
    </row>
    <row r="252" s="27" customFormat="true" ht="16.5" hidden="false" customHeight="true" outlineLevel="0" collapsed="false">
      <c r="A252" s="22"/>
      <c r="B252" s="166"/>
      <c r="C252" s="182" t="s">
        <v>427</v>
      </c>
      <c r="D252" s="182" t="s">
        <v>266</v>
      </c>
      <c r="E252" s="183" t="s">
        <v>542</v>
      </c>
      <c r="F252" s="184" t="s">
        <v>543</v>
      </c>
      <c r="G252" s="185" t="s">
        <v>336</v>
      </c>
      <c r="H252" s="186" t="n">
        <v>1</v>
      </c>
      <c r="I252" s="187"/>
      <c r="J252" s="188" t="n">
        <f aca="false">ROUND(I252*H252,1)</f>
        <v>0</v>
      </c>
      <c r="K252" s="189"/>
      <c r="L252" s="190"/>
      <c r="M252" s="191"/>
      <c r="N252" s="192" t="s">
        <v>37</v>
      </c>
      <c r="O252" s="60"/>
      <c r="P252" s="177" t="n">
        <f aca="false">O252*H252</f>
        <v>0</v>
      </c>
      <c r="Q252" s="177" t="n">
        <v>0</v>
      </c>
      <c r="R252" s="177" t="n">
        <f aca="false">Q252*H252</f>
        <v>0</v>
      </c>
      <c r="S252" s="177" t="n">
        <v>0</v>
      </c>
      <c r="T252" s="178" t="n">
        <f aca="false">S252*H252</f>
        <v>0</v>
      </c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R252" s="179" t="s">
        <v>152</v>
      </c>
      <c r="AT252" s="179" t="s">
        <v>266</v>
      </c>
      <c r="AU252" s="179" t="s">
        <v>82</v>
      </c>
      <c r="AY252" s="3" t="s">
        <v>127</v>
      </c>
      <c r="BE252" s="180" t="n">
        <f aca="false">IF(N252="základní",J252,0)</f>
        <v>0</v>
      </c>
      <c r="BF252" s="180" t="n">
        <f aca="false">IF(N252="snížená",J252,0)</f>
        <v>0</v>
      </c>
      <c r="BG252" s="180" t="n">
        <f aca="false">IF(N252="zákl. přenesená",J252,0)</f>
        <v>0</v>
      </c>
      <c r="BH252" s="180" t="n">
        <f aca="false">IF(N252="sníž. přenesená",J252,0)</f>
        <v>0</v>
      </c>
      <c r="BI252" s="180" t="n">
        <f aca="false">IF(N252="nulová",J252,0)</f>
        <v>0</v>
      </c>
      <c r="BJ252" s="3" t="s">
        <v>80</v>
      </c>
      <c r="BK252" s="180" t="n">
        <f aca="false">ROUND(I252*H252,1)</f>
        <v>0</v>
      </c>
      <c r="BL252" s="3" t="s">
        <v>134</v>
      </c>
      <c r="BM252" s="179" t="s">
        <v>544</v>
      </c>
    </row>
    <row r="253" s="27" customFormat="true" ht="16.5" hidden="false" customHeight="true" outlineLevel="0" collapsed="false">
      <c r="A253" s="22"/>
      <c r="B253" s="166"/>
      <c r="C253" s="167" t="s">
        <v>430</v>
      </c>
      <c r="D253" s="167" t="s">
        <v>130</v>
      </c>
      <c r="E253" s="168" t="s">
        <v>545</v>
      </c>
      <c r="F253" s="169" t="s">
        <v>546</v>
      </c>
      <c r="G253" s="170" t="s">
        <v>261</v>
      </c>
      <c r="H253" s="171" t="n">
        <v>8</v>
      </c>
      <c r="I253" s="172"/>
      <c r="J253" s="173" t="n">
        <f aca="false">ROUND(I253*H253,1)</f>
        <v>0</v>
      </c>
      <c r="K253" s="174"/>
      <c r="L253" s="23"/>
      <c r="M253" s="175"/>
      <c r="N253" s="176" t="s">
        <v>37</v>
      </c>
      <c r="O253" s="60"/>
      <c r="P253" s="177" t="n">
        <f aca="false">O253*H253</f>
        <v>0</v>
      </c>
      <c r="Q253" s="177" t="n">
        <v>0</v>
      </c>
      <c r="R253" s="177" t="n">
        <f aca="false">Q253*H253</f>
        <v>0</v>
      </c>
      <c r="S253" s="177" t="n">
        <v>0</v>
      </c>
      <c r="T253" s="178" t="n">
        <f aca="false">S253*H253</f>
        <v>0</v>
      </c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R253" s="179" t="s">
        <v>134</v>
      </c>
      <c r="AT253" s="179" t="s">
        <v>130</v>
      </c>
      <c r="AU253" s="179" t="s">
        <v>82</v>
      </c>
      <c r="AY253" s="3" t="s">
        <v>127</v>
      </c>
      <c r="BE253" s="180" t="n">
        <f aca="false">IF(N253="základní",J253,0)</f>
        <v>0</v>
      </c>
      <c r="BF253" s="180" t="n">
        <f aca="false">IF(N253="snížená",J253,0)</f>
        <v>0</v>
      </c>
      <c r="BG253" s="180" t="n">
        <f aca="false">IF(N253="zákl. přenesená",J253,0)</f>
        <v>0</v>
      </c>
      <c r="BH253" s="180" t="n">
        <f aca="false">IF(N253="sníž. přenesená",J253,0)</f>
        <v>0</v>
      </c>
      <c r="BI253" s="180" t="n">
        <f aca="false">IF(N253="nulová",J253,0)</f>
        <v>0</v>
      </c>
      <c r="BJ253" s="3" t="s">
        <v>80</v>
      </c>
      <c r="BK253" s="180" t="n">
        <f aca="false">ROUND(I253*H253,1)</f>
        <v>0</v>
      </c>
      <c r="BL253" s="3" t="s">
        <v>134</v>
      </c>
      <c r="BM253" s="179" t="s">
        <v>547</v>
      </c>
    </row>
    <row r="254" s="27" customFormat="true" ht="21.75" hidden="false" customHeight="true" outlineLevel="0" collapsed="false">
      <c r="A254" s="22"/>
      <c r="B254" s="166"/>
      <c r="C254" s="182" t="s">
        <v>433</v>
      </c>
      <c r="D254" s="182" t="s">
        <v>266</v>
      </c>
      <c r="E254" s="183" t="s">
        <v>548</v>
      </c>
      <c r="F254" s="184" t="s">
        <v>549</v>
      </c>
      <c r="G254" s="185" t="s">
        <v>261</v>
      </c>
      <c r="H254" s="186" t="n">
        <v>3</v>
      </c>
      <c r="I254" s="187"/>
      <c r="J254" s="188" t="n">
        <f aca="false">ROUND(I254*H254,1)</f>
        <v>0</v>
      </c>
      <c r="K254" s="189"/>
      <c r="L254" s="190"/>
      <c r="M254" s="191"/>
      <c r="N254" s="192" t="s">
        <v>37</v>
      </c>
      <c r="O254" s="60"/>
      <c r="P254" s="177" t="n">
        <f aca="false">O254*H254</f>
        <v>0</v>
      </c>
      <c r="Q254" s="177" t="n">
        <v>0</v>
      </c>
      <c r="R254" s="177" t="n">
        <f aca="false">Q254*H254</f>
        <v>0</v>
      </c>
      <c r="S254" s="177" t="n">
        <v>0</v>
      </c>
      <c r="T254" s="178" t="n">
        <f aca="false">S254*H254</f>
        <v>0</v>
      </c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R254" s="179" t="s">
        <v>152</v>
      </c>
      <c r="AT254" s="179" t="s">
        <v>266</v>
      </c>
      <c r="AU254" s="179" t="s">
        <v>82</v>
      </c>
      <c r="AY254" s="3" t="s">
        <v>127</v>
      </c>
      <c r="BE254" s="180" t="n">
        <f aca="false">IF(N254="základní",J254,0)</f>
        <v>0</v>
      </c>
      <c r="BF254" s="180" t="n">
        <f aca="false">IF(N254="snížená",J254,0)</f>
        <v>0</v>
      </c>
      <c r="BG254" s="180" t="n">
        <f aca="false">IF(N254="zákl. přenesená",J254,0)</f>
        <v>0</v>
      </c>
      <c r="BH254" s="180" t="n">
        <f aca="false">IF(N254="sníž. přenesená",J254,0)</f>
        <v>0</v>
      </c>
      <c r="BI254" s="180" t="n">
        <f aca="false">IF(N254="nulová",J254,0)</f>
        <v>0</v>
      </c>
      <c r="BJ254" s="3" t="s">
        <v>80</v>
      </c>
      <c r="BK254" s="180" t="n">
        <f aca="false">ROUND(I254*H254,1)</f>
        <v>0</v>
      </c>
      <c r="BL254" s="3" t="s">
        <v>134</v>
      </c>
      <c r="BM254" s="179" t="s">
        <v>550</v>
      </c>
    </row>
    <row r="255" s="27" customFormat="true" ht="24.15" hidden="false" customHeight="true" outlineLevel="0" collapsed="false">
      <c r="A255" s="22"/>
      <c r="B255" s="166"/>
      <c r="C255" s="182" t="s">
        <v>436</v>
      </c>
      <c r="D255" s="182" t="s">
        <v>266</v>
      </c>
      <c r="E255" s="183" t="s">
        <v>551</v>
      </c>
      <c r="F255" s="184" t="s">
        <v>552</v>
      </c>
      <c r="G255" s="185" t="s">
        <v>261</v>
      </c>
      <c r="H255" s="186" t="n">
        <v>1</v>
      </c>
      <c r="I255" s="187"/>
      <c r="J255" s="188" t="n">
        <f aca="false">ROUND(I255*H255,1)</f>
        <v>0</v>
      </c>
      <c r="K255" s="189"/>
      <c r="L255" s="190"/>
      <c r="M255" s="191"/>
      <c r="N255" s="192" t="s">
        <v>37</v>
      </c>
      <c r="O255" s="60"/>
      <c r="P255" s="177" t="n">
        <f aca="false">O255*H255</f>
        <v>0</v>
      </c>
      <c r="Q255" s="177" t="n">
        <v>0</v>
      </c>
      <c r="R255" s="177" t="n">
        <f aca="false">Q255*H255</f>
        <v>0</v>
      </c>
      <c r="S255" s="177" t="n">
        <v>0</v>
      </c>
      <c r="T255" s="178" t="n">
        <f aca="false">S255*H255</f>
        <v>0</v>
      </c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R255" s="179" t="s">
        <v>152</v>
      </c>
      <c r="AT255" s="179" t="s">
        <v>266</v>
      </c>
      <c r="AU255" s="179" t="s">
        <v>82</v>
      </c>
      <c r="AY255" s="3" t="s">
        <v>127</v>
      </c>
      <c r="BE255" s="180" t="n">
        <f aca="false">IF(N255="základní",J255,0)</f>
        <v>0</v>
      </c>
      <c r="BF255" s="180" t="n">
        <f aca="false">IF(N255="snížená",J255,0)</f>
        <v>0</v>
      </c>
      <c r="BG255" s="180" t="n">
        <f aca="false">IF(N255="zákl. přenesená",J255,0)</f>
        <v>0</v>
      </c>
      <c r="BH255" s="180" t="n">
        <f aca="false">IF(N255="sníž. přenesená",J255,0)</f>
        <v>0</v>
      </c>
      <c r="BI255" s="180" t="n">
        <f aca="false">IF(N255="nulová",J255,0)</f>
        <v>0</v>
      </c>
      <c r="BJ255" s="3" t="s">
        <v>80</v>
      </c>
      <c r="BK255" s="180" t="n">
        <f aca="false">ROUND(I255*H255,1)</f>
        <v>0</v>
      </c>
      <c r="BL255" s="3" t="s">
        <v>134</v>
      </c>
      <c r="BM255" s="179" t="s">
        <v>553</v>
      </c>
    </row>
    <row r="256" s="27" customFormat="true" ht="24.15" hidden="false" customHeight="true" outlineLevel="0" collapsed="false">
      <c r="A256" s="22"/>
      <c r="B256" s="166"/>
      <c r="C256" s="182" t="s">
        <v>557</v>
      </c>
      <c r="D256" s="182" t="s">
        <v>266</v>
      </c>
      <c r="E256" s="183" t="s">
        <v>554</v>
      </c>
      <c r="F256" s="184" t="s">
        <v>555</v>
      </c>
      <c r="G256" s="185" t="s">
        <v>261</v>
      </c>
      <c r="H256" s="186" t="n">
        <v>1</v>
      </c>
      <c r="I256" s="187"/>
      <c r="J256" s="188" t="n">
        <f aca="false">ROUND(I256*H256,1)</f>
        <v>0</v>
      </c>
      <c r="K256" s="189"/>
      <c r="L256" s="190"/>
      <c r="M256" s="191"/>
      <c r="N256" s="192" t="s">
        <v>37</v>
      </c>
      <c r="O256" s="60"/>
      <c r="P256" s="177" t="n">
        <f aca="false">O256*H256</f>
        <v>0</v>
      </c>
      <c r="Q256" s="177" t="n">
        <v>0</v>
      </c>
      <c r="R256" s="177" t="n">
        <f aca="false">Q256*H256</f>
        <v>0</v>
      </c>
      <c r="S256" s="177" t="n">
        <v>0</v>
      </c>
      <c r="T256" s="178" t="n">
        <f aca="false">S256*H256</f>
        <v>0</v>
      </c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R256" s="179" t="s">
        <v>152</v>
      </c>
      <c r="AT256" s="179" t="s">
        <v>266</v>
      </c>
      <c r="AU256" s="179" t="s">
        <v>82</v>
      </c>
      <c r="AY256" s="3" t="s">
        <v>127</v>
      </c>
      <c r="BE256" s="180" t="n">
        <f aca="false">IF(N256="základní",J256,0)</f>
        <v>0</v>
      </c>
      <c r="BF256" s="180" t="n">
        <f aca="false">IF(N256="snížená",J256,0)</f>
        <v>0</v>
      </c>
      <c r="BG256" s="180" t="n">
        <f aca="false">IF(N256="zákl. přenesená",J256,0)</f>
        <v>0</v>
      </c>
      <c r="BH256" s="180" t="n">
        <f aca="false">IF(N256="sníž. přenesená",J256,0)</f>
        <v>0</v>
      </c>
      <c r="BI256" s="180" t="n">
        <f aca="false">IF(N256="nulová",J256,0)</f>
        <v>0</v>
      </c>
      <c r="BJ256" s="3" t="s">
        <v>80</v>
      </c>
      <c r="BK256" s="180" t="n">
        <f aca="false">ROUND(I256*H256,1)</f>
        <v>0</v>
      </c>
      <c r="BL256" s="3" t="s">
        <v>134</v>
      </c>
      <c r="BM256" s="179" t="s">
        <v>556</v>
      </c>
    </row>
    <row r="257" s="27" customFormat="true" ht="24.15" hidden="false" customHeight="true" outlineLevel="0" collapsed="false">
      <c r="A257" s="22"/>
      <c r="B257" s="166"/>
      <c r="C257" s="182" t="s">
        <v>439</v>
      </c>
      <c r="D257" s="182" t="s">
        <v>266</v>
      </c>
      <c r="E257" s="183" t="s">
        <v>558</v>
      </c>
      <c r="F257" s="184" t="s">
        <v>559</v>
      </c>
      <c r="G257" s="185" t="s">
        <v>261</v>
      </c>
      <c r="H257" s="186" t="n">
        <v>2</v>
      </c>
      <c r="I257" s="187"/>
      <c r="J257" s="188" t="n">
        <f aca="false">ROUND(I257*H257,1)</f>
        <v>0</v>
      </c>
      <c r="K257" s="189"/>
      <c r="L257" s="190"/>
      <c r="M257" s="191"/>
      <c r="N257" s="192" t="s">
        <v>37</v>
      </c>
      <c r="O257" s="60"/>
      <c r="P257" s="177" t="n">
        <f aca="false">O257*H257</f>
        <v>0</v>
      </c>
      <c r="Q257" s="177" t="n">
        <v>0</v>
      </c>
      <c r="R257" s="177" t="n">
        <f aca="false">Q257*H257</f>
        <v>0</v>
      </c>
      <c r="S257" s="177" t="n">
        <v>0</v>
      </c>
      <c r="T257" s="178" t="n">
        <f aca="false">S257*H257</f>
        <v>0</v>
      </c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R257" s="179" t="s">
        <v>152</v>
      </c>
      <c r="AT257" s="179" t="s">
        <v>266</v>
      </c>
      <c r="AU257" s="179" t="s">
        <v>82</v>
      </c>
      <c r="AY257" s="3" t="s">
        <v>127</v>
      </c>
      <c r="BE257" s="180" t="n">
        <f aca="false">IF(N257="základní",J257,0)</f>
        <v>0</v>
      </c>
      <c r="BF257" s="180" t="n">
        <f aca="false">IF(N257="snížená",J257,0)</f>
        <v>0</v>
      </c>
      <c r="BG257" s="180" t="n">
        <f aca="false">IF(N257="zákl. přenesená",J257,0)</f>
        <v>0</v>
      </c>
      <c r="BH257" s="180" t="n">
        <f aca="false">IF(N257="sníž. přenesená",J257,0)</f>
        <v>0</v>
      </c>
      <c r="BI257" s="180" t="n">
        <f aca="false">IF(N257="nulová",J257,0)</f>
        <v>0</v>
      </c>
      <c r="BJ257" s="3" t="s">
        <v>80</v>
      </c>
      <c r="BK257" s="180" t="n">
        <f aca="false">ROUND(I257*H257,1)</f>
        <v>0</v>
      </c>
      <c r="BL257" s="3" t="s">
        <v>134</v>
      </c>
      <c r="BM257" s="179" t="s">
        <v>560</v>
      </c>
    </row>
    <row r="258" s="27" customFormat="true" ht="21.75" hidden="false" customHeight="true" outlineLevel="0" collapsed="false">
      <c r="A258" s="22"/>
      <c r="B258" s="166"/>
      <c r="C258" s="182" t="s">
        <v>564</v>
      </c>
      <c r="D258" s="182" t="s">
        <v>266</v>
      </c>
      <c r="E258" s="183" t="s">
        <v>561</v>
      </c>
      <c r="F258" s="184" t="s">
        <v>562</v>
      </c>
      <c r="G258" s="185" t="s">
        <v>261</v>
      </c>
      <c r="H258" s="186" t="n">
        <v>1</v>
      </c>
      <c r="I258" s="187"/>
      <c r="J258" s="188" t="n">
        <f aca="false">ROUND(I258*H258,1)</f>
        <v>0</v>
      </c>
      <c r="K258" s="189"/>
      <c r="L258" s="190"/>
      <c r="M258" s="191"/>
      <c r="N258" s="192" t="s">
        <v>37</v>
      </c>
      <c r="O258" s="60"/>
      <c r="P258" s="177" t="n">
        <f aca="false">O258*H258</f>
        <v>0</v>
      </c>
      <c r="Q258" s="177" t="n">
        <v>0</v>
      </c>
      <c r="R258" s="177" t="n">
        <f aca="false">Q258*H258</f>
        <v>0</v>
      </c>
      <c r="S258" s="177" t="n">
        <v>0</v>
      </c>
      <c r="T258" s="178" t="n">
        <f aca="false">S258*H258</f>
        <v>0</v>
      </c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R258" s="179" t="s">
        <v>152</v>
      </c>
      <c r="AT258" s="179" t="s">
        <v>266</v>
      </c>
      <c r="AU258" s="179" t="s">
        <v>82</v>
      </c>
      <c r="AY258" s="3" t="s">
        <v>127</v>
      </c>
      <c r="BE258" s="180" t="n">
        <f aca="false">IF(N258="základní",J258,0)</f>
        <v>0</v>
      </c>
      <c r="BF258" s="180" t="n">
        <f aca="false">IF(N258="snížená",J258,0)</f>
        <v>0</v>
      </c>
      <c r="BG258" s="180" t="n">
        <f aca="false">IF(N258="zákl. přenesená",J258,0)</f>
        <v>0</v>
      </c>
      <c r="BH258" s="180" t="n">
        <f aca="false">IF(N258="sníž. přenesená",J258,0)</f>
        <v>0</v>
      </c>
      <c r="BI258" s="180" t="n">
        <f aca="false">IF(N258="nulová",J258,0)</f>
        <v>0</v>
      </c>
      <c r="BJ258" s="3" t="s">
        <v>80</v>
      </c>
      <c r="BK258" s="180" t="n">
        <f aca="false">ROUND(I258*H258,1)</f>
        <v>0</v>
      </c>
      <c r="BL258" s="3" t="s">
        <v>134</v>
      </c>
      <c r="BM258" s="179" t="s">
        <v>563</v>
      </c>
    </row>
    <row r="259" s="27" customFormat="true" ht="16.5" hidden="false" customHeight="true" outlineLevel="0" collapsed="false">
      <c r="A259" s="22"/>
      <c r="B259" s="166"/>
      <c r="C259" s="182" t="s">
        <v>671</v>
      </c>
      <c r="D259" s="182" t="s">
        <v>266</v>
      </c>
      <c r="E259" s="183" t="s">
        <v>565</v>
      </c>
      <c r="F259" s="184" t="s">
        <v>566</v>
      </c>
      <c r="G259" s="185" t="s">
        <v>336</v>
      </c>
      <c r="H259" s="186" t="n">
        <v>1</v>
      </c>
      <c r="I259" s="187"/>
      <c r="J259" s="188" t="n">
        <f aca="false">ROUND(I259*H259,1)</f>
        <v>0</v>
      </c>
      <c r="K259" s="189"/>
      <c r="L259" s="190"/>
      <c r="M259" s="193"/>
      <c r="N259" s="194" t="s">
        <v>37</v>
      </c>
      <c r="O259" s="195"/>
      <c r="P259" s="196" t="n">
        <f aca="false">O259*H259</f>
        <v>0</v>
      </c>
      <c r="Q259" s="196" t="n">
        <v>0</v>
      </c>
      <c r="R259" s="196" t="n">
        <f aca="false">Q259*H259</f>
        <v>0</v>
      </c>
      <c r="S259" s="196" t="n">
        <v>0</v>
      </c>
      <c r="T259" s="197" t="n">
        <f aca="false">S259*H259</f>
        <v>0</v>
      </c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R259" s="179" t="s">
        <v>152</v>
      </c>
      <c r="AT259" s="179" t="s">
        <v>266</v>
      </c>
      <c r="AU259" s="179" t="s">
        <v>82</v>
      </c>
      <c r="AY259" s="3" t="s">
        <v>127</v>
      </c>
      <c r="BE259" s="180" t="n">
        <f aca="false">IF(N259="základní",J259,0)</f>
        <v>0</v>
      </c>
      <c r="BF259" s="180" t="n">
        <f aca="false">IF(N259="snížená",J259,0)</f>
        <v>0</v>
      </c>
      <c r="BG259" s="180" t="n">
        <f aca="false">IF(N259="zákl. přenesená",J259,0)</f>
        <v>0</v>
      </c>
      <c r="BH259" s="180" t="n">
        <f aca="false">IF(N259="sníž. přenesená",J259,0)</f>
        <v>0</v>
      </c>
      <c r="BI259" s="180" t="n">
        <f aca="false">IF(N259="nulová",J259,0)</f>
        <v>0</v>
      </c>
      <c r="BJ259" s="3" t="s">
        <v>80</v>
      </c>
      <c r="BK259" s="180" t="n">
        <f aca="false">ROUND(I259*H259,1)</f>
        <v>0</v>
      </c>
      <c r="BL259" s="3" t="s">
        <v>134</v>
      </c>
      <c r="BM259" s="179" t="s">
        <v>567</v>
      </c>
    </row>
    <row r="260" s="27" customFormat="true" ht="6.95" hidden="false" customHeight="true" outlineLevel="0" collapsed="false">
      <c r="A260" s="22"/>
      <c r="B260" s="44"/>
      <c r="C260" s="45"/>
      <c r="D260" s="45"/>
      <c r="E260" s="45"/>
      <c r="F260" s="45"/>
      <c r="G260" s="45"/>
      <c r="H260" s="45"/>
      <c r="I260" s="45"/>
      <c r="J260" s="45"/>
      <c r="K260" s="45"/>
      <c r="L260" s="23"/>
      <c r="M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</row>
  </sheetData>
  <autoFilter ref="C127:K259"/>
  <mergeCells count="9">
    <mergeCell ref="L2:V2"/>
    <mergeCell ref="E7:H7"/>
    <mergeCell ref="E9:H9"/>
    <mergeCell ref="E18:H18"/>
    <mergeCell ref="E27:H27"/>
    <mergeCell ref="E85:H85"/>
    <mergeCell ref="E87:H87"/>
    <mergeCell ref="E118:H118"/>
    <mergeCell ref="E120:H120"/>
  </mergeCells>
  <printOptions headings="false" gridLines="false" gridLinesSet="true" horizontalCentered="false" verticalCentered="false"/>
  <pageMargins left="0.39375" right="0.39375" top="0.39375" bottom="0.39375" header="0.511811023622047" footer="0"/>
  <pageSetup paperSize="9" scale="100" fitToWidth="1" fitToHeight="100" pageOrder="downThenOver" orientation="portrait" blackAndWhite="false" draft="false" cellComments="none" horizontalDpi="300" verticalDpi="300" copies="1"/>
  <headerFooter differentFirst="false" differentOddEven="false">
    <oddHeader/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2023-11-06T06:46:34Z</dcterms:created>
  <dc:creator>DESKTOP-D3483EK\HP</dc:creator>
  <dc:description/>
  <dc:language>cs-CZ</dc:language>
  <cp:lastModifiedBy/>
  <dcterms:modified xsi:type="dcterms:W3CDTF">2023-11-06T07:49:37Z</dcterms:modified>
  <cp:revision>1</cp:revision>
  <dc:subject/>
  <dc:title/>
</cp:coreProperties>
</file>