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SŘ" sheetId="2" r:id="rId2"/>
    <sheet name="ZTI - ZDRAVOTNĚ TECHNICKÉ..." sheetId="3" r:id="rId3"/>
    <sheet name="El - Elektroinstalace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'D.1.1 - ASŘ'!$C$134:$K$433</definedName>
    <definedName name="_xlnm.Print_Area" localSheetId="1">'D.1.1 - ASŘ'!$C$4:$J$76,'D.1.1 - ASŘ'!$C$82:$J$116,'D.1.1 - ASŘ'!$C$122:$K$433</definedName>
    <definedName name="_xlnm.Print_Titles" localSheetId="1">'D.1.1 - ASŘ'!$134:$134</definedName>
    <definedName name="_xlnm._FilterDatabase" localSheetId="2" hidden="1">'ZTI - ZDRAVOTNĚ TECHNICKÉ...'!$C$125:$K$302</definedName>
    <definedName name="_xlnm.Print_Area" localSheetId="2">'ZTI - ZDRAVOTNĚ TECHNICKÉ...'!$C$4:$J$76,'ZTI - ZDRAVOTNĚ TECHNICKÉ...'!$C$82:$J$107,'ZTI - ZDRAVOTNĚ TECHNICKÉ...'!$C$113:$K$302</definedName>
    <definedName name="_xlnm.Print_Titles" localSheetId="2">'ZTI - ZDRAVOTNĚ TECHNICKÉ...'!$125:$125</definedName>
    <definedName name="_xlnm._FilterDatabase" localSheetId="3" hidden="1">'El - Elektroinstalace'!$C$126:$K$165</definedName>
    <definedName name="_xlnm.Print_Area" localSheetId="3">'El - Elektroinstalace'!$C$4:$J$76,'El - Elektroinstalace'!$C$82:$J$108,'El - Elektroinstalace'!$C$114:$K$165</definedName>
    <definedName name="_xlnm.Print_Titles" localSheetId="3">'El - Elektroinstalace'!$126:$126</definedName>
    <definedName name="_xlnm._FilterDatabase" localSheetId="4" hidden="1">'VRN - Vedlejší rozpočtové...'!$C$119:$K$130</definedName>
    <definedName name="_xlnm.Print_Area" localSheetId="4">'VRN - Vedlejší rozpočtové...'!$C$4:$J$76,'VRN - Vedlejší rozpočtové...'!$C$82:$J$101,'VRN - Vedlejší rozpočtové...'!$C$107:$K$130</definedName>
    <definedName name="_xlnm.Print_Titles" localSheetId="4">'VRN - Vedlejší rozpočtové...'!$119:$119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9"/>
  <c r="BH129"/>
  <c r="BG129"/>
  <c r="BF129"/>
  <c r="T129"/>
  <c r="T128"/>
  <c r="R129"/>
  <c r="R128"/>
  <c r="P129"/>
  <c r="P128"/>
  <c r="BI126"/>
  <c r="BH126"/>
  <c r="BG126"/>
  <c r="BF126"/>
  <c r="T126"/>
  <c r="T125"/>
  <c r="R126"/>
  <c r="R125"/>
  <c r="P126"/>
  <c r="P125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8"/>
  <c i="5" r="F114"/>
  <c r="E112"/>
  <c r="F89"/>
  <c r="E87"/>
  <c r="J24"/>
  <c r="E24"/>
  <c r="J117"/>
  <c r="J23"/>
  <c r="J21"/>
  <c r="E21"/>
  <c r="J91"/>
  <c r="J20"/>
  <c r="J18"/>
  <c r="E18"/>
  <c r="F92"/>
  <c r="J17"/>
  <c r="J15"/>
  <c r="E15"/>
  <c r="F116"/>
  <c r="J14"/>
  <c r="J12"/>
  <c r="J89"/>
  <c r="E7"/>
  <c r="E110"/>
  <c i="4" r="J37"/>
  <c r="J36"/>
  <c i="1" r="AY97"/>
  <c i="4" r="J35"/>
  <c i="1" r="AX97"/>
  <c i="4"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T148"/>
  <c r="R149"/>
  <c r="R148"/>
  <c r="P149"/>
  <c r="P148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123"/>
  <c r="J14"/>
  <c r="J12"/>
  <c r="J121"/>
  <c r="E7"/>
  <c r="E117"/>
  <c i="3" r="J37"/>
  <c r="J36"/>
  <c i="1" r="AY96"/>
  <c i="3" r="J35"/>
  <c i="1" r="AX96"/>
  <c i="3"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T153"/>
  <c r="R154"/>
  <c r="R153"/>
  <c r="P154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F120"/>
  <c r="E118"/>
  <c r="F89"/>
  <c r="E87"/>
  <c r="J24"/>
  <c r="E24"/>
  <c r="J123"/>
  <c r="J23"/>
  <c r="J21"/>
  <c r="E21"/>
  <c r="J91"/>
  <c r="J20"/>
  <c r="J18"/>
  <c r="E18"/>
  <c r="F92"/>
  <c r="J17"/>
  <c r="J15"/>
  <c r="E15"/>
  <c r="F122"/>
  <c r="J14"/>
  <c r="J12"/>
  <c r="J120"/>
  <c r="E7"/>
  <c r="E116"/>
  <c i="2" r="J37"/>
  <c r="J36"/>
  <c i="1" r="AY95"/>
  <c i="2" r="J35"/>
  <c i="1" r="AX95"/>
  <c i="2" r="BI429"/>
  <c r="BH429"/>
  <c r="BG429"/>
  <c r="BF429"/>
  <c r="T429"/>
  <c r="R429"/>
  <c r="P429"/>
  <c r="BI428"/>
  <c r="BH428"/>
  <c r="BG428"/>
  <c r="BF428"/>
  <c r="T428"/>
  <c r="R428"/>
  <c r="P428"/>
  <c r="BI413"/>
  <c r="BH413"/>
  <c r="BG413"/>
  <c r="BF413"/>
  <c r="T413"/>
  <c r="R413"/>
  <c r="P413"/>
  <c r="BI410"/>
  <c r="BH410"/>
  <c r="BG410"/>
  <c r="BF410"/>
  <c r="T410"/>
  <c r="R410"/>
  <c r="P410"/>
  <c r="BI403"/>
  <c r="BH403"/>
  <c r="BG403"/>
  <c r="BF403"/>
  <c r="T403"/>
  <c r="R403"/>
  <c r="P403"/>
  <c r="BI391"/>
  <c r="BH391"/>
  <c r="BG391"/>
  <c r="BF391"/>
  <c r="T391"/>
  <c r="R391"/>
  <c r="P391"/>
  <c r="BI390"/>
  <c r="BH390"/>
  <c r="BG390"/>
  <c r="BF390"/>
  <c r="T390"/>
  <c r="R390"/>
  <c r="P390"/>
  <c r="BI384"/>
  <c r="BH384"/>
  <c r="BG384"/>
  <c r="BF384"/>
  <c r="T384"/>
  <c r="T383"/>
  <c r="R384"/>
  <c r="R383"/>
  <c r="P384"/>
  <c r="P383"/>
  <c r="BI382"/>
  <c r="BH382"/>
  <c r="BG382"/>
  <c r="BF382"/>
  <c r="T382"/>
  <c r="R382"/>
  <c r="P382"/>
  <c r="BI381"/>
  <c r="BH381"/>
  <c r="BG381"/>
  <c r="BF381"/>
  <c r="T381"/>
  <c r="R381"/>
  <c r="P381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46"/>
  <c r="BH346"/>
  <c r="BG346"/>
  <c r="BF346"/>
  <c r="T346"/>
  <c r="T345"/>
  <c r="R346"/>
  <c r="R345"/>
  <c r="P346"/>
  <c r="P345"/>
  <c r="BI344"/>
  <c r="BH344"/>
  <c r="BG344"/>
  <c r="BF344"/>
  <c r="T344"/>
  <c r="R344"/>
  <c r="P344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T317"/>
  <c r="R318"/>
  <c r="R317"/>
  <c r="P318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T283"/>
  <c r="R284"/>
  <c r="R283"/>
  <c r="P284"/>
  <c r="P283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2"/>
  <c r="BH272"/>
  <c r="BG272"/>
  <c r="BF272"/>
  <c r="T272"/>
  <c r="R272"/>
  <c r="P272"/>
  <c r="BI268"/>
  <c r="BH268"/>
  <c r="BG268"/>
  <c r="BF268"/>
  <c r="T268"/>
  <c r="R268"/>
  <c r="P268"/>
  <c r="BI261"/>
  <c r="BH261"/>
  <c r="BG261"/>
  <c r="BF261"/>
  <c r="T261"/>
  <c r="R261"/>
  <c r="P261"/>
  <c r="BI252"/>
  <c r="BH252"/>
  <c r="BG252"/>
  <c r="BF252"/>
  <c r="T252"/>
  <c r="R252"/>
  <c r="P252"/>
  <c r="BI248"/>
  <c r="BH248"/>
  <c r="BG248"/>
  <c r="BF248"/>
  <c r="T248"/>
  <c r="R248"/>
  <c r="P248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6"/>
  <c r="BH216"/>
  <c r="BG216"/>
  <c r="BF216"/>
  <c r="T216"/>
  <c r="R216"/>
  <c r="P216"/>
  <c r="BI209"/>
  <c r="BH209"/>
  <c r="BG209"/>
  <c r="BF209"/>
  <c r="T209"/>
  <c r="R209"/>
  <c r="P209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F129"/>
  <c r="E127"/>
  <c r="F89"/>
  <c r="E87"/>
  <c r="J24"/>
  <c r="E24"/>
  <c r="J132"/>
  <c r="J23"/>
  <c r="J21"/>
  <c r="E21"/>
  <c r="J91"/>
  <c r="J20"/>
  <c r="J18"/>
  <c r="E18"/>
  <c r="F92"/>
  <c r="J17"/>
  <c r="J15"/>
  <c r="E15"/>
  <c r="F131"/>
  <c r="J14"/>
  <c r="J12"/>
  <c r="J129"/>
  <c r="E7"/>
  <c r="E125"/>
  <c i="1" r="L90"/>
  <c r="AM90"/>
  <c r="AM89"/>
  <c r="L89"/>
  <c r="AM87"/>
  <c r="L87"/>
  <c r="L85"/>
  <c r="L84"/>
  <c i="2" r="BK429"/>
  <c r="BK382"/>
  <c r="J354"/>
  <c r="BK318"/>
  <c r="BK243"/>
  <c r="BK216"/>
  <c r="J191"/>
  <c r="BK166"/>
  <c r="J141"/>
  <c r="J355"/>
  <c r="BK339"/>
  <c r="BK303"/>
  <c r="J261"/>
  <c r="J199"/>
  <c r="J149"/>
  <c r="BK138"/>
  <c r="BK374"/>
  <c r="BK337"/>
  <c r="BK287"/>
  <c r="BK391"/>
  <c r="J352"/>
  <c r="BK309"/>
  <c r="J234"/>
  <c r="J193"/>
  <c r="BK178"/>
  <c r="BK413"/>
  <c r="J374"/>
  <c r="BK352"/>
  <c r="J297"/>
  <c r="J272"/>
  <c r="J224"/>
  <c r="BK149"/>
  <c r="J252"/>
  <c r="BK161"/>
  <c i="3" r="J295"/>
  <c r="J236"/>
  <c r="J208"/>
  <c r="BK158"/>
  <c r="J269"/>
  <c r="J229"/>
  <c r="BK196"/>
  <c r="J135"/>
  <c r="BK132"/>
  <c r="J297"/>
  <c r="BK289"/>
  <c r="BK286"/>
  <c r="J277"/>
  <c r="BK246"/>
  <c r="J211"/>
  <c r="J166"/>
  <c r="BK154"/>
  <c r="BK283"/>
  <c r="J246"/>
  <c r="J202"/>
  <c r="BK166"/>
  <c r="J300"/>
  <c r="BK277"/>
  <c r="BK255"/>
  <c r="BK202"/>
  <c r="J181"/>
  <c r="BK135"/>
  <c i="4" r="BK145"/>
  <c r="BK164"/>
  <c r="J141"/>
  <c r="BK129"/>
  <c r="BK152"/>
  <c r="BK143"/>
  <c r="J147"/>
  <c r="J136"/>
  <c r="BK151"/>
  <c r="BK155"/>
  <c r="BK136"/>
  <c i="5" r="J129"/>
  <c i="2" r="J403"/>
  <c r="J332"/>
  <c r="BK300"/>
  <c r="BK278"/>
  <c r="BK229"/>
  <c r="J202"/>
  <c r="BK174"/>
  <c r="BK403"/>
  <c r="J340"/>
  <c r="BK284"/>
  <c r="J229"/>
  <c r="BK193"/>
  <c r="J157"/>
  <c r="BK390"/>
  <c r="J361"/>
  <c r="BK332"/>
  <c r="J293"/>
  <c r="J390"/>
  <c r="J339"/>
  <c r="J305"/>
  <c r="J284"/>
  <c r="BK222"/>
  <c r="BK191"/>
  <c r="J138"/>
  <c r="BK428"/>
  <c r="BK377"/>
  <c r="BK354"/>
  <c r="BK344"/>
  <c r="J303"/>
  <c r="J288"/>
  <c r="BK239"/>
  <c r="J170"/>
  <c r="BK272"/>
  <c r="J216"/>
  <c r="BK157"/>
  <c i="3" r="BK292"/>
  <c r="BK225"/>
  <c r="BK190"/>
  <c r="J154"/>
  <c r="J261"/>
  <c r="BK222"/>
  <c r="BK172"/>
  <c r="J274"/>
  <c r="BK236"/>
  <c r="BK205"/>
  <c r="J172"/>
  <c r="BK143"/>
  <c r="BK271"/>
  <c r="J239"/>
  <c r="BK199"/>
  <c r="J132"/>
  <c r="BK269"/>
  <c r="BK208"/>
  <c r="BK169"/>
  <c i="4" r="BK160"/>
  <c r="J165"/>
  <c r="J137"/>
  <c r="J164"/>
  <c r="J149"/>
  <c r="J129"/>
  <c r="J160"/>
  <c r="BK140"/>
  <c r="BK153"/>
  <c r="J156"/>
  <c r="BK137"/>
  <c i="5" r="J123"/>
  <c i="2" r="J413"/>
  <c r="BK355"/>
  <c r="BK299"/>
  <c r="BK277"/>
  <c r="BK223"/>
  <c r="BK196"/>
  <c r="J161"/>
  <c r="BK365"/>
  <c r="J337"/>
  <c r="J279"/>
  <c r="BK209"/>
  <c r="J178"/>
  <c r="BK144"/>
  <c r="J377"/>
  <c r="J356"/>
  <c r="BK305"/>
  <c r="J268"/>
  <c r="J382"/>
  <c r="J318"/>
  <c r="BK292"/>
  <c r="J282"/>
  <c r="J200"/>
  <c r="BK181"/>
  <c i="1" r="AS94"/>
  <c i="2" r="BK293"/>
  <c r="BK268"/>
  <c r="J222"/>
  <c r="BK152"/>
  <c r="BK261"/>
  <c r="BK199"/>
  <c i="3" r="BK300"/>
  <c r="J249"/>
  <c r="J219"/>
  <c r="J175"/>
  <c r="J150"/>
  <c r="BK249"/>
  <c r="J205"/>
  <c r="BK178"/>
  <c r="BK268"/>
  <c r="BK243"/>
  <c r="BK217"/>
  <c r="J190"/>
  <c r="J161"/>
  <c r="BK295"/>
  <c r="J283"/>
  <c r="BK258"/>
  <c r="J222"/>
  <c r="BK193"/>
  <c r="BK129"/>
  <c r="BK280"/>
  <c r="BK264"/>
  <c r="BK229"/>
  <c r="J193"/>
  <c r="J140"/>
  <c i="4" r="J151"/>
  <c r="J135"/>
  <c r="J152"/>
  <c r="BK135"/>
  <c r="BK159"/>
  <c r="BK147"/>
  <c r="BK165"/>
  <c r="BK141"/>
  <c r="J162"/>
  <c r="J161"/>
  <c r="J153"/>
  <c r="BK133"/>
  <c i="5" r="BK126"/>
  <c r="BK129"/>
  <c i="2" r="J384"/>
  <c r="J365"/>
  <c r="BK323"/>
  <c r="BK296"/>
  <c r="BK221"/>
  <c r="BK192"/>
  <c r="J152"/>
  <c r="BK368"/>
  <c r="J344"/>
  <c r="J313"/>
  <c r="J277"/>
  <c r="J221"/>
  <c r="J186"/>
  <c r="J147"/>
  <c r="BK384"/>
  <c r="J371"/>
  <c r="J353"/>
  <c r="BK297"/>
  <c r="BK252"/>
  <c r="J368"/>
  <c r="J323"/>
  <c r="J287"/>
  <c r="J248"/>
  <c r="J192"/>
  <c r="BK170"/>
  <c r="BK410"/>
  <c r="BK361"/>
  <c r="BK346"/>
  <c r="J309"/>
  <c r="J292"/>
  <c r="J243"/>
  <c r="BK200"/>
  <c r="J144"/>
  <c r="J239"/>
  <c r="J166"/>
  <c r="BK147"/>
  <c i="3" r="J289"/>
  <c r="BK214"/>
  <c r="J169"/>
  <c r="J258"/>
  <c r="BK219"/>
  <c r="BK150"/>
  <c r="BK261"/>
  <c r="BK239"/>
  <c r="J214"/>
  <c r="J187"/>
  <c r="J158"/>
  <c r="BK140"/>
  <c r="J280"/>
  <c r="J252"/>
  <c r="BK211"/>
  <c r="J184"/>
  <c r="BK165"/>
  <c r="J271"/>
  <c r="J243"/>
  <c r="J217"/>
  <c r="BK187"/>
  <c r="J147"/>
  <c i="4" r="BK156"/>
  <c r="J140"/>
  <c r="BK142"/>
  <c r="J130"/>
  <c r="J155"/>
  <c r="J145"/>
  <c r="BK161"/>
  <c r="J133"/>
  <c r="J157"/>
  <c r="BK139"/>
  <c r="BK130"/>
  <c i="5" r="J126"/>
  <c i="2" r="J428"/>
  <c r="BK371"/>
  <c r="BK313"/>
  <c r="BK279"/>
  <c r="BK234"/>
  <c r="J209"/>
  <c r="J181"/>
  <c r="BK141"/>
  <c r="J381"/>
  <c r="J346"/>
  <c r="J328"/>
  <c r="BK288"/>
  <c r="BK248"/>
  <c r="BK202"/>
  <c r="J174"/>
  <c r="BK140"/>
  <c r="BK381"/>
  <c r="BK340"/>
  <c r="J296"/>
  <c r="J410"/>
  <c r="BK356"/>
  <c r="J300"/>
  <c r="BK282"/>
  <c r="BK224"/>
  <c r="BK186"/>
  <c r="J429"/>
  <c r="J391"/>
  <c r="BK353"/>
  <c r="BK328"/>
  <c r="J299"/>
  <c r="J278"/>
  <c r="J196"/>
  <c r="J140"/>
  <c r="J223"/>
  <c i="3" r="BK297"/>
  <c r="BK252"/>
  <c r="BK184"/>
  <c r="BK274"/>
  <c r="J255"/>
  <c r="BK181"/>
  <c r="J165"/>
  <c r="J264"/>
  <c r="J232"/>
  <c r="J199"/>
  <c r="BK161"/>
  <c r="BK147"/>
  <c r="J286"/>
  <c r="J268"/>
  <c r="J225"/>
  <c r="BK175"/>
  <c r="J143"/>
  <c r="J292"/>
  <c r="BK232"/>
  <c r="J196"/>
  <c r="J178"/>
  <c r="J129"/>
  <c i="4" r="BK149"/>
  <c r="J159"/>
  <c r="BK162"/>
  <c r="J142"/>
  <c r="BK157"/>
  <c r="J139"/>
  <c r="J131"/>
  <c r="J143"/>
  <c r="BK131"/>
  <c i="5" r="BK123"/>
  <c i="2" l="1" r="BK156"/>
  <c r="J156"/>
  <c r="J101"/>
  <c r="T156"/>
  <c r="P276"/>
  <c r="T286"/>
  <c r="R304"/>
  <c r="P322"/>
  <c r="BK338"/>
  <c r="J338"/>
  <c r="J111"/>
  <c r="T351"/>
  <c i="3" r="P128"/>
  <c r="P171"/>
  <c r="P218"/>
  <c r="P270"/>
  <c r="R296"/>
  <c i="2" r="BK139"/>
  <c r="J139"/>
  <c r="J99"/>
  <c r="BK148"/>
  <c r="J148"/>
  <c r="J100"/>
  <c r="R201"/>
  <c r="BK286"/>
  <c r="J286"/>
  <c r="J106"/>
  <c r="BK304"/>
  <c r="J304"/>
  <c r="J108"/>
  <c r="BK322"/>
  <c r="J322"/>
  <c r="J110"/>
  <c r="P338"/>
  <c r="R351"/>
  <c i="3" r="BK128"/>
  <c r="J128"/>
  <c r="J98"/>
  <c r="P157"/>
  <c r="R171"/>
  <c r="T218"/>
  <c r="BK296"/>
  <c r="J296"/>
  <c r="J106"/>
  <c i="4" r="P128"/>
  <c r="BK134"/>
  <c r="J134"/>
  <c r="J99"/>
  <c r="T138"/>
  <c r="BK150"/>
  <c r="J150"/>
  <c r="J104"/>
  <c r="R154"/>
  <c r="R163"/>
  <c i="2" r="P156"/>
  <c r="R156"/>
  <c r="BK276"/>
  <c r="J276"/>
  <c r="J103"/>
  <c r="P286"/>
  <c r="P304"/>
  <c r="BK351"/>
  <c r="J351"/>
  <c r="J113"/>
  <c r="BK389"/>
  <c r="J389"/>
  <c r="J115"/>
  <c i="3" r="T128"/>
  <c r="BK171"/>
  <c r="R218"/>
  <c r="T270"/>
  <c i="4" r="T128"/>
  <c r="T134"/>
  <c r="P150"/>
  <c r="T154"/>
  <c r="T163"/>
  <c i="2" r="R139"/>
  <c r="R136"/>
  <c r="R148"/>
  <c r="P201"/>
  <c r="T276"/>
  <c r="BK298"/>
  <c r="J298"/>
  <c r="J107"/>
  <c r="R298"/>
  <c r="T322"/>
  <c r="T338"/>
  <c r="P389"/>
  <c i="3" r="R128"/>
  <c r="R157"/>
  <c r="BK164"/>
  <c r="J164"/>
  <c r="J101"/>
  <c r="T164"/>
  <c r="BK218"/>
  <c r="J218"/>
  <c r="J104"/>
  <c r="R270"/>
  <c r="T296"/>
  <c i="4" r="R128"/>
  <c r="P134"/>
  <c r="P138"/>
  <c r="T150"/>
  <c r="BK158"/>
  <c r="J158"/>
  <c r="J106"/>
  <c r="T158"/>
  <c i="2" r="T139"/>
  <c r="T136"/>
  <c r="T148"/>
  <c r="BK201"/>
  <c r="J201"/>
  <c r="J102"/>
  <c r="R276"/>
  <c r="P298"/>
  <c r="T298"/>
  <c r="P351"/>
  <c r="T389"/>
  <c i="3" r="BK157"/>
  <c r="J157"/>
  <c r="J100"/>
  <c r="T157"/>
  <c r="P164"/>
  <c r="T171"/>
  <c r="T170"/>
  <c r="BK270"/>
  <c r="J270"/>
  <c r="J105"/>
  <c r="P296"/>
  <c i="4" r="R134"/>
  <c r="BK138"/>
  <c r="J138"/>
  <c r="J100"/>
  <c r="BK154"/>
  <c r="J154"/>
  <c r="J105"/>
  <c r="R158"/>
  <c r="P163"/>
  <c i="2" r="P139"/>
  <c r="P136"/>
  <c r="P148"/>
  <c r="T201"/>
  <c r="R286"/>
  <c r="T304"/>
  <c r="R322"/>
  <c r="R338"/>
  <c r="R389"/>
  <c i="3" r="R164"/>
  <c i="4" r="BK128"/>
  <c r="R138"/>
  <c r="R150"/>
  <c r="P154"/>
  <c r="P158"/>
  <c r="BK163"/>
  <c r="J163"/>
  <c r="J107"/>
  <c i="2" r="BK345"/>
  <c r="J345"/>
  <c r="J112"/>
  <c r="BK383"/>
  <c r="J383"/>
  <c r="J114"/>
  <c i="4" r="BK148"/>
  <c r="J148"/>
  <c r="J103"/>
  <c i="2" r="BK137"/>
  <c r="J137"/>
  <c r="J98"/>
  <c i="4" r="BK144"/>
  <c r="J144"/>
  <c r="J101"/>
  <c r="BK146"/>
  <c r="J146"/>
  <c r="J102"/>
  <c i="2" r="BK317"/>
  <c r="J317"/>
  <c r="J109"/>
  <c r="BK283"/>
  <c r="J283"/>
  <c r="J104"/>
  <c i="3" r="BK153"/>
  <c r="J153"/>
  <c r="J99"/>
  <c i="5" r="BK122"/>
  <c r="J122"/>
  <c r="J98"/>
  <c i="4" r="BK132"/>
  <c r="J132"/>
  <c r="J98"/>
  <c i="5" r="BK125"/>
  <c r="J125"/>
  <c r="J99"/>
  <c r="BK128"/>
  <c r="J128"/>
  <c r="J100"/>
  <c r="J114"/>
  <c r="F117"/>
  <c r="E85"/>
  <c r="J116"/>
  <c r="F91"/>
  <c r="J92"/>
  <c r="BE129"/>
  <c i="4" r="J128"/>
  <c r="J97"/>
  <c i="5" r="BE123"/>
  <c r="BE126"/>
  <c i="3" r="J171"/>
  <c r="J103"/>
  <c i="4" r="J91"/>
  <c r="BE140"/>
  <c r="BE165"/>
  <c r="E85"/>
  <c r="J89"/>
  <c r="J92"/>
  <c r="BE133"/>
  <c r="BE135"/>
  <c r="BE143"/>
  <c r="BE145"/>
  <c r="BE152"/>
  <c r="BE155"/>
  <c r="F124"/>
  <c r="BE137"/>
  <c r="BE159"/>
  <c r="BE162"/>
  <c r="BE164"/>
  <c i="3" r="BK127"/>
  <c r="J127"/>
  <c r="J97"/>
  <c i="4" r="F91"/>
  <c r="BE129"/>
  <c r="BE130"/>
  <c r="BE149"/>
  <c r="BE153"/>
  <c r="BE156"/>
  <c r="BE157"/>
  <c r="BE160"/>
  <c r="BE131"/>
  <c r="BE136"/>
  <c r="BE151"/>
  <c r="BE139"/>
  <c r="BE141"/>
  <c r="BE142"/>
  <c r="BE147"/>
  <c r="BE161"/>
  <c i="3" r="E85"/>
  <c r="F91"/>
  <c r="J92"/>
  <c r="J122"/>
  <c r="BE143"/>
  <c r="BE150"/>
  <c r="BE158"/>
  <c r="BE165"/>
  <c r="BE172"/>
  <c r="BE178"/>
  <c r="BE199"/>
  <c r="BE214"/>
  <c r="BE222"/>
  <c r="BE249"/>
  <c r="BE289"/>
  <c r="BE297"/>
  <c i="2" r="BK285"/>
  <c r="J285"/>
  <c r="J105"/>
  <c i="3" r="J89"/>
  <c r="BE140"/>
  <c r="BE161"/>
  <c r="BE208"/>
  <c r="BE217"/>
  <c r="BE219"/>
  <c r="BE236"/>
  <c r="BE243"/>
  <c r="BE255"/>
  <c r="BE261"/>
  <c r="BE264"/>
  <c r="BE268"/>
  <c r="BE269"/>
  <c r="BE283"/>
  <c r="BE292"/>
  <c r="F123"/>
  <c r="BE129"/>
  <c r="BE132"/>
  <c r="BE169"/>
  <c r="BE175"/>
  <c r="BE184"/>
  <c r="BE196"/>
  <c r="BE229"/>
  <c r="BE280"/>
  <c r="BE295"/>
  <c r="BE300"/>
  <c r="BE190"/>
  <c r="BE202"/>
  <c r="BE211"/>
  <c r="BE225"/>
  <c r="BE239"/>
  <c r="BE252"/>
  <c r="BE271"/>
  <c r="BE274"/>
  <c r="BE277"/>
  <c r="BE135"/>
  <c r="BE147"/>
  <c r="BE154"/>
  <c r="BE166"/>
  <c r="BE181"/>
  <c r="BE187"/>
  <c r="BE193"/>
  <c r="BE205"/>
  <c r="BE232"/>
  <c r="BE246"/>
  <c r="BE258"/>
  <c r="BE286"/>
  <c i="2" r="E85"/>
  <c r="F91"/>
  <c r="F132"/>
  <c r="BE152"/>
  <c r="BE191"/>
  <c r="BE192"/>
  <c r="BE200"/>
  <c r="BE209"/>
  <c r="BE222"/>
  <c r="BE224"/>
  <c r="BE277"/>
  <c r="J92"/>
  <c r="BE138"/>
  <c r="BE147"/>
  <c r="BE166"/>
  <c r="BE178"/>
  <c r="BE186"/>
  <c r="BE193"/>
  <c r="BE221"/>
  <c r="BE223"/>
  <c r="BE248"/>
  <c r="BE252"/>
  <c r="BE279"/>
  <c r="BE282"/>
  <c r="BE284"/>
  <c r="BE296"/>
  <c r="BE300"/>
  <c r="BE305"/>
  <c r="BE323"/>
  <c r="BE332"/>
  <c r="BE384"/>
  <c r="BE403"/>
  <c r="BE410"/>
  <c r="BE413"/>
  <c r="BE428"/>
  <c r="BE429"/>
  <c r="J131"/>
  <c r="BE161"/>
  <c r="BE174"/>
  <c r="BE202"/>
  <c r="BE229"/>
  <c r="BE243"/>
  <c r="BE268"/>
  <c r="BE288"/>
  <c r="BE299"/>
  <c r="BE303"/>
  <c r="BE313"/>
  <c r="BE328"/>
  <c r="BE337"/>
  <c r="BE340"/>
  <c r="BE365"/>
  <c r="BE374"/>
  <c r="BE377"/>
  <c r="BE382"/>
  <c r="J89"/>
  <c r="BE261"/>
  <c r="BE292"/>
  <c r="BE339"/>
  <c r="BE344"/>
  <c r="BE352"/>
  <c r="BE355"/>
  <c r="BE368"/>
  <c r="BE391"/>
  <c r="BE181"/>
  <c r="BE196"/>
  <c r="BE216"/>
  <c r="BE234"/>
  <c r="BE272"/>
  <c r="BE278"/>
  <c r="BE293"/>
  <c r="BE297"/>
  <c r="BE318"/>
  <c r="BE354"/>
  <c r="BE356"/>
  <c r="BE361"/>
  <c r="BE371"/>
  <c r="BE390"/>
  <c r="BE140"/>
  <c r="BE141"/>
  <c r="BE144"/>
  <c r="BE149"/>
  <c r="BE157"/>
  <c r="BE170"/>
  <c r="BE199"/>
  <c r="BE239"/>
  <c r="BE287"/>
  <c r="BE309"/>
  <c r="BE346"/>
  <c r="BE353"/>
  <c r="BE381"/>
  <c r="J34"/>
  <c i="1" r="AW95"/>
  <c i="4" r="F37"/>
  <c i="1" r="BD97"/>
  <c i="5" r="J34"/>
  <c i="1" r="AW98"/>
  <c i="5" r="F35"/>
  <c i="1" r="BB98"/>
  <c i="3" r="F34"/>
  <c i="1" r="BA96"/>
  <c i="3" r="J34"/>
  <c i="1" r="AW96"/>
  <c i="3" r="F36"/>
  <c i="1" r="BC96"/>
  <c i="4" r="F35"/>
  <c i="1" r="BB97"/>
  <c i="4" r="F36"/>
  <c i="1" r="BC97"/>
  <c i="2" r="F34"/>
  <c i="1" r="BA95"/>
  <c i="3" r="F35"/>
  <c i="1" r="BB96"/>
  <c i="2" r="F35"/>
  <c i="1" r="BB95"/>
  <c i="4" r="F34"/>
  <c i="1" r="BA97"/>
  <c i="5" r="F34"/>
  <c i="1" r="BA98"/>
  <c i="5" r="F37"/>
  <c i="1" r="BD98"/>
  <c i="2" r="F37"/>
  <c i="1" r="BD95"/>
  <c i="4" r="J34"/>
  <c i="1" r="AW97"/>
  <c i="5" r="F36"/>
  <c i="1" r="BC98"/>
  <c i="2" r="F36"/>
  <c i="1" r="BC95"/>
  <c i="3" r="F37"/>
  <c i="1" r="BD96"/>
  <c i="4" l="1" r="BK127"/>
  <c r="J127"/>
  <c i="3" r="BK170"/>
  <c r="J170"/>
  <c r="J102"/>
  <c i="2" r="P285"/>
  <c r="P135"/>
  <c i="1" r="AU95"/>
  <c i="3" r="R127"/>
  <c i="4" r="T127"/>
  <c r="R127"/>
  <c r="P127"/>
  <c i="1" r="AU97"/>
  <c i="3" r="R170"/>
  <c i="2" r="R285"/>
  <c r="R135"/>
  <c i="3" r="P170"/>
  <c r="T127"/>
  <c r="T126"/>
  <c r="P127"/>
  <c r="P126"/>
  <c i="1" r="AU96"/>
  <c i="2" r="T285"/>
  <c r="T135"/>
  <c r="BK136"/>
  <c r="J136"/>
  <c r="J97"/>
  <c i="5" r="BK121"/>
  <c r="J121"/>
  <c r="J97"/>
  <c i="3" r="BK126"/>
  <c r="J126"/>
  <c r="J96"/>
  <c i="2" r="BK135"/>
  <c r="J135"/>
  <c r="J96"/>
  <c i="4" r="J30"/>
  <c i="1" r="AG97"/>
  <c i="2" r="J33"/>
  <c i="1" r="AV95"/>
  <c r="AT95"/>
  <c i="3" r="J33"/>
  <c i="1" r="AV96"/>
  <c r="AT96"/>
  <c i="5" r="F33"/>
  <c i="1" r="AZ98"/>
  <c i="4" r="J33"/>
  <c i="1" r="AV97"/>
  <c r="AT97"/>
  <c r="AN97"/>
  <c i="4" r="F33"/>
  <c i="1" r="AZ97"/>
  <c r="BC94"/>
  <c r="AY94"/>
  <c r="BA94"/>
  <c r="AW94"/>
  <c r="AK30"/>
  <c r="BB94"/>
  <c r="W31"/>
  <c i="2" r="F33"/>
  <c i="1" r="AZ95"/>
  <c i="3" r="F33"/>
  <c i="1" r="AZ96"/>
  <c i="5" r="J33"/>
  <c i="1" r="AV98"/>
  <c r="AT98"/>
  <c r="BD94"/>
  <c r="W33"/>
  <c i="3" l="1" r="R126"/>
  <c i="4" r="J96"/>
  <c i="5" r="BK120"/>
  <c r="J120"/>
  <c r="J96"/>
  <c i="4" r="J39"/>
  <c i="1" r="AU94"/>
  <c i="2" r="J30"/>
  <c i="1" r="AG95"/>
  <c i="3" r="J30"/>
  <c i="1" r="AG96"/>
  <c r="AN96"/>
  <c r="AZ94"/>
  <c r="W29"/>
  <c r="W32"/>
  <c r="W30"/>
  <c r="AX94"/>
  <c i="3" l="1" r="J39"/>
  <c i="2" r="J39"/>
  <c i="1" r="AN95"/>
  <c i="5" r="J30"/>
  <c i="1" r="AG98"/>
  <c r="AG94"/>
  <c r="AK26"/>
  <c r="AV94"/>
  <c r="AK29"/>
  <c r="AK35"/>
  <c i="5" l="1" r="J39"/>
  <c i="1" r="AN98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<sst xmlns="http://schemas.openxmlformats.org/spreadsheetml/2006/main">
  <si>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</si>
  <si>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</si>
  <si>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</si>
  <si>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</si>
  <si>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</si>
  <si>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{94330157-890f-40d8-9fb2-8e933d8c8222}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</si>
  <si>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</si>
  <si>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</si>
  <si>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</si>
  <si>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</si>
  <si>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</si>
  <si>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</si>
  <si>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</si>
  <si>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</si>
  <si>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</si>
  <si>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</si>
  <si>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</si>
  <si>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Nový Hradec Králové - oprava žákovské kuchyňky</t>
  </si>
  <si>
    <t>KSO:</t>
  </si>
  <si>
    <t>CC-CZ:</t>
  </si>
  <si>
    <t>Místo:</t>
  </si>
  <si>
    <t xml:space="preserve"> </t>
  </si>
  <si>
    <t>Datum:</t>
  </si>
  <si>
    <t>22. 4. 2025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</si>
  <si>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</si>
  <si>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</si>
  <si>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</si>
  <si>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</si>
  <si>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</si>
  <si>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</si>
  <si>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</si>
  <si>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</si>
  <si>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</si>
  <si>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</si>
  <si>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</si>
  <si>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</si>
  <si>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</si>
  <si>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</si>
  <si>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</si>
  <si>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</si>
  <si>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</si>
  <si>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</si>
  <si>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</si>
  <si>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</si>
  <si>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</si>
  <si>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</si>
  <si>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</si>
  <si>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</si>
  <si>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</si>
  <si>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</si>
  <si>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</si>
  <si>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</si>
  <si>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</si>
  <si>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</si>
  <si>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</si>
  <si>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</si>
  <si>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</si>
  <si>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</si>
  <si>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</si>
  <si>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</si>
  <si>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</si>
  <si>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</si>
  <si>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</si>
  <si>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</si>
  <si>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</si>
  <si>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</si>
  <si>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</si>
  <si>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</si>
  <si>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</si>
  <si>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</si>
  <si>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</si>
  <si>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</si>
  <si>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</si>
  <si>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</si>
  <si>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</si>
  <si>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</si>
  <si>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</si>
  <si>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</si>
  <si>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</si>
  <si>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</t>
  </si>
  <si>
    <t>STA</t>
  </si>
  <si>
    <t>1</t>
  </si>
  <si>
    <t>{da126617-5ed3-4711-9755-60f0f13302d6}</t>
  </si>
  <si>
    <t>2</t>
  </si>
  <si>
    <t>ZTI</t>
  </si>
  <si>
    <t>ZDRAVOTNĚ TECHNICKÉ...</t>
  </si>
  <si>
    <t>{b2f24630-d40c-4941-acee-f7e442273a2c}</t>
  </si>
  <si>
    <t>El</t>
  </si>
  <si>
    <t>Elektroinstalace</t>
  </si>
  <si>
    <t>{22ffaa45-c9d7-43d3-9e87-4f4987f945aa}</t>
  </si>
  <si>
    <t>VRN</t>
  </si>
  <si>
    <t>Vedlejší rozpočtové...</t>
  </si>
  <si>
    <t>{f9a4031d-adeb-47f8-978c-79a205855fe0}</t>
  </si>
  <si>
    <t>KRYCÍ LIST SOUPISU PRACÍ</t>
  </si>
  <si>
    <t>Objekt:</t>
  </si>
  <si>
    <t>D.1.1 - ASŘ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</si>
  <si>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</si>
  <si>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</si>
  <si>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</si>
  <si>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</si>
  <si>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</si>
  <si>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</si>
  <si>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</si>
  <si>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</si>
  <si>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</si>
  <si>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</si>
  <si>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</si>
  <si>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</si>
  <si>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</si>
  <si>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</si>
  <si>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</si>
  <si>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</si>
  <si>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</si>
  <si>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</si>
  <si>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</si>
  <si>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</si>
  <si>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</si>
  <si>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</si>
  <si>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</si>
  <si>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</si>
  <si>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</si>
  <si>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</si>
  <si>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</si>
  <si>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</si>
  <si>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</si>
  <si>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</si>
  <si>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</si>
  <si>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</si>
  <si>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</si>
  <si>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</si>
  <si>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</si>
  <si>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</si>
  <si>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</si>
  <si>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</si>
  <si>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</si>
  <si>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</si>
  <si>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</si>
  <si>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</si>
  <si>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181912112</t>
  </si>
  <si>
    <t>Úprava pláně vyrovnáním výškových rozdílů ručně v hornině třídy těžitelnosti I skupiny 3 se zhutněním</t>
  </si>
  <si>
    <t>m2</t>
  </si>
  <si>
    <t>CS ÚRS 2025 01</t>
  </si>
  <si>
    <t>4</t>
  </si>
  <si>
    <t>Zakládání</t>
  </si>
  <si>
    <t>272321411</t>
  </si>
  <si>
    <t>Základy z betonu železového (bez výztuže) klenby z betonu bez zvláštních nároků na prostředí tř. C 20/25</t>
  </si>
  <si>
    <t>m3</t>
  </si>
  <si>
    <t>3</t>
  </si>
  <si>
    <t>273351121</t>
  </si>
  <si>
    <t>Bednění základů desek zřízení</t>
  </si>
  <si>
    <t>6</t>
  </si>
  <si>
    <t>VV</t>
  </si>
  <si>
    <t>"bednění v místě otvorů" 0,1*2</t>
  </si>
  <si>
    <t>Součet</t>
  </si>
  <si>
    <t>273351122</t>
  </si>
  <si>
    <t>Bednění základů desek odstranění</t>
  </si>
  <si>
    <t>8</t>
  </si>
  <si>
    <t>5</t>
  </si>
  <si>
    <t>273362021</t>
  </si>
  <si>
    <t>Výztuž základů desek ze svařovaných sítí z drátů typu KARI</t>
  </si>
  <si>
    <t>t</t>
  </si>
  <si>
    <t>10</t>
  </si>
  <si>
    <t>Svislé a kompletní konstrukce</t>
  </si>
  <si>
    <t>317142442</t>
  </si>
  <si>
    <t>Překlady nenosné z pórobetonu osazené do tenkého maltového lože, výšky do 250 mm, šířky překladu 150 mm, délky překladu přes 1000 do 1250 mm</t>
  </si>
  <si>
    <t>kus</t>
  </si>
  <si>
    <t>"S102 Zádveří" 1</t>
  </si>
  <si>
    <t>7</t>
  </si>
  <si>
    <t>342272245</t>
  </si>
  <si>
    <t>Příčky z pórobetonových tvárnic hladkých na tenké maltové lože objemová hmotnost do 500 kg/m3, tloušťka příčky 150 mm</t>
  </si>
  <si>
    <t>14</t>
  </si>
  <si>
    <t>"S101 Cvičná kuchyňka -vyzdívky" 1,4*2,25+0,83*0,835</t>
  </si>
  <si>
    <t>"S102 Zádveří" 1,15*2,5-0,9*2,02</t>
  </si>
  <si>
    <t>Úpravy povrchů, podlahy a osazování výplní</t>
  </si>
  <si>
    <t>611325421</t>
  </si>
  <si>
    <t>Oprava vápenocementové omítky vnitřních ploch štukové dvouvrstvé, tl. jádrové omítky do 20 mm a tl. štuku do 3 mm stropů, v rozsahu opravované plochy do 10%</t>
  </si>
  <si>
    <t>16</t>
  </si>
  <si>
    <t>"S103 Učebna" 44,42</t>
  </si>
  <si>
    <t>"S104 Chodba schody" 26,83</t>
  </si>
  <si>
    <t>9</t>
  </si>
  <si>
    <t>611325422</t>
  </si>
  <si>
    <t>Oprava vápenocementové omítky vnitřních ploch štukové dvouvrstvé, tl. jádrové omítky do 20 mm a tl. štuku do 3 mm stropů, v rozsahu opravované plochy přes 10 do 30%</t>
  </si>
  <si>
    <t>18</t>
  </si>
  <si>
    <t>"S101 Cvičná kuchyňka - klenby" 16,03*1,8</t>
  </si>
  <si>
    <t>"S102 Zádveří"2,21</t>
  </si>
  <si>
    <t>"S105 Chodba" 10,39</t>
  </si>
  <si>
    <t>612131101</t>
  </si>
  <si>
    <t>Podkladní a spojovací vrstva vnitřních omítaných ploch cementový postřik nanášený ručně celoplošně stěn</t>
  </si>
  <si>
    <t>20</t>
  </si>
  <si>
    <t>D.1.1.05 PŮDORYS 1.NP A ŘEZ A - A - NOVÉ KONSTRUKCE</t>
  </si>
  <si>
    <t>"S101 Cvičná kuchyňka" 2*(4,02*2+3,8*2+0,25*2)-1*2,15-2*0,9-1,8*1,2*2</t>
  </si>
  <si>
    <t>11</t>
  </si>
  <si>
    <t>612142001</t>
  </si>
  <si>
    <t>Pletivo vnitřních ploch v ploše nebo pruzích, na plném podkladu sklovláknité vtlačené do tmelu včetně tmelu stěn</t>
  </si>
  <si>
    <t>22</t>
  </si>
  <si>
    <t>"S101 Cvičná kuchyňka -vyzdívky" 1,4*2,25*2+0,1*1,4*2</t>
  </si>
  <si>
    <t>612321141</t>
  </si>
  <si>
    <t>Omítka vápenocementová vnitřních ploch nanášená ručně dvouvrstvá, tloušťky jádrové omítky do 10 mm a tloušťky štuku do 3 mm štuková svislých konstrukcí stěn</t>
  </si>
  <si>
    <t>24</t>
  </si>
  <si>
    <t>13</t>
  </si>
  <si>
    <t>612325101</t>
  </si>
  <si>
    <t>Vápenocementová omítka rýh hrubá, ve stěnách, šířky rýhy do 150 mm</t>
  </si>
  <si>
    <t>26</t>
  </si>
  <si>
    <t>"S105 Chodba" 0,1*(15+10)</t>
  </si>
  <si>
    <t>612325421</t>
  </si>
  <si>
    <t>Oprava vápenocementové omítky vnitřních ploch štukové dvouvrstvé, tl. jádrové omítky do 20 mm a tl. štuku do 3 mm stěn, v rozsahu opravované plochy do 10%</t>
  </si>
  <si>
    <t>28</t>
  </si>
  <si>
    <t>"S103 Učebna"3,7*(9,45*2+4,7*2+0,2*4)</t>
  </si>
  <si>
    <t>"S104 Chodba schody" 3,7*41-0,9*2,02-2,1*0,7-2,1*0,9-1,6*2,15-1*2,1-1,9*2,1</t>
  </si>
  <si>
    <t>15</t>
  </si>
  <si>
    <t>612325422</t>
  </si>
  <si>
    <t>Oprava vápenocementové omítky vnitřních ploch štukové dvouvrstvé, tl. jádrové omítky do 20 mm a tl. štuku do 3 mm stěn, v rozsahu opravované plochy přes 10 do 30%</t>
  </si>
  <si>
    <t>30</t>
  </si>
  <si>
    <t>"S102 Zádveří" 3,7*(0,65+0,65+0,92+1,6+1,78)-0,9*2,02</t>
  </si>
  <si>
    <t>"S105 Chodba" 3,7*(5,51*2+2,45*2)</t>
  </si>
  <si>
    <t>631311124</t>
  </si>
  <si>
    <t>Mazanina z betonu prostého bez zvýšených nároků na prostředí tl. přes 80 do 120 mm tř. C 16/20</t>
  </si>
  <si>
    <t>32</t>
  </si>
  <si>
    <t>17</t>
  </si>
  <si>
    <t>631319011</t>
  </si>
  <si>
    <t>Příplatek k cenám mazanin za úpravu povrchu mazaniny přehlazením, mazanina tl. přes 50 do 80 mm</t>
  </si>
  <si>
    <t>34</t>
  </si>
  <si>
    <t>631351101</t>
  </si>
  <si>
    <t>Bednění v podlahách rýh a hran zřízení</t>
  </si>
  <si>
    <t>36</t>
  </si>
  <si>
    <t>0,1*2</t>
  </si>
  <si>
    <t>19</t>
  </si>
  <si>
    <t>631351102</t>
  </si>
  <si>
    <t>Bednění v podlahách rýh a hran odstranění</t>
  </si>
  <si>
    <t>38</t>
  </si>
  <si>
    <t>631362021</t>
  </si>
  <si>
    <t>Výztuž mazanin ze svařovaných sítí z drátů typu KARI</t>
  </si>
  <si>
    <t>40</t>
  </si>
  <si>
    <t>632481213</t>
  </si>
  <si>
    <t>Separační vrstva k oddělení podlahových vrstev z polyetylénové fólie</t>
  </si>
  <si>
    <t>42</t>
  </si>
  <si>
    <t>Ostatní konstrukce a práce, bourání</t>
  </si>
  <si>
    <t>949101112</t>
  </si>
  <si>
    <t>Lešení pomocné pracovní pro objekty pozemních staveb pro zatížení do 150 kg/m2, o výšce lešeňové podlahy přes 1,9 do 3,5 m</t>
  </si>
  <si>
    <t>44</t>
  </si>
  <si>
    <t>"S104 Chodba schody" 26,83+7</t>
  </si>
  <si>
    <t>23</t>
  </si>
  <si>
    <t>952901111</t>
  </si>
  <si>
    <t>Vyčištění budov nebo objektů před předáním do užívání budov bytové nebo občanské výstavby, světlé výšky podlaží do 4 m</t>
  </si>
  <si>
    <t>46</t>
  </si>
  <si>
    <t>961031311</t>
  </si>
  <si>
    <t>Bourání základů ze zdiva cihelného na maltu vápennou nebo vápenocementovou</t>
  </si>
  <si>
    <t>48</t>
  </si>
  <si>
    <t>D.1.1.04 PŮDORYS 1.NP A ŘEZ A - A - BOURANÉ KONSTRUKCE</t>
  </si>
  <si>
    <t>"S102 Spíž" 2,15*1,13</t>
  </si>
  <si>
    <t>"S101 Cvičná kuchyňka" 2,1*2,1</t>
  </si>
  <si>
    <t>25</t>
  </si>
  <si>
    <t>961055111</t>
  </si>
  <si>
    <t>Bourání základů z betonu železového</t>
  </si>
  <si>
    <t>50</t>
  </si>
  <si>
    <t>965042141</t>
  </si>
  <si>
    <t>Bourání mazanin betonových nebo z litého asfaltu tl. do 100 mm, plochy přes 4 m2</t>
  </si>
  <si>
    <t>52</t>
  </si>
  <si>
    <t>27</t>
  </si>
  <si>
    <t>965082923</t>
  </si>
  <si>
    <t>Odstranění násypu pod podlahami nebo ochranného násypu na střechách tl. do 100 mm, plochy přes 2 m2</t>
  </si>
  <si>
    <t>54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</si>
  <si>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</si>
  <si>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</si>
  <si>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56</t>
  </si>
  <si>
    <t xml:space="preserve">Ubourání zděného parapetu pro osazení nového DTD parapetu </t>
  </si>
  <si>
    <t>"S101 Cvičná kuchyňka" 1,2*0,15*2</t>
  </si>
  <si>
    <t>29</t>
  </si>
  <si>
    <t>968072456</t>
  </si>
  <si>
    <t>Vybourání kovových rámů oken s křídly, dveřních zárubní, vrat, stěn, ostění nebo obkladů dveřních zárubní, plochy přes 2 m2</t>
  </si>
  <si>
    <t>58</t>
  </si>
  <si>
    <t xml:space="preserve">Vybourání dveří </t>
  </si>
  <si>
    <t>"S101 Cvičná kuchyňka" 0,98*2,15</t>
  </si>
  <si>
    <t>974031133</t>
  </si>
  <si>
    <t>Vysekání rýh ve zdivu cihelném na maltu vápennou nebo vápenocementovou do hl. 50 mm a šířky do 100 mm</t>
  </si>
  <si>
    <t>m</t>
  </si>
  <si>
    <t>60</t>
  </si>
  <si>
    <t xml:space="preserve">Drážkování kabely </t>
  </si>
  <si>
    <t>"S105 Chodba" 15+10</t>
  </si>
  <si>
    <t>31</t>
  </si>
  <si>
    <t>977131119</t>
  </si>
  <si>
    <t>Vrty příklepovými vrtáky do cihelného zdiva nebo prostého betonu průměru přes 28 do 32 mm</t>
  </si>
  <si>
    <t>62</t>
  </si>
  <si>
    <t>"1NP" 0,6</t>
  </si>
  <si>
    <t>977151115</t>
  </si>
  <si>
    <t>Jádrové vrty diamantovými korunkami do stavebních materiálů (železobetonu, betonu, cihel, obkladů, dlažeb, kamene) průměru přes 60 do 70 mm</t>
  </si>
  <si>
    <t>64</t>
  </si>
  <si>
    <t>D.1.1.03 PŮDORYS SUTERÉN - BOURANÉ KONSTRUKCE, D.1.1.04 PŮDORYS 1.NP A ŘEZ A - A - BOURANÉ KONSTRUKCE</t>
  </si>
  <si>
    <t>"1PP" 0,3+1+0,6</t>
  </si>
  <si>
    <t>"S105 Chodba" 0,7</t>
  </si>
  <si>
    <t>33</t>
  </si>
  <si>
    <t>977151215</t>
  </si>
  <si>
    <t>Jádrové vrty diamantovými korunkami do stavebních materiálů (železobetonu, betonu, cihel, obkladů, dlažeb, kamene) dovrchní (směrem vzhůru), průměru přes 60 do 70 mm</t>
  </si>
  <si>
    <t>66</t>
  </si>
  <si>
    <t>D.1.1.03 PŮDORYS SUTERÉN - BOURANÉ KONSTRUKCE</t>
  </si>
  <si>
    <t>"1PP" 2*0,5</t>
  </si>
  <si>
    <t>978011111</t>
  </si>
  <si>
    <t>Otlučení vápenných nebo vápenocementových omítek vnitřních ploch stropů, v rozsahu do 5 %</t>
  </si>
  <si>
    <t>68</t>
  </si>
  <si>
    <t>odstranění nesoudržných částí</t>
  </si>
  <si>
    <t>Strop</t>
  </si>
  <si>
    <t>35</t>
  </si>
  <si>
    <t>978013121</t>
  </si>
  <si>
    <t>Otlučení vápenných nebo vápenocementových omítek vnitřních ploch stěn s vyškrabáním spar, s očištěním zdiva, v rozsahu přes 5 do 10 %</t>
  </si>
  <si>
    <t>70</t>
  </si>
  <si>
    <t>Nesoudržné části</t>
  </si>
  <si>
    <t>978013191</t>
  </si>
  <si>
    <t>Otlučení vápenných nebo vápenocementových omítek vnitřních ploch stěn s vyškrabáním spar, s očištěním zdiva, v rozsahu přes 50 do 100 %</t>
  </si>
  <si>
    <t>72</t>
  </si>
  <si>
    <t>37</t>
  </si>
  <si>
    <t>R09Dem01</t>
  </si>
  <si>
    <t>Demontáž a likvidace stávajícího vybavení - dle PD</t>
  </si>
  <si>
    <t>74</t>
  </si>
  <si>
    <t>"S101 Cvičná kuchyňka" 1</t>
  </si>
  <si>
    <t>997</t>
  </si>
  <si>
    <t>Doprava suti a vybouraných hmot</t>
  </si>
  <si>
    <t>997013211</t>
  </si>
  <si>
    <t>Vnitrostaveništní doprava suti a vybouraných hmot vodorovně do 50 m s naložením ručně pro budovy a haly výšky do 6 m</t>
  </si>
  <si>
    <t>76</t>
  </si>
  <si>
    <t>39</t>
  </si>
  <si>
    <t>997013501</t>
  </si>
  <si>
    <t>Odvoz suti a vybouraných hmot na skládku nebo meziskládku se složením, na vzdálenost do 1 km</t>
  </si>
  <si>
    <t>78</t>
  </si>
  <si>
    <t>997013509</t>
  </si>
  <si>
    <t>Odvoz suti a vybouraných hmot na skládku nebo meziskládku se složením, na vzdálenost Příplatek k ceně za každý další započatý 1 km přes 1 km</t>
  </si>
  <si>
    <t>80</t>
  </si>
  <si>
    <t>27,576*7 "Přepočtené koeficientem množství</t>
  </si>
  <si>
    <t>41</t>
  </si>
  <si>
    <t>997013631</t>
  </si>
  <si>
    <t>Poplatek za uložení stavebního odpadu na skládce (skládkovné) směsného stavebního a demoličního zatříděného do Katalogu odpadů pod kódem 17 09 04</t>
  </si>
  <si>
    <t>82</t>
  </si>
  <si>
    <t>998</t>
  </si>
  <si>
    <t>Přesun hmot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</si>
  <si>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</si>
  <si>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</si>
  <si>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84</t>
  </si>
  <si>
    <t>PSV</t>
  </si>
  <si>
    <t>Práce a dodávky PSV</t>
  </si>
  <si>
    <t>711</t>
  </si>
  <si>
    <t>Izolace proti vodě, vlhkosti a plynům</t>
  </si>
  <si>
    <t>43</t>
  </si>
  <si>
    <t>711111001</t>
  </si>
  <si>
    <t>Provedení izolace proti zemní vlhkosti natěradly a tmely za studena na ploše vodorovné V nátěrem penetračním</t>
  </si>
  <si>
    <t>86</t>
  </si>
  <si>
    <t>M</t>
  </si>
  <si>
    <t>11163150</t>
  </si>
  <si>
    <t>lak penetrační asfaltový</t>
  </si>
  <si>
    <t>88</t>
  </si>
  <si>
    <t>P</t>
  </si>
  <si>
    <t>Poznámka k položce:_x000d_
Poznámka k položce: Spotřeba 0,3-0,4kg/m2</t>
  </si>
  <si>
    <t>18,24*0,0003 "Přepočtené koeficientem množství</t>
  </si>
  <si>
    <t>45</t>
  </si>
  <si>
    <t>711141559</t>
  </si>
  <si>
    <t>Provedení izolace proti zemní vlhkosti pásy přitavením NAIP na ploše vodorovné V</t>
  </si>
  <si>
    <t>90</t>
  </si>
  <si>
    <t>62855001</t>
  </si>
  <si>
    <t>pás asfaltový natavitelný modifikovaný SBS s vložkou z polyesterové rohože a spalitelnou PE fólií nebo jemnozrnným minerálním posypem na horním povrchu tl 4,0mm</t>
  </si>
  <si>
    <t>92</t>
  </si>
  <si>
    <t>18,24*1,1655 "Přepočtené koeficientem množství</t>
  </si>
  <si>
    <t>47</t>
  </si>
  <si>
    <t>711141821</t>
  </si>
  <si>
    <t>Odstranění izolace proti vodě, vlhkosti a plynům z přitavených pásů NAIP z plochy vodorovné V dvouvrstvé</t>
  </si>
  <si>
    <t>94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</si>
  <si>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</si>
  <si>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</si>
  <si>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</si>
  <si>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96</t>
  </si>
  <si>
    <t>713</t>
  </si>
  <si>
    <t>Izolace tepelné</t>
  </si>
  <si>
    <t>49</t>
  </si>
  <si>
    <t>713121111</t>
  </si>
  <si>
    <t>Montáž tepelné izolace podlah rohožemi, pásy, deskami, dílci, bloky (izolační materiál ve specifikaci) kladenými volně jednovrstvá</t>
  </si>
  <si>
    <t>98</t>
  </si>
  <si>
    <t>28376555</t>
  </si>
  <si>
    <t>deska polystyrénová pro snížení kročejového hluku (max. zatížení 4 kN/m2) tl 50mm</t>
  </si>
  <si>
    <t>100</t>
  </si>
  <si>
    <t>18,24*1,05 "Přepočtené koeficientem množství</t>
  </si>
  <si>
    <t>51</t>
  </si>
  <si>
    <t>998713311</t>
  </si>
  <si>
    <t>Přesun hmot pro izolace tepelné stanovený procentní sazbou (%) z ceny vodorovná dopravní vzdálenost do 50 m ruční (bez užití mechanizace) v objektech výšky do 6 m</t>
  </si>
  <si>
    <t>102</t>
  </si>
  <si>
    <t>725</t>
  </si>
  <si>
    <t>Zdravotechnika - zařizovací předměty</t>
  </si>
  <si>
    <t>725210821</t>
  </si>
  <si>
    <t>Demontáž umyvadel bez výtokových armatur umyvadel</t>
  </si>
  <si>
    <t>soubor</t>
  </si>
  <si>
    <t>104</t>
  </si>
  <si>
    <t>"S103 Učebna" 1</t>
  </si>
  <si>
    <t>53</t>
  </si>
  <si>
    <t>725820801</t>
  </si>
  <si>
    <t>Demontáž baterií nástěnných do G 3/4</t>
  </si>
  <si>
    <t>106</t>
  </si>
  <si>
    <t>725860811</t>
  </si>
  <si>
    <t>Demontáž zápachových uzávěrek pro zařizovací předměty jednoduchých</t>
  </si>
  <si>
    <t>108</t>
  </si>
  <si>
    <t>735</t>
  </si>
  <si>
    <t>Ústřední vytápění - otopná tělesa</t>
  </si>
  <si>
    <t>55</t>
  </si>
  <si>
    <t>R73501</t>
  </si>
  <si>
    <t>Demontáž, repase a zpětná montáž litinových teles vč. výměny armatur - spec. v PD</t>
  </si>
  <si>
    <t>110</t>
  </si>
  <si>
    <t>"S101 Cvičná kuchyňka" 2</t>
  </si>
  <si>
    <t>763</t>
  </si>
  <si>
    <t>Konstrukce suché výstavby</t>
  </si>
  <si>
    <t>763131411</t>
  </si>
  <si>
    <t>Podhled ze sádrokartonových desek dvouvrstvá zavěšená spodní konstrukce z ocelových profilů CD, UD jednoduše opláštěná deskou standardní A, tl. 12,5 mm, bez izolace</t>
  </si>
  <si>
    <t>112</t>
  </si>
  <si>
    <t>SDK kastlík S103</t>
  </si>
  <si>
    <t>"půdorysně" 0,7*9,45</t>
  </si>
  <si>
    <t>"čelo kastlíku" 1,1*9,45</t>
  </si>
  <si>
    <t>57</t>
  </si>
  <si>
    <t>763131766</t>
  </si>
  <si>
    <t>Podhled ze sádrokartonových desek Příplatek k cenám za výšku zavěšení přes 1,0 do 1,5 m</t>
  </si>
  <si>
    <t>114</t>
  </si>
  <si>
    <t>763131821</t>
  </si>
  <si>
    <t>Demontáž podhledu nebo samostatného požárního předělu ze sádrokartonových desek s nosnou konstrukcí dvouvrstvou z ocelových profilů, opláštění jednoduché</t>
  </si>
  <si>
    <t>116</t>
  </si>
  <si>
    <t>"S103 Učebna - sdk Kastlík" 0,7*9,45</t>
  </si>
  <si>
    <t>"čelo sdk Katlíku" 1,1*9,45</t>
  </si>
  <si>
    <t>59</t>
  </si>
  <si>
    <t>998763511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</si>
  <si>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</si>
  <si>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118</t>
  </si>
  <si>
    <t>766</t>
  </si>
  <si>
    <t>Konstrukce truhlářské</t>
  </si>
  <si>
    <t>R766D01</t>
  </si>
  <si>
    <t>M+D dveří D01 vč. příslušenství, zárubně a dubového prahu</t>
  </si>
  <si>
    <t>120</t>
  </si>
  <si>
    <t>61</t>
  </si>
  <si>
    <t>R766T1</t>
  </si>
  <si>
    <t>M+D nových dřevěných parapetů T1 vč. mřížky</t>
  </si>
  <si>
    <t>122</t>
  </si>
  <si>
    <t>D.1.1.08 VÝPIS PRVKŮ PSV, 01 TABULKA TRUHLÁŘSKÉ VÝROBKY T1 - T4</t>
  </si>
  <si>
    <t>"T1" 2</t>
  </si>
  <si>
    <t>998766311</t>
  </si>
  <si>
    <t>Přesun hmot pro konstrukce truhlářské stanovený procentní sazbou (%) z ceny vodorovná dopravní vzdálenost do 50 m ruční (bez užití mechanizace) v objektech výšky do 6 m</t>
  </si>
  <si>
    <t>124</t>
  </si>
  <si>
    <t>771</t>
  </si>
  <si>
    <t>Podlahy z dlaždic</t>
  </si>
  <si>
    <t>63</t>
  </si>
  <si>
    <t>771571810</t>
  </si>
  <si>
    <t>Demontáž podlah z dlaždic keramických kladených do malty</t>
  </si>
  <si>
    <t>126</t>
  </si>
  <si>
    <t>"S101 Cvičná kuchyňka" 16,27</t>
  </si>
  <si>
    <t>"S102 Spíž" 1,85</t>
  </si>
  <si>
    <t>776</t>
  </si>
  <si>
    <t>Podlahy povlakové</t>
  </si>
  <si>
    <t>776111112</t>
  </si>
  <si>
    <t>Příprava podkladu povlakových podlah a stěn broušení podlah nového podkladu betonového</t>
  </si>
  <si>
    <t>128</t>
  </si>
  <si>
    <t>65</t>
  </si>
  <si>
    <t>776111311</t>
  </si>
  <si>
    <t>Příprava podkladu povlakových podlah a stěn vysátí podlah</t>
  </si>
  <si>
    <t>130</t>
  </si>
  <si>
    <t>776121112</t>
  </si>
  <si>
    <t>Příprava podkladu povlakových podlah a stěn penetrace vodou ředitelná podlah</t>
  </si>
  <si>
    <t>132</t>
  </si>
  <si>
    <t>67</t>
  </si>
  <si>
    <t>776141112</t>
  </si>
  <si>
    <t>Příprava podkladu povlakových podlah a stěn vyrovnání samonivelační stěrkou podlah min.pevnosti 20 MPa, tloušťky přes 3 do 5 mm</t>
  </si>
  <si>
    <t>134</t>
  </si>
  <si>
    <t>776221111</t>
  </si>
  <si>
    <t>Montáž podlahovin z PVC lepením standardním lepidlem z pásů</t>
  </si>
  <si>
    <t>136</t>
  </si>
  <si>
    <t>"S101 Cvičná kuchyňka" 16,03</t>
  </si>
  <si>
    <t>"S102 Zádveří" 2,21</t>
  </si>
  <si>
    <t>69</t>
  </si>
  <si>
    <t>28411012</t>
  </si>
  <si>
    <t>podlahovina vinylová heterogenní protiskluzná třída zátěže 34/43, hořlavost Bfl S1, nášlapná vrstva 0,70mm tl 2,00mm</t>
  </si>
  <si>
    <t>138</t>
  </si>
  <si>
    <t>Poznámka k položce:_x000d_
Poznámka k položce: spec. dle PD</t>
  </si>
  <si>
    <t>18,24*1,1 "Přepočtené koeficientem množství</t>
  </si>
  <si>
    <t>776223112</t>
  </si>
  <si>
    <t>Montáž podlahovin z PVC spoj podlah svařováním za studena</t>
  </si>
  <si>
    <t>140</t>
  </si>
  <si>
    <t>4*3,8+1,5</t>
  </si>
  <si>
    <t>71</t>
  </si>
  <si>
    <t>776411111</t>
  </si>
  <si>
    <t>Montáž soklíků lepením obvodových, výšky do 80 mm</t>
  </si>
  <si>
    <t>142</t>
  </si>
  <si>
    <t>"S101 Cvičná kuchyňka, S102 Zádveří" 19,8+2,25*2+0,1*2</t>
  </si>
  <si>
    <t>28411001</t>
  </si>
  <si>
    <t>lišta soklová PVC 9,7x58mm</t>
  </si>
  <si>
    <t>144</t>
  </si>
  <si>
    <t>24,5*1,02 "Přepočtené koeficientem množství</t>
  </si>
  <si>
    <t>73</t>
  </si>
  <si>
    <t>776421711</t>
  </si>
  <si>
    <t>Montáž lišt vložení pásků z podlahoviny do lišt včetně nařezání</t>
  </si>
  <si>
    <t>146</t>
  </si>
  <si>
    <t>148</t>
  </si>
  <si>
    <t>24,5*0,11 "Přepočtené koeficientem množství</t>
  </si>
  <si>
    <t>75</t>
  </si>
  <si>
    <t>776991121</t>
  </si>
  <si>
    <t>Ostatní práce údržba nových podlahovin po pokládce čištění základní</t>
  </si>
  <si>
    <t>150</t>
  </si>
  <si>
    <t>998776311</t>
  </si>
  <si>
    <t>Přesun hmot pro podlahy povlakové stanovený procentní sazbou (%) z ceny vodorovná dopravní vzdálenost do 50 m ruční (bez užití mechanizace) v objektech výšky do 6 m</t>
  </si>
  <si>
    <t>152</t>
  </si>
  <si>
    <t>781</t>
  </si>
  <si>
    <t>Dokončovací práce - obklady</t>
  </si>
  <si>
    <t>77</t>
  </si>
  <si>
    <t>781471810</t>
  </si>
  <si>
    <t>Demontáž obkladů z dlaždic keramických kladených do malty</t>
  </si>
  <si>
    <t>154</t>
  </si>
  <si>
    <t>"S103 Učebna"1,6*(0,7+2)</t>
  </si>
  <si>
    <t>"S101 Cvičná kuchyňka"2*(4,02*2+3,8*2+2,1*2+0,3*2+0,285*2)-0,98*2,15*2-1,2*1,8*2</t>
  </si>
  <si>
    <t>784</t>
  </si>
  <si>
    <t>Dokončovací práce - malby a tapety</t>
  </si>
  <si>
    <t>784111001</t>
  </si>
  <si>
    <t>Oprášení (ometení) podkladu v místnostech výšky do 3,80 m</t>
  </si>
  <si>
    <t>156</t>
  </si>
  <si>
    <t>79</t>
  </si>
  <si>
    <t>784121001</t>
  </si>
  <si>
    <t>Oškrabání malby v místnostech výšky do 3,80 m</t>
  </si>
  <si>
    <t>158</t>
  </si>
  <si>
    <t>Stropy</t>
  </si>
  <si>
    <t>784171101</t>
  </si>
  <si>
    <t>Zakrytí nemalovaných ploch (materiál ve specifikaci) včetně pozdějšího odkrytí podlah</t>
  </si>
  <si>
    <t>160</t>
  </si>
  <si>
    <t>81</t>
  </si>
  <si>
    <t>58124842</t>
  </si>
  <si>
    <t>fólie pro malířské potřeby zakrývací tl 7µ 4x5m</t>
  </si>
  <si>
    <t>162</t>
  </si>
  <si>
    <t>119,704*1,05 "Přepočtené koeficientem množství</t>
  </si>
  <si>
    <t>784181101</t>
  </si>
  <si>
    <t>Penetrace podkladu jednonásobná základní akrylátová bezbarvá v místnostech výšky do 3,80 m</t>
  </si>
  <si>
    <t>164</t>
  </si>
  <si>
    <t>Stěny</t>
  </si>
  <si>
    <t>"S101 Cvičná kuchyňka" 2*(4,02*2+3,8*2+0,25*2)-1*2-2*0,9-1,2*1,8*2</t>
  </si>
  <si>
    <t>"S102 Zádveří" 3,7*(0,65+0,65+0,92+1,6+1,78)</t>
  </si>
  <si>
    <t>"S103 Čelo SDK podhledu" 1,1*9,45</t>
  </si>
  <si>
    <t>83</t>
  </si>
  <si>
    <t>784221101</t>
  </si>
  <si>
    <t>Malby z malířských směsí otěruvzdorných za sucha dvojnásobné, bílé za sucha otěruvzdorné dobře v místnostech výšky do 3,80 m</t>
  </si>
  <si>
    <t>166</t>
  </si>
  <si>
    <t>r78401</t>
  </si>
  <si>
    <t>Dvojnásobná malba omyvatelnou interiérovou disperzní bavou - spec. dle PD</t>
  </si>
  <si>
    <t>168</t>
  </si>
  <si>
    <t>"S102 Zádveří" 2*(0,65+0,65+0,92+1,6+1,78)-0,9*2,02</t>
  </si>
  <si>
    <t>ZTI - ZDRAVOTNĚ TECHNICKÉ...</t>
  </si>
  <si>
    <t xml:space="preserve">    4 - Vodorovné konstrukce</t>
  </si>
  <si>
    <t xml:space="preserve">    9 - Ostatní konstrukce a práce-bourání</t>
  </si>
  <si>
    <t xml:space="preserve">    997 - Přesun sutě</t>
  </si>
  <si>
    <t xml:space="preserve">    721 - Zdravotechnika - vnitřní kanalizace</t>
  </si>
  <si>
    <t xml:space="preserve">    722 - Zdravotechnika - vnitřní vodovod</t>
  </si>
  <si>
    <t>HZS - Hodinové zúčtovací sazby</t>
  </si>
  <si>
    <t>132251104</t>
  </si>
  <si>
    <t>Hloubení rýh nezapažených š do 800 mm v hornině třídy těžitelnosti I skupiny 3 objem přes 100 m3 strojně</t>
  </si>
  <si>
    <t>((9)*0,6*0,6) "svodná kanalizace</t>
  </si>
  <si>
    <t>161151103</t>
  </si>
  <si>
    <t>Svislé přemístění výkopku z horniny třídy těžitelnosti I skupiny 1 až 3 hl výkopu přes 4 do 8 m</t>
  </si>
  <si>
    <t>3,240 "hloubené vykopávky</t>
  </si>
  <si>
    <t>162751117</t>
  </si>
  <si>
    <t>Vodorovné přemístění přes 9 000 do 10000 m výkopku/sypaniny z horniny třídy těžitelnosti I skupiny 1 až 3</t>
  </si>
  <si>
    <t>0,540 "lože</t>
  </si>
  <si>
    <t>2,205 "obsypy</t>
  </si>
  <si>
    <t>0,013*(9) "potrubí</t>
  </si>
  <si>
    <t>171201231</t>
  </si>
  <si>
    <t>Poplatek za uložení zeminy a kamení na recyklační skládce (skládkovné) kód odpadu 17 05 04</t>
  </si>
  <si>
    <t>1,8*2,226</t>
  </si>
  <si>
    <t>174111101</t>
  </si>
  <si>
    <t>Zásyp jam, šachet rýh nebo kolem objektů sypaninou se zhutněním ručně</t>
  </si>
  <si>
    <t>2,520 "hloubené vykopávky</t>
  </si>
  <si>
    <t>-2,226 "vodorovný přesun</t>
  </si>
  <si>
    <t>175151101</t>
  </si>
  <si>
    <t>Obsypání potrubí strojně sypaninou bez prohození, uloženou do 3 m</t>
  </si>
  <si>
    <t>((9)*0,6*0,43)-(0,013*(9)) "svodná kanalizace</t>
  </si>
  <si>
    <t>58337344</t>
  </si>
  <si>
    <t>štěrkopísek frakce 0/32</t>
  </si>
  <si>
    <t>1,89*2,205</t>
  </si>
  <si>
    <t>Vodorovné konstrukce</t>
  </si>
  <si>
    <t>451572111</t>
  </si>
  <si>
    <t>Lože pod potrubí otevřený výkop z kameniva drobného těženého</t>
  </si>
  <si>
    <t>((9)*0,6*0,1) "svodná kanalizace</t>
  </si>
  <si>
    <t>Ostatní konstrukce a práce-bourání</t>
  </si>
  <si>
    <t>113107037</t>
  </si>
  <si>
    <t>Odstranění podkladu z betonu vyztuženého sítěmi tl přes 200 do 300 mm při překopech ručně</t>
  </si>
  <si>
    <t>(9)*0,6 "bouraní podlahy ležatá kanalizace</t>
  </si>
  <si>
    <t>566901172</t>
  </si>
  <si>
    <t>Vyspravení podkladu po překopech inženýrských sítí plochy do 15 m2 směsí stmelenou cementem SC 20/25 tl 150 mm</t>
  </si>
  <si>
    <t>Přesun sutě</t>
  </si>
  <si>
    <t>997221571</t>
  </si>
  <si>
    <t>Vodorovná doprava vybouraných hmot do 1 km</t>
  </si>
  <si>
    <t>997221579</t>
  </si>
  <si>
    <t>Příplatek ZKD 1 km u vodorovné dopravy vybouraných hmot</t>
  </si>
  <si>
    <t>10*3,413</t>
  </si>
  <si>
    <t>997221861</t>
  </si>
  <si>
    <t>Poplatek za uložení na recyklační skládce (skládkovné) stavebního odpadu z prostého betonu pod kódem 17 01 01</t>
  </si>
  <si>
    <t>721</t>
  </si>
  <si>
    <t>Zdravotechnika - vnitřní kanalizace</t>
  </si>
  <si>
    <t>721140903</t>
  </si>
  <si>
    <t>Potrubí litinové vsazení odbočky DN 75</t>
  </si>
  <si>
    <t>1 "napojení na stávající potrubí</t>
  </si>
  <si>
    <t>721140905</t>
  </si>
  <si>
    <t>Potrubí litinové vsazení odbočky DN 100</t>
  </si>
  <si>
    <t>721140913</t>
  </si>
  <si>
    <t>Potrubí litinové propojení potrubí DN 75</t>
  </si>
  <si>
    <t>721140915</t>
  </si>
  <si>
    <t>Potrubí litinové propojení potrubí DN 100</t>
  </si>
  <si>
    <t>721140923</t>
  </si>
  <si>
    <t>Potrubí litinové odpadní krácení trub DN 75</t>
  </si>
  <si>
    <t>721140925</t>
  </si>
  <si>
    <t>Potrubí litinové odpadní krácení trub DN 100</t>
  </si>
  <si>
    <t>721173401</t>
  </si>
  <si>
    <t>Potrubí kanalizační z PVC SN 4 svodné DN 110</t>
  </si>
  <si>
    <t>9 "svodná kanalizace</t>
  </si>
  <si>
    <t>721174024</t>
  </si>
  <si>
    <t>Potrubí kanalizační z PP odpadní DN 75</t>
  </si>
  <si>
    <t>6 "odpadní kanalizace</t>
  </si>
  <si>
    <t>721174042</t>
  </si>
  <si>
    <t>Potrubí kanalizační z PP připojovací DN 40</t>
  </si>
  <si>
    <t>2 "připojovací kanalizace</t>
  </si>
  <si>
    <t>721174043</t>
  </si>
  <si>
    <t>Potrubí kanalizační z PP připojovací DN 50</t>
  </si>
  <si>
    <t>4 "připojovací kanalizace</t>
  </si>
  <si>
    <t>721194104</t>
  </si>
  <si>
    <t>Vyvedení a upevnění odpadních výpustek DN 40</t>
  </si>
  <si>
    <t>1+1 "výpustky DN 40</t>
  </si>
  <si>
    <t>721194105</t>
  </si>
  <si>
    <t>Vyvedení a upevnění odpadních výpustek DN 50</t>
  </si>
  <si>
    <t>3 "výpustky DN 50</t>
  </si>
  <si>
    <t>721226513-R1</t>
  </si>
  <si>
    <t>Zápachová uzávěrka podomítková pro pračku a myčku DN 40/50 s přípojem vody</t>
  </si>
  <si>
    <t>1 "myčka nádobí</t>
  </si>
  <si>
    <t>721910922</t>
  </si>
  <si>
    <t>Pročištění svodů ležatých DN do 300</t>
  </si>
  <si>
    <t>20 "pročištění stávající kanalizace</t>
  </si>
  <si>
    <t>721290111</t>
  </si>
  <si>
    <t>Zkouška těsnosti potrubí kanalizace vodou DN do 125</t>
  </si>
  <si>
    <t>2+4+6+9 "připojovací, odpadní, svodné potrubí</t>
  </si>
  <si>
    <t>998721103</t>
  </si>
  <si>
    <t>Přesun hmot tonážní pro vnitřní kanalizace v objektech v přes 12 do 24 m</t>
  </si>
  <si>
    <t>722</t>
  </si>
  <si>
    <t>Zdravotechnika - vnitřní vodovod</t>
  </si>
  <si>
    <t>722171934</t>
  </si>
  <si>
    <t>Potrubí plastové výměna trub nebo tvarovek D přes 25 do 32 mm</t>
  </si>
  <si>
    <t>2 "napojení na přívod vody</t>
  </si>
  <si>
    <t>722175002</t>
  </si>
  <si>
    <t>Potrubí vodovodní plastové PP-RCT svar polyfúze D 20x2,8 mm</t>
  </si>
  <si>
    <t>14 "připojovací vodovod ve stěnách, předstěnách</t>
  </si>
  <si>
    <t>722175003</t>
  </si>
  <si>
    <t>Potrubí vodovodní plastové PP-RCT svar polyfúze D 25x3,5 mm</t>
  </si>
  <si>
    <t>25 "připojovací vodovod ve stěnách, předstěnách</t>
  </si>
  <si>
    <t>8+8 "páteřní vodovod potrubí pod stropem</t>
  </si>
  <si>
    <t>722181221</t>
  </si>
  <si>
    <t>Ochrana vodovodního potrubí přilepenými termoizolačními trubicemi z PE tl přes 6 do 9 mm DN do 22 mm</t>
  </si>
  <si>
    <t>14/2 "připojovací vodovod ve stěnách, předstěnách studená voda</t>
  </si>
  <si>
    <t>722181222</t>
  </si>
  <si>
    <t>Ochrana vodovodního potrubí přilepenými termoizolačními trubicemi z PE tl přes 6 do 9 mm DN přes 22 do 45 mm</t>
  </si>
  <si>
    <t>25/2 "připojovací vodovod ve stěnách, předstěnách studená voda</t>
  </si>
  <si>
    <t>8 "páteřní vodovod potrubí pod stropem studená voda</t>
  </si>
  <si>
    <t>722181251</t>
  </si>
  <si>
    <t>Ochrana vodovodního potrubí přilepenými termoizolačními trubicemi z PE tl přes 20 do 25 mm DN do 22 mm</t>
  </si>
  <si>
    <t>14/2 "připojovací vodovod ve stěnách, předstěnách teplá voda</t>
  </si>
  <si>
    <t>722181252</t>
  </si>
  <si>
    <t>Ochrana vodovodního potrubí přilepenými termoizolačními trubicemi z PE tl přes 20 do 25 mm DN přes 22 do 45 mm</t>
  </si>
  <si>
    <t>25/2 "připojovací vodovod ve stěnách, předstěnách teplá voda</t>
  </si>
  <si>
    <t>8 "páteřní vodovod potrubí pod stropem teplá voda</t>
  </si>
  <si>
    <t>45810002-R1</t>
  </si>
  <si>
    <t>kotevní prvky pro potrubí vodovodu</t>
  </si>
  <si>
    <t>(8+8)/2 "páteřní pod stropem</t>
  </si>
  <si>
    <t>722182012</t>
  </si>
  <si>
    <t>Podpůrný žlab pro potrubí D 25</t>
  </si>
  <si>
    <t>722220152</t>
  </si>
  <si>
    <t>Nástěnka závitová plastová PPR PN 20 DN 20 x G 1/2"</t>
  </si>
  <si>
    <t>1 "nástěnky ventily</t>
  </si>
  <si>
    <t>722220161</t>
  </si>
  <si>
    <t>Nástěnný komplet plastový PPR PN 20 DN 20 x G 1/2"</t>
  </si>
  <si>
    <t>3+1 "nástěnky baterie</t>
  </si>
  <si>
    <t>722229101</t>
  </si>
  <si>
    <t>Montáž vodovodních armatur s jedním závitem G 1/2" ostatní typ</t>
  </si>
  <si>
    <t>6+1 "vývody</t>
  </si>
  <si>
    <t>551119920</t>
  </si>
  <si>
    <t>ventil rohový s filtrem IVAR 1/2" x 3/8"</t>
  </si>
  <si>
    <t>2*(3) "stojánkové baterie</t>
  </si>
  <si>
    <t>55111982</t>
  </si>
  <si>
    <t>ventil rohový pračkový 3/4"</t>
  </si>
  <si>
    <t>1 "myčka</t>
  </si>
  <si>
    <t>722290234</t>
  </si>
  <si>
    <t>Proplach a dezinfekce vodovodního potrubí DN do 80</t>
  </si>
  <si>
    <t>14+25 "potrubí ve stěnách, předstěnách</t>
  </si>
  <si>
    <t>8+8 "podtrubí pod stropem</t>
  </si>
  <si>
    <t>722290246</t>
  </si>
  <si>
    <t>Zkouška těsnosti vodovodního potrubí plastového DN do 40</t>
  </si>
  <si>
    <t>998722103</t>
  </si>
  <si>
    <t>Přesun hmot tonážní pro vnitřní vodovod v objektech v přes 12 do 24 m</t>
  </si>
  <si>
    <t>725211617</t>
  </si>
  <si>
    <t>Umyvadlo keramické bílé šířky 600 mm s krytem na sifon připevněné na stěnu šrouby</t>
  </si>
  <si>
    <t>1 "umyvadlo</t>
  </si>
  <si>
    <t>725822611</t>
  </si>
  <si>
    <t>Baterie umyvadlová stojánková páková bez výpusti</t>
  </si>
  <si>
    <t>725861102</t>
  </si>
  <si>
    <t>Zápachová uzávěrka pro umyvadla DN 40</t>
  </si>
  <si>
    <t>725851325</t>
  </si>
  <si>
    <t>Ventil odpadní umyvadlový bez přepadu G 5/4"</t>
  </si>
  <si>
    <t>725319111</t>
  </si>
  <si>
    <t>Montáž dřezu ostatních typů</t>
  </si>
  <si>
    <t>3 "montáž dřezu, dřez dodávkou kuchyňské linky</t>
  </si>
  <si>
    <t>725829111</t>
  </si>
  <si>
    <t>Montáž baterie stojánkové dřezové G 1/2"</t>
  </si>
  <si>
    <t>725851315</t>
  </si>
  <si>
    <t>Ventil odpadní dřezový s přepadem G 6/4"</t>
  </si>
  <si>
    <t>3 "dřez</t>
  </si>
  <si>
    <t>725862103</t>
  </si>
  <si>
    <t>Zápachová uzávěrka pro dřezy DN 40/50</t>
  </si>
  <si>
    <t>998725103</t>
  </si>
  <si>
    <t>Přesun hmot tonážní pro zařizovací předměty v objektech v přes 12 do 24 m</t>
  </si>
  <si>
    <t>HZS</t>
  </si>
  <si>
    <t>Hodinové zúčtovací sazby</t>
  </si>
  <si>
    <t>HZS1291</t>
  </si>
  <si>
    <t>Hodinová zúčtovací sazba pomocný stavební dělník</t>
  </si>
  <si>
    <t>hod</t>
  </si>
  <si>
    <t>262144</t>
  </si>
  <si>
    <t>10 "stavební výpomoce, pomocné zednické práce, vrtání prostupů, provádění drážek, vysekání otvorů a další nespecifikované pomocné práce</t>
  </si>
  <si>
    <t>HZS2212</t>
  </si>
  <si>
    <t>Hodinová zúčtovací sazba instalatér odborný</t>
  </si>
  <si>
    <t>10 "pomocné intalatérské práce, demontážní práce, montážní práce a další nespecifikované pomocné práce</t>
  </si>
  <si>
    <t>El - Elektroinstalace</t>
  </si>
  <si>
    <t>D1 - svítidla včetně rámečku pro přisazenou montáž</t>
  </si>
  <si>
    <t>D2 - Rozvaděč</t>
  </si>
  <si>
    <t>D3 - Doplnění stávajícího rozvaděče ve vstupní části</t>
  </si>
  <si>
    <t>D4 - kabely ( 1-CXKH-R) SILOVÉ KABELY OHEŇ NEŠÍŘÍCÍ - BEZHALOGENNÍ B2ca,S1,d0</t>
  </si>
  <si>
    <t>D5 - VODIC PRO POSPOJOVANI</t>
  </si>
  <si>
    <t>D6 - ŽLABOVÁNÍ VČETNĚ ZÁVĚSŮ, ŠROUBŮ PRO KABELY</t>
  </si>
  <si>
    <t>D7 - UKONCENI VODICU V ROZVADECICH</t>
  </si>
  <si>
    <t>D8 - Vypínače, tlačítka- všebecně</t>
  </si>
  <si>
    <t>D9 - HODINOVE ZUCTOVACI SAZBY</t>
  </si>
  <si>
    <t>D10 - PROVEDENI REVIZNICH ZKOUSEK DLE CSN 331500</t>
  </si>
  <si>
    <t>D11 - Ostatní</t>
  </si>
  <si>
    <t>D1</t>
  </si>
  <si>
    <t>svítidla včetně rámečku pro přisazenou montáž</t>
  </si>
  <si>
    <t>Pol1</t>
  </si>
  <si>
    <t>Led 57W-lankový závěs</t>
  </si>
  <si>
    <t>ks</t>
  </si>
  <si>
    <t>Pol2</t>
  </si>
  <si>
    <t>LED pásek, kuch.linka</t>
  </si>
  <si>
    <t>Pol3</t>
  </si>
  <si>
    <t>Svítidlo nouzové-orientační LED, inventer, 1 hodina</t>
  </si>
  <si>
    <t>D2</t>
  </si>
  <si>
    <t>Rozvaděč</t>
  </si>
  <si>
    <t>Pol4</t>
  </si>
  <si>
    <t>Rozvaděč RMS.01</t>
  </si>
  <si>
    <t>D3</t>
  </si>
  <si>
    <t>Doplnění stávajícího rozvaděče ve vstupní části</t>
  </si>
  <si>
    <t>Pol5</t>
  </si>
  <si>
    <t>jistič 32C/3</t>
  </si>
  <si>
    <t>Pol6</t>
  </si>
  <si>
    <t>ranžír vodičů</t>
  </si>
  <si>
    <t>Pol7</t>
  </si>
  <si>
    <t>úprava masky rozvaděče</t>
  </si>
  <si>
    <t>D4</t>
  </si>
  <si>
    <t>kabely ( 1-CXKH-R) SILOVÉ KABELY OHEŇ NEŠÍŘÍCÍ - BEZHALOGENNÍ B2ca,S1,d0</t>
  </si>
  <si>
    <t>Pol8</t>
  </si>
  <si>
    <t xml:space="preserve">3x1.5 mm2       pevně</t>
  </si>
  <si>
    <t>Pol9</t>
  </si>
  <si>
    <t xml:space="preserve">3x2.5 mm2       pevně</t>
  </si>
  <si>
    <t>Pol10</t>
  </si>
  <si>
    <t>5x2,5</t>
  </si>
  <si>
    <t>Pol11</t>
  </si>
  <si>
    <t>5x1,5</t>
  </si>
  <si>
    <t>Pol12</t>
  </si>
  <si>
    <t xml:space="preserve">5x10  mm2       pevně</t>
  </si>
  <si>
    <t>D5</t>
  </si>
  <si>
    <t>VODIC PRO POSPOJOVANI</t>
  </si>
  <si>
    <t>Pol13</t>
  </si>
  <si>
    <t>16- Zlutozelen pevně</t>
  </si>
  <si>
    <t>D6</t>
  </si>
  <si>
    <t>ŽLABOVÁNÍ VČETNĚ ZÁVĚSŮ, ŠROUBŮ PRO KABELY</t>
  </si>
  <si>
    <t>Pol14</t>
  </si>
  <si>
    <t>DZ 60x100-</t>
  </si>
  <si>
    <t>D7</t>
  </si>
  <si>
    <t>UKONCENI VODICU V ROZVADECICH</t>
  </si>
  <si>
    <t>Pol15</t>
  </si>
  <si>
    <t xml:space="preserve">Do   16   mm2</t>
  </si>
  <si>
    <t>D8</t>
  </si>
  <si>
    <t>Vypínače, tlačítka- všebecně</t>
  </si>
  <si>
    <t>Pol16</t>
  </si>
  <si>
    <t>230V/10A řaz1...7 IP20-IP43 včetně krabice</t>
  </si>
  <si>
    <t>Pol17</t>
  </si>
  <si>
    <t>zásuvka jednoduchá 230V/16A</t>
  </si>
  <si>
    <t>Pol18</t>
  </si>
  <si>
    <t>Ovladač T10, zap-vyp + signalizace</t>
  </si>
  <si>
    <t>D9</t>
  </si>
  <si>
    <t>HODINOVE ZUCTOVACI SAZBY</t>
  </si>
  <si>
    <t>Pol19</t>
  </si>
  <si>
    <t>zednické přípomoce</t>
  </si>
  <si>
    <t>Pol20</t>
  </si>
  <si>
    <t>Připojení technického zařízení</t>
  </si>
  <si>
    <t>Pol21</t>
  </si>
  <si>
    <t>Zkusebni provoz</t>
  </si>
  <si>
    <t>D10</t>
  </si>
  <si>
    <t>PROVEDENI REVIZNICH ZKOUSEK DLE CSN 331500</t>
  </si>
  <si>
    <t>Pol22</t>
  </si>
  <si>
    <t>Revizni technik</t>
  </si>
  <si>
    <t>Pol23</t>
  </si>
  <si>
    <t>Spoluprace s reviz.technikem</t>
  </si>
  <si>
    <t>Pol24</t>
  </si>
  <si>
    <t>práce nepostižitelné v ceníku</t>
  </si>
  <si>
    <t>Pol27</t>
  </si>
  <si>
    <t>Obstarání odborného a závazného stanoviska TIČR k novým částem elektroinstalace</t>
  </si>
  <si>
    <t>Kč</t>
  </si>
  <si>
    <t>D11</t>
  </si>
  <si>
    <t>Ostatní</t>
  </si>
  <si>
    <t>Pol25</t>
  </si>
  <si>
    <t>PPV z montáže: materiál + práce</t>
  </si>
  <si>
    <t>Pol26</t>
  </si>
  <si>
    <t>Dodav. dokumentace</t>
  </si>
  <si>
    <t>VRN - Vedlejší rozpočtové...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</si>
  <si>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</si>
  <si>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</si>
  <si>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</si>
  <si>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</si>
  <si>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</si>
  <si>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</si>
  <si>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</si>
  <si>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</si>
  <si>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kpl</t>
  </si>
  <si>
    <t>Poznámka k položce:_x000d_
Poznámka k položce: zajištění požadovaných dokumentací dle zadání investora</t>
  </si>
  <si>
    <t>VRN3</t>
  </si>
  <si>
    <t>Zařízení staveniště</t>
  </si>
  <si>
    <t>030001000</t>
  </si>
  <si>
    <t>Poznámka k položce:_x000d_
Poznámka k položce: vybudování potřebného zázemi zhotovitele, vč veškerých náklad pro provedení stavby (energie, BOZP, zpevněné plochy, zábory, oplocení, značení stavby, DIO apod.) - dle PD a požadavků zadání</t>
  </si>
  <si>
    <t>VRN9</t>
  </si>
  <si>
    <t>Ostatní náklady</t>
  </si>
  <si>
    <t>090001000</t>
  </si>
  <si>
    <t>Poznámka k položce:_x000d_
Poznámka k položce: zajištění stávajících prostor - protiprašné clony, ochrana stávajících podlah apod.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</si>
</sst>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ZŠ Nový Hradec Králové - oprava žákovské kuchyňky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'D.1.1 - ASŘ'!J30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'D.1.1 - ASŘ'!P135</f>
        <v>0</v>
      </c>
      <c r="AV95" s="128">
        <f>'D.1.1 - ASŘ'!J33</f>
        <v>0</v>
      </c>
      <c r="AW95" s="128">
        <f>'D.1.1 - ASŘ'!J34</f>
        <v>0</v>
      </c>
      <c r="AX95" s="128">
        <f>'D.1.1 - ASŘ'!J35</f>
        <v>0</v>
      </c>
      <c r="AY95" s="128">
        <f>'D.1.1 - ASŘ'!J36</f>
        <v>0</v>
      </c>
      <c r="AZ95" s="128">
        <f>'D.1.1 - ASŘ'!F33</f>
        <v>0</v>
      </c>
      <c r="BA95" s="128">
        <f>'D.1.1 - ASŘ'!F34</f>
        <v>0</v>
      </c>
      <c r="BB95" s="128">
        <f>'D.1.1 - ASŘ'!F35</f>
        <v>0</v>
      </c>
      <c r="BC95" s="128">
        <f>'D.1.1 - ASŘ'!F36</f>
        <v>0</v>
      </c>
      <c r="BD95" s="130">
        <f>'D.1.1 - ASŘ'!F37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'ZTI - ZDRAVOTNĚ TECHNICKÉ...'!J30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'ZTI - ZDRAVOTNĚ TECHNICKÉ...'!P126</f>
        <v>0</v>
      </c>
      <c r="AV96" s="128">
        <f>'ZTI - ZDRAVOTNĚ TECHNICKÉ...'!J33</f>
        <v>0</v>
      </c>
      <c r="AW96" s="128">
        <f>'ZTI - ZDRAVOTNĚ TECHNICKÉ...'!J34</f>
        <v>0</v>
      </c>
      <c r="AX96" s="128">
        <f>'ZTI - ZDRAVOTNĚ TECHNICKÉ...'!J35</f>
        <v>0</v>
      </c>
      <c r="AY96" s="128">
        <f>'ZTI - ZDRAVOTNĚ TECHNICKÉ...'!J36</f>
        <v>0</v>
      </c>
      <c r="AZ96" s="128">
        <f>'ZTI - ZDRAVOTNĚ TECHNICKÉ...'!F33</f>
        <v>0</v>
      </c>
      <c r="BA96" s="128">
        <f>'ZTI - ZDRAVOTNĚ TECHNICKÉ...'!F34</f>
        <v>0</v>
      </c>
      <c r="BB96" s="128">
        <f>'ZTI - ZDRAVOTNĚ TECHNICKÉ...'!F35</f>
        <v>0</v>
      </c>
      <c r="BC96" s="128">
        <f>'ZTI - ZDRAVOTNĚ TECHNICKÉ...'!F36</f>
        <v>0</v>
      </c>
      <c r="BD96" s="130">
        <f>'ZTI - ZDRAVOTNĚ TECHNICKÉ...'!F37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'El - Elektroinstalace'!J30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'El - Elektroinstalace'!P127</f>
        <v>0</v>
      </c>
      <c r="AV97" s="128">
        <f>'El - Elektroinstalace'!J33</f>
        <v>0</v>
      </c>
      <c r="AW97" s="128">
        <f>'El - Elektroinstalace'!J34</f>
        <v>0</v>
      </c>
      <c r="AX97" s="128">
        <f>'El - Elektroinstalace'!J35</f>
        <v>0</v>
      </c>
      <c r="AY97" s="128">
        <f>'El - Elektroinstalace'!J36</f>
        <v>0</v>
      </c>
      <c r="AZ97" s="128">
        <f>'El - Elektroinstalace'!F33</f>
        <v>0</v>
      </c>
      <c r="BA97" s="128">
        <f>'El - Elektroinstalace'!F34</f>
        <v>0</v>
      </c>
      <c r="BB97" s="128">
        <f>'El - Elektroinstalace'!F35</f>
        <v>0</v>
      </c>
      <c r="BC97" s="128">
        <f>'El - Elektroinstalace'!F36</f>
        <v>0</v>
      </c>
      <c r="BD97" s="130">
        <f>'El - Elektroinstalace'!F37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'VRN - Vedlejší rozpočtové...'!J30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32">
        <v>0</v>
      </c>
      <c r="AT98" s="133">
        <f>ROUND(SUM(AV98:AW98),2)</f>
        <v>0</v>
      </c>
      <c r="AU98" s="134">
        <f>'VRN - Vedlejší rozpočtové...'!P120</f>
        <v>0</v>
      </c>
      <c r="AV98" s="133">
        <f>'VRN - Vedlejší rozpočtové...'!J33</f>
        <v>0</v>
      </c>
      <c r="AW98" s="133">
        <f>'VRN - Vedlejší rozpočtové...'!J34</f>
        <v>0</v>
      </c>
      <c r="AX98" s="133">
        <f>'VRN - Vedlejší rozpočtové...'!J35</f>
        <v>0</v>
      </c>
      <c r="AY98" s="133">
        <f>'VRN - Vedlejší rozpočtové...'!J36</f>
        <v>0</v>
      </c>
      <c r="AZ98" s="133">
        <f>'VRN - Vedlejší rozpočtové...'!F33</f>
        <v>0</v>
      </c>
      <c r="BA98" s="133">
        <f>'VRN - Vedlejší rozpočtové...'!F34</f>
        <v>0</v>
      </c>
      <c r="BB98" s="133">
        <f>'VRN - Vedlejší rozpočtové...'!F35</f>
        <v>0</v>
      </c>
      <c r="BC98" s="133">
        <f>'VRN - Vedlejší rozpočtové...'!F36</f>
        <v>0</v>
      </c>
      <c r="BD98" s="135">
        <f>'VRN - Vedlejší rozpočtové...'!F37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xp35WsL35Jj3A/x//Ar0VlZEETkDVblmtz9WW2ueQ8ggeDViQsKK5B+N/d7QbWtcryws+NiB8vtWg1wel9hl/Q==" hashValue="hD9Zl/hoVaptzi0IuXMlKZzgQlhx3/YOs645Y6uloDNSqbCRCz5hN1D5or1qjCIaummYnq53WXoMi8Ti6y3sdQ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 - ASŘ'!C2" display="/"/>
    <hyperlink ref="A96" location="'ZTI - ZDRAVOTNĚ TECHNICKÉ...'!C2" display="/"/>
    <hyperlink ref="A97" location="'El - Elektroinstalace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ZŠ Nový Hradec Králové - oprava žákovské kuchyňky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ROUND((SUM(BE135:BE433)),  2)</f>
        <v>0</v>
      </c>
      <c r="G33" s="38"/>
      <c r="H33" s="38"/>
      <c r="I33" s="155">
        <v>0.20999999999999999</v>
      </c>
      <c r="J33" s="154">
        <f>ROUND(((SUM(BE135:BE433))*I33),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ROUND((SUM(BF135:BF433)),  2)</f>
        <v>0</v>
      </c>
      <c r="G34" s="38"/>
      <c r="H34" s="38"/>
      <c r="I34" s="155">
        <v>0.12</v>
      </c>
      <c r="J34" s="154">
        <f>ROUND(((SUM(BF135:BF433))*I34),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ROUND((SUM(BG135:BG433)),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ROUND((SUM(BH135:BH433)),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ROUND((SUM(BI135:BI433)),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ZŠ Nový Hradec Králové - oprava žákovské kuchyňky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D.1.1 - ASŘ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J137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103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J148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J156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J201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J276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J283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109</v>
      </c>
      <c r="E105" s="182"/>
      <c r="F105" s="182"/>
      <c r="G105" s="182"/>
      <c r="H105" s="182"/>
      <c r="I105" s="182"/>
      <c r="J105" s="183">
        <f>J285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110</v>
      </c>
      <c r="E106" s="188"/>
      <c r="F106" s="188"/>
      <c r="G106" s="188"/>
      <c r="H106" s="188"/>
      <c r="I106" s="188"/>
      <c r="J106" s="189">
        <f>J286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111</v>
      </c>
      <c r="E107" s="188"/>
      <c r="F107" s="188"/>
      <c r="G107" s="188"/>
      <c r="H107" s="188"/>
      <c r="I107" s="188"/>
      <c r="J107" s="189">
        <f>J298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112</v>
      </c>
      <c r="E108" s="188"/>
      <c r="F108" s="188"/>
      <c r="G108" s="188"/>
      <c r="H108" s="188"/>
      <c r="I108" s="188"/>
      <c r="J108" s="189">
        <f>J304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113</v>
      </c>
      <c r="E109" s="188"/>
      <c r="F109" s="188"/>
      <c r="G109" s="188"/>
      <c r="H109" s="188"/>
      <c r="I109" s="188"/>
      <c r="J109" s="189">
        <f>J317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114</v>
      </c>
      <c r="E110" s="188"/>
      <c r="F110" s="188"/>
      <c r="G110" s="188"/>
      <c r="H110" s="188"/>
      <c r="I110" s="188"/>
      <c r="J110" s="189">
        <f>J322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115</v>
      </c>
      <c r="E111" s="188"/>
      <c r="F111" s="188"/>
      <c r="G111" s="188"/>
      <c r="H111" s="188"/>
      <c r="I111" s="188"/>
      <c r="J111" s="189">
        <f>J338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116</v>
      </c>
      <c r="E112" s="188"/>
      <c r="F112" s="188"/>
      <c r="G112" s="188"/>
      <c r="H112" s="188"/>
      <c r="I112" s="188"/>
      <c r="J112" s="189">
        <f>J345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117</v>
      </c>
      <c r="E113" s="188"/>
      <c r="F113" s="188"/>
      <c r="G113" s="188"/>
      <c r="H113" s="188"/>
      <c r="I113" s="188"/>
      <c r="J113" s="189">
        <f>J351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118</v>
      </c>
      <c r="E114" s="188"/>
      <c r="F114" s="188"/>
      <c r="G114" s="188"/>
      <c r="H114" s="188"/>
      <c r="I114" s="188"/>
      <c r="J114" s="189">
        <f>J383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119</v>
      </c>
      <c r="E115" s="188"/>
      <c r="F115" s="188"/>
      <c r="G115" s="188"/>
      <c r="H115" s="188"/>
      <c r="I115" s="188"/>
      <c r="J115" s="189">
        <f>J389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120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74" t="str">
        <f>E7</f>
        <v>ZŠ Nový Hradec Králové - oprava žákovské kuchyňky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94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D.1.1 - ASŘ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 xml:space="preserve"> </v>
      </c>
      <c r="G129" s="40"/>
      <c r="H129" s="40"/>
      <c r="I129" s="32" t="s">
        <v>22</v>
      </c>
      <c r="J129" s="79" t="str">
        <f>IF(J12="","",J12)</f>
        <v>22. 4. 2025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E15</f>
        <v xml:space="preserve"> </v>
      </c>
      <c r="G131" s="40"/>
      <c r="H131" s="40"/>
      <c r="I131" s="32" t="s">
        <v>29</v>
      </c>
      <c r="J131" s="36" t="str">
        <f>E21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27</v>
      </c>
      <c r="D132" s="40"/>
      <c r="E132" s="40"/>
      <c r="F132" s="27" t="str">
        <f>IF(E18="","",E18)</f>
        <v>Vyplň údaj</v>
      </c>
      <c r="G132" s="40"/>
      <c r="H132" s="40"/>
      <c r="I132" s="32" t="s">
        <v>31</v>
      </c>
      <c r="J132" s="36" t="str">
        <f>E24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1"/>
      <c r="B134" s="192"/>
      <c r="C134" s="193" t="s">
        <v>121</v>
      </c>
      <c r="D134" s="194" t="s">
        <v>58</v>
      </c>
      <c r="E134" s="194" t="s">
        <v>54</v>
      </c>
      <c r="F134" s="194" t="s">
        <v>55</v>
      </c>
      <c r="G134" s="194" t="s">
        <v>122</v>
      </c>
      <c r="H134" s="194" t="s">
        <v>123</v>
      </c>
      <c r="I134" s="194" t="s">
        <v>124</v>
      </c>
      <c r="J134" s="194" t="s">
        <v>98</v>
      </c>
      <c r="K134" s="195" t="s">
        <v>125</v>
      </c>
      <c r="L134" s="196"/>
      <c r="M134" s="100" t="s">
        <v>1</v>
      </c>
      <c r="N134" s="101" t="s">
        <v>37</v>
      </c>
      <c r="O134" s="101" t="s">
        <v>126</v>
      </c>
      <c r="P134" s="101" t="s">
        <v>127</v>
      </c>
      <c r="Q134" s="101" t="s">
        <v>128</v>
      </c>
      <c r="R134" s="101" t="s">
        <v>129</v>
      </c>
      <c r="S134" s="101" t="s">
        <v>130</v>
      </c>
      <c r="T134" s="102" t="s">
        <v>131</v>
      </c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</row>
    <row r="135" s="2" customFormat="1" ht="22.8" customHeight="1">
      <c r="A135" s="38"/>
      <c r="B135" s="39"/>
      <c r="C135" s="107" t="s">
        <v>132</v>
      </c>
      <c r="D135" s="40"/>
      <c r="E135" s="40"/>
      <c r="F135" s="40"/>
      <c r="G135" s="40"/>
      <c r="H135" s="40"/>
      <c r="I135" s="40"/>
      <c r="J135" s="197">
        <f>BK135</f>
        <v>0</v>
      </c>
      <c r="K135" s="40"/>
      <c r="L135" s="44"/>
      <c r="M135" s="103"/>
      <c r="N135" s="198"/>
      <c r="O135" s="104"/>
      <c r="P135" s="199">
        <f>P136+P285</f>
        <v>0</v>
      </c>
      <c r="Q135" s="104"/>
      <c r="R135" s="199">
        <f>R136+R285</f>
        <v>0</v>
      </c>
      <c r="S135" s="104"/>
      <c r="T135" s="200">
        <f>T136+T285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72</v>
      </c>
      <c r="AU135" s="17" t="s">
        <v>100</v>
      </c>
      <c r="BK135" s="201">
        <f>BK136+BK285</f>
        <v>0</v>
      </c>
    </row>
    <row r="136" s="12" customFormat="1" ht="25.92" customHeight="1">
      <c r="A136" s="12"/>
      <c r="B136" s="202"/>
      <c r="C136" s="203"/>
      <c r="D136" s="204" t="s">
        <v>72</v>
      </c>
      <c r="E136" s="205" t="s">
        <v>133</v>
      </c>
      <c r="F136" s="205" t="s">
        <v>134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P137+P139+P148+P156+P201+P276+P283</f>
        <v>0</v>
      </c>
      <c r="Q136" s="210"/>
      <c r="R136" s="211">
        <f>R137+R139+R148+R156+R201+R276+R283</f>
        <v>0</v>
      </c>
      <c r="S136" s="210"/>
      <c r="T136" s="212">
        <f>T137+T139+T148+T156+T201+T276+T283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81</v>
      </c>
      <c r="AT136" s="214" t="s">
        <v>72</v>
      </c>
      <c r="AU136" s="214" t="s">
        <v>73</v>
      </c>
      <c r="AY136" s="213" t="s">
        <v>135</v>
      </c>
      <c r="BK136" s="215">
        <f>BK137+BK139+BK148+BK156+BK201+BK276+BK283</f>
        <v>0</v>
      </c>
    </row>
    <row r="137" s="12" customFormat="1" ht="22.8" customHeight="1">
      <c r="A137" s="12"/>
      <c r="B137" s="202"/>
      <c r="C137" s="203"/>
      <c r="D137" s="204" t="s">
        <v>72</v>
      </c>
      <c r="E137" s="216" t="s">
        <v>81</v>
      </c>
      <c r="F137" s="216" t="s">
        <v>136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P138</f>
        <v>0</v>
      </c>
      <c r="Q137" s="210"/>
      <c r="R137" s="211">
        <f>R138</f>
        <v>0</v>
      </c>
      <c r="S137" s="210"/>
      <c r="T137" s="21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81</v>
      </c>
      <c r="AT137" s="214" t="s">
        <v>72</v>
      </c>
      <c r="AU137" s="214" t="s">
        <v>81</v>
      </c>
      <c r="AY137" s="213" t="s">
        <v>135</v>
      </c>
      <c r="BK137" s="215">
        <f>BK138</f>
        <v>0</v>
      </c>
    </row>
    <row r="138" s="2" customFormat="1" ht="33" customHeight="1">
      <c r="A138" s="38"/>
      <c r="B138" s="39"/>
      <c r="C138" s="218" t="s">
        <v>81</v>
      </c>
      <c r="D138" s="218" t="s">
        <v>137</v>
      </c>
      <c r="E138" s="219" t="s">
        <v>138</v>
      </c>
      <c r="F138" s="220" t="s">
        <v>139</v>
      </c>
      <c r="G138" s="221" t="s">
        <v>140</v>
      </c>
      <c r="H138" s="222">
        <v>18.239999999999998</v>
      </c>
      <c r="I138" s="223"/>
      <c r="J138" s="224">
        <f>ROUND(I138*H138,2)</f>
        <v>0</v>
      </c>
      <c r="K138" s="220" t="s">
        <v>141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142</v>
      </c>
      <c r="AT138" s="229" t="s">
        <v>137</v>
      </c>
      <c r="AU138" s="229" t="s">
        <v>83</v>
      </c>
      <c r="AY138" s="17" t="s">
        <v>135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142</v>
      </c>
      <c r="BM138" s="229" t="s">
        <v>83</v>
      </c>
    </row>
    <row r="139" s="12" customFormat="1" ht="22.8" customHeight="1">
      <c r="A139" s="12"/>
      <c r="B139" s="202"/>
      <c r="C139" s="203"/>
      <c r="D139" s="204" t="s">
        <v>72</v>
      </c>
      <c r="E139" s="216" t="s">
        <v>83</v>
      </c>
      <c r="F139" s="216" t="s">
        <v>143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SUM(P140:P147)</f>
        <v>0</v>
      </c>
      <c r="Q139" s="210"/>
      <c r="R139" s="211">
        <f>SUM(R140:R147)</f>
        <v>0</v>
      </c>
      <c r="S139" s="210"/>
      <c r="T139" s="212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81</v>
      </c>
      <c r="AT139" s="214" t="s">
        <v>72</v>
      </c>
      <c r="AU139" s="214" t="s">
        <v>81</v>
      </c>
      <c r="AY139" s="213" t="s">
        <v>135</v>
      </c>
      <c r="BK139" s="215">
        <f>SUM(BK140:BK147)</f>
        <v>0</v>
      </c>
    </row>
    <row r="140" s="2" customFormat="1" ht="33" customHeight="1">
      <c r="A140" s="38"/>
      <c r="B140" s="39"/>
      <c r="C140" s="218" t="s">
        <v>83</v>
      </c>
      <c r="D140" s="218" t="s">
        <v>137</v>
      </c>
      <c r="E140" s="219" t="s">
        <v>144</v>
      </c>
      <c r="F140" s="220" t="s">
        <v>145</v>
      </c>
      <c r="G140" s="221" t="s">
        <v>146</v>
      </c>
      <c r="H140" s="222">
        <v>1.4590000000000001</v>
      </c>
      <c r="I140" s="223"/>
      <c r="J140" s="224">
        <f>ROUND(I140*H140,2)</f>
        <v>0</v>
      </c>
      <c r="K140" s="220" t="s">
        <v>141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142</v>
      </c>
      <c r="AT140" s="229" t="s">
        <v>137</v>
      </c>
      <c r="AU140" s="229" t="s">
        <v>83</v>
      </c>
      <c r="AY140" s="17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142</v>
      </c>
      <c r="BM140" s="229" t="s">
        <v>142</v>
      </c>
    </row>
    <row r="141" s="2" customFormat="1" ht="16.5" customHeight="1">
      <c r="A141" s="38"/>
      <c r="B141" s="39"/>
      <c r="C141" s="218" t="s">
        <v>147</v>
      </c>
      <c r="D141" s="218" t="s">
        <v>137</v>
      </c>
      <c r="E141" s="219" t="s">
        <v>148</v>
      </c>
      <c r="F141" s="220" t="s">
        <v>149</v>
      </c>
      <c r="G141" s="221" t="s">
        <v>140</v>
      </c>
      <c r="H141" s="222">
        <v>0.20000000000000001</v>
      </c>
      <c r="I141" s="223"/>
      <c r="J141" s="224">
        <f>ROUND(I141*H141,2)</f>
        <v>0</v>
      </c>
      <c r="K141" s="220" t="s">
        <v>141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142</v>
      </c>
      <c r="AT141" s="229" t="s">
        <v>137</v>
      </c>
      <c r="AU141" s="229" t="s">
        <v>83</v>
      </c>
      <c r="AY141" s="17" t="s">
        <v>135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142</v>
      </c>
      <c r="BM141" s="229" t="s">
        <v>150</v>
      </c>
    </row>
    <row r="142" s="13" customFormat="1">
      <c r="A142" s="13"/>
      <c r="B142" s="231"/>
      <c r="C142" s="232"/>
      <c r="D142" s="233" t="s">
        <v>151</v>
      </c>
      <c r="E142" s="234" t="s">
        <v>1</v>
      </c>
      <c r="F142" s="235" t="s">
        <v>152</v>
      </c>
      <c r="G142" s="232"/>
      <c r="H142" s="236">
        <v>0.20000000000000001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151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135</v>
      </c>
    </row>
    <row r="143" s="14" customFormat="1">
      <c r="A143" s="14"/>
      <c r="B143" s="243"/>
      <c r="C143" s="244"/>
      <c r="D143" s="233" t="s">
        <v>151</v>
      </c>
      <c r="E143" s="245" t="s">
        <v>1</v>
      </c>
      <c r="F143" s="246" t="s">
        <v>153</v>
      </c>
      <c r="G143" s="244"/>
      <c r="H143" s="247">
        <v>0.20000000000000001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151</v>
      </c>
      <c r="AU143" s="253" t="s">
        <v>83</v>
      </c>
      <c r="AV143" s="14" t="s">
        <v>142</v>
      </c>
      <c r="AW143" s="14" t="s">
        <v>30</v>
      </c>
      <c r="AX143" s="14" t="s">
        <v>81</v>
      </c>
      <c r="AY143" s="253" t="s">
        <v>135</v>
      </c>
    </row>
    <row r="144" s="2" customFormat="1" ht="16.5" customHeight="1">
      <c r="A144" s="38"/>
      <c r="B144" s="39"/>
      <c r="C144" s="218" t="s">
        <v>142</v>
      </c>
      <c r="D144" s="218" t="s">
        <v>137</v>
      </c>
      <c r="E144" s="219" t="s">
        <v>154</v>
      </c>
      <c r="F144" s="220" t="s">
        <v>155</v>
      </c>
      <c r="G144" s="221" t="s">
        <v>140</v>
      </c>
      <c r="H144" s="222">
        <v>0.20000000000000001</v>
      </c>
      <c r="I144" s="223"/>
      <c r="J144" s="224">
        <f>ROUND(I144*H144,2)</f>
        <v>0</v>
      </c>
      <c r="K144" s="220" t="s">
        <v>141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142</v>
      </c>
      <c r="AT144" s="229" t="s">
        <v>137</v>
      </c>
      <c r="AU144" s="229" t="s">
        <v>83</v>
      </c>
      <c r="AY144" s="17" t="s">
        <v>135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142</v>
      </c>
      <c r="BM144" s="229" t="s">
        <v>156</v>
      </c>
    </row>
    <row r="145" s="13" customFormat="1">
      <c r="A145" s="13"/>
      <c r="B145" s="231"/>
      <c r="C145" s="232"/>
      <c r="D145" s="233" t="s">
        <v>151</v>
      </c>
      <c r="E145" s="234" t="s">
        <v>1</v>
      </c>
      <c r="F145" s="235" t="s">
        <v>152</v>
      </c>
      <c r="G145" s="232"/>
      <c r="H145" s="236">
        <v>0.20000000000000001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151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135</v>
      </c>
    </row>
    <row r="146" s="14" customFormat="1">
      <c r="A146" s="14"/>
      <c r="B146" s="243"/>
      <c r="C146" s="244"/>
      <c r="D146" s="233" t="s">
        <v>151</v>
      </c>
      <c r="E146" s="245" t="s">
        <v>1</v>
      </c>
      <c r="F146" s="246" t="s">
        <v>153</v>
      </c>
      <c r="G146" s="244"/>
      <c r="H146" s="247">
        <v>0.20000000000000001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151</v>
      </c>
      <c r="AU146" s="253" t="s">
        <v>83</v>
      </c>
      <c r="AV146" s="14" t="s">
        <v>142</v>
      </c>
      <c r="AW146" s="14" t="s">
        <v>30</v>
      </c>
      <c r="AX146" s="14" t="s">
        <v>81</v>
      </c>
      <c r="AY146" s="253" t="s">
        <v>135</v>
      </c>
    </row>
    <row r="147" s="2" customFormat="1" ht="24.15" customHeight="1">
      <c r="A147" s="38"/>
      <c r="B147" s="39"/>
      <c r="C147" s="218" t="s">
        <v>157</v>
      </c>
      <c r="D147" s="218" t="s">
        <v>137</v>
      </c>
      <c r="E147" s="219" t="s">
        <v>158</v>
      </c>
      <c r="F147" s="220" t="s">
        <v>159</v>
      </c>
      <c r="G147" s="221" t="s">
        <v>160</v>
      </c>
      <c r="H147" s="222">
        <v>0.113</v>
      </c>
      <c r="I147" s="223"/>
      <c r="J147" s="224">
        <f>ROUND(I147*H147,2)</f>
        <v>0</v>
      </c>
      <c r="K147" s="220" t="s">
        <v>141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83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142</v>
      </c>
      <c r="BM147" s="229" t="s">
        <v>161</v>
      </c>
    </row>
    <row r="148" s="12" customFormat="1" ht="22.8" customHeight="1">
      <c r="A148" s="12"/>
      <c r="B148" s="202"/>
      <c r="C148" s="203"/>
      <c r="D148" s="204" t="s">
        <v>72</v>
      </c>
      <c r="E148" s="216" t="s">
        <v>147</v>
      </c>
      <c r="F148" s="216" t="s">
        <v>162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SUM(P149:P155)</f>
        <v>0</v>
      </c>
      <c r="Q148" s="210"/>
      <c r="R148" s="211">
        <f>SUM(R149:R155)</f>
        <v>0</v>
      </c>
      <c r="S148" s="210"/>
      <c r="T148" s="212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81</v>
      </c>
      <c r="AT148" s="214" t="s">
        <v>72</v>
      </c>
      <c r="AU148" s="214" t="s">
        <v>81</v>
      </c>
      <c r="AY148" s="213" t="s">
        <v>135</v>
      </c>
      <c r="BK148" s="215">
        <f>SUM(BK149:BK155)</f>
        <v>0</v>
      </c>
    </row>
    <row r="149" s="2" customFormat="1" ht="44.25" customHeight="1">
      <c r="A149" s="38"/>
      <c r="B149" s="39"/>
      <c r="C149" s="218" t="s">
        <v>150</v>
      </c>
      <c r="D149" s="218" t="s">
        <v>137</v>
      </c>
      <c r="E149" s="219" t="s">
        <v>163</v>
      </c>
      <c r="F149" s="220" t="s">
        <v>164</v>
      </c>
      <c r="G149" s="221" t="s">
        <v>165</v>
      </c>
      <c r="H149" s="222">
        <v>1</v>
      </c>
      <c r="I149" s="223"/>
      <c r="J149" s="224">
        <f>ROUND(I149*H149,2)</f>
        <v>0</v>
      </c>
      <c r="K149" s="220" t="s">
        <v>141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83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142</v>
      </c>
      <c r="BM149" s="229" t="s">
        <v>8</v>
      </c>
    </row>
    <row r="150" s="13" customFormat="1">
      <c r="A150" s="13"/>
      <c r="B150" s="231"/>
      <c r="C150" s="232"/>
      <c r="D150" s="233" t="s">
        <v>151</v>
      </c>
      <c r="E150" s="234" t="s">
        <v>1</v>
      </c>
      <c r="F150" s="235" t="s">
        <v>166</v>
      </c>
      <c r="G150" s="232"/>
      <c r="H150" s="236">
        <v>1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151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135</v>
      </c>
    </row>
    <row r="151" s="14" customFormat="1">
      <c r="A151" s="14"/>
      <c r="B151" s="243"/>
      <c r="C151" s="244"/>
      <c r="D151" s="233" t="s">
        <v>151</v>
      </c>
      <c r="E151" s="245" t="s">
        <v>1</v>
      </c>
      <c r="F151" s="246" t="s">
        <v>153</v>
      </c>
      <c r="G151" s="244"/>
      <c r="H151" s="247">
        <v>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151</v>
      </c>
      <c r="AU151" s="253" t="s">
        <v>83</v>
      </c>
      <c r="AV151" s="14" t="s">
        <v>142</v>
      </c>
      <c r="AW151" s="14" t="s">
        <v>30</v>
      </c>
      <c r="AX151" s="14" t="s">
        <v>81</v>
      </c>
      <c r="AY151" s="253" t="s">
        <v>135</v>
      </c>
    </row>
    <row r="152" s="2" customFormat="1" ht="37.8" customHeight="1">
      <c r="A152" s="38"/>
      <c r="B152" s="39"/>
      <c r="C152" s="218" t="s">
        <v>167</v>
      </c>
      <c r="D152" s="218" t="s">
        <v>137</v>
      </c>
      <c r="E152" s="219" t="s">
        <v>168</v>
      </c>
      <c r="F152" s="220" t="s">
        <v>169</v>
      </c>
      <c r="G152" s="221" t="s">
        <v>140</v>
      </c>
      <c r="H152" s="222">
        <v>4.9000000000000004</v>
      </c>
      <c r="I152" s="223"/>
      <c r="J152" s="224">
        <f>ROUND(I152*H152,2)</f>
        <v>0</v>
      </c>
      <c r="K152" s="220" t="s">
        <v>141</v>
      </c>
      <c r="L152" s="44"/>
      <c r="M152" s="225" t="s">
        <v>1</v>
      </c>
      <c r="N152" s="226" t="s">
        <v>38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83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142</v>
      </c>
      <c r="BM152" s="229" t="s">
        <v>170</v>
      </c>
    </row>
    <row r="153" s="13" customFormat="1">
      <c r="A153" s="13"/>
      <c r="B153" s="231"/>
      <c r="C153" s="232"/>
      <c r="D153" s="233" t="s">
        <v>151</v>
      </c>
      <c r="E153" s="234" t="s">
        <v>1</v>
      </c>
      <c r="F153" s="235" t="s">
        <v>171</v>
      </c>
      <c r="G153" s="232"/>
      <c r="H153" s="236">
        <v>3.843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151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135</v>
      </c>
    </row>
    <row r="154" s="13" customFormat="1">
      <c r="A154" s="13"/>
      <c r="B154" s="231"/>
      <c r="C154" s="232"/>
      <c r="D154" s="233" t="s">
        <v>151</v>
      </c>
      <c r="E154" s="234" t="s">
        <v>1</v>
      </c>
      <c r="F154" s="235" t="s">
        <v>172</v>
      </c>
      <c r="G154" s="232"/>
      <c r="H154" s="236">
        <v>1.0569999999999999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151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135</v>
      </c>
    </row>
    <row r="155" s="14" customFormat="1">
      <c r="A155" s="14"/>
      <c r="B155" s="243"/>
      <c r="C155" s="244"/>
      <c r="D155" s="233" t="s">
        <v>151</v>
      </c>
      <c r="E155" s="245" t="s">
        <v>1</v>
      </c>
      <c r="F155" s="246" t="s">
        <v>153</v>
      </c>
      <c r="G155" s="244"/>
      <c r="H155" s="247">
        <v>4.9000000000000004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151</v>
      </c>
      <c r="AU155" s="253" t="s">
        <v>83</v>
      </c>
      <c r="AV155" s="14" t="s">
        <v>142</v>
      </c>
      <c r="AW155" s="14" t="s">
        <v>30</v>
      </c>
      <c r="AX155" s="14" t="s">
        <v>81</v>
      </c>
      <c r="AY155" s="253" t="s">
        <v>135</v>
      </c>
    </row>
    <row r="156" s="12" customFormat="1" ht="22.8" customHeight="1">
      <c r="A156" s="12"/>
      <c r="B156" s="202"/>
      <c r="C156" s="203"/>
      <c r="D156" s="204" t="s">
        <v>72</v>
      </c>
      <c r="E156" s="216" t="s">
        <v>150</v>
      </c>
      <c r="F156" s="216" t="s">
        <v>173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SUM(P157:P200)</f>
        <v>0</v>
      </c>
      <c r="Q156" s="210"/>
      <c r="R156" s="211">
        <f>SUM(R157:R200)</f>
        <v>0</v>
      </c>
      <c r="S156" s="210"/>
      <c r="T156" s="212">
        <f>SUM(T157:T200)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81</v>
      </c>
      <c r="AT156" s="214" t="s">
        <v>72</v>
      </c>
      <c r="AU156" s="214" t="s">
        <v>81</v>
      </c>
      <c r="AY156" s="213" t="s">
        <v>135</v>
      </c>
      <c r="BK156" s="215">
        <f>SUM(BK157:BK200)</f>
        <v>0</v>
      </c>
    </row>
    <row r="157" s="2" customFormat="1" ht="49.05" customHeight="1">
      <c r="A157" s="38"/>
      <c r="B157" s="39"/>
      <c r="C157" s="218" t="s">
        <v>156</v>
      </c>
      <c r="D157" s="218" t="s">
        <v>137</v>
      </c>
      <c r="E157" s="219" t="s">
        <v>174</v>
      </c>
      <c r="F157" s="220" t="s">
        <v>175</v>
      </c>
      <c r="G157" s="221" t="s">
        <v>140</v>
      </c>
      <c r="H157" s="222">
        <v>71.25</v>
      </c>
      <c r="I157" s="223"/>
      <c r="J157" s="224">
        <f>ROUND(I157*H157,2)</f>
        <v>0</v>
      </c>
      <c r="K157" s="220" t="s">
        <v>141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142</v>
      </c>
      <c r="AT157" s="229" t="s">
        <v>137</v>
      </c>
      <c r="AU157" s="229" t="s">
        <v>83</v>
      </c>
      <c r="AY157" s="17" t="s">
        <v>135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142</v>
      </c>
      <c r="BM157" s="229" t="s">
        <v>176</v>
      </c>
    </row>
    <row r="158" s="13" customFormat="1">
      <c r="A158" s="13"/>
      <c r="B158" s="231"/>
      <c r="C158" s="232"/>
      <c r="D158" s="233" t="s">
        <v>151</v>
      </c>
      <c r="E158" s="234" t="s">
        <v>1</v>
      </c>
      <c r="F158" s="235" t="s">
        <v>177</v>
      </c>
      <c r="G158" s="232"/>
      <c r="H158" s="236">
        <v>44.420000000000002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151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135</v>
      </c>
    </row>
    <row r="159" s="13" customFormat="1">
      <c r="A159" s="13"/>
      <c r="B159" s="231"/>
      <c r="C159" s="232"/>
      <c r="D159" s="233" t="s">
        <v>151</v>
      </c>
      <c r="E159" s="234" t="s">
        <v>1</v>
      </c>
      <c r="F159" s="235" t="s">
        <v>178</v>
      </c>
      <c r="G159" s="232"/>
      <c r="H159" s="236">
        <v>26.829999999999998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151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135</v>
      </c>
    </row>
    <row r="160" s="14" customFormat="1">
      <c r="A160" s="14"/>
      <c r="B160" s="243"/>
      <c r="C160" s="244"/>
      <c r="D160" s="233" t="s">
        <v>151</v>
      </c>
      <c r="E160" s="245" t="s">
        <v>1</v>
      </c>
      <c r="F160" s="246" t="s">
        <v>153</v>
      </c>
      <c r="G160" s="244"/>
      <c r="H160" s="247">
        <v>71.25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151</v>
      </c>
      <c r="AU160" s="253" t="s">
        <v>83</v>
      </c>
      <c r="AV160" s="14" t="s">
        <v>142</v>
      </c>
      <c r="AW160" s="14" t="s">
        <v>30</v>
      </c>
      <c r="AX160" s="14" t="s">
        <v>81</v>
      </c>
      <c r="AY160" s="253" t="s">
        <v>135</v>
      </c>
    </row>
    <row r="161" s="2" customFormat="1" ht="49.05" customHeight="1">
      <c r="A161" s="38"/>
      <c r="B161" s="39"/>
      <c r="C161" s="218" t="s">
        <v>179</v>
      </c>
      <c r="D161" s="218" t="s">
        <v>137</v>
      </c>
      <c r="E161" s="219" t="s">
        <v>180</v>
      </c>
      <c r="F161" s="220" t="s">
        <v>181</v>
      </c>
      <c r="G161" s="221" t="s">
        <v>140</v>
      </c>
      <c r="H161" s="222">
        <v>41.454000000000001</v>
      </c>
      <c r="I161" s="223"/>
      <c r="J161" s="224">
        <f>ROUND(I161*H161,2)</f>
        <v>0</v>
      </c>
      <c r="K161" s="220" t="s">
        <v>141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142</v>
      </c>
      <c r="AT161" s="229" t="s">
        <v>137</v>
      </c>
      <c r="AU161" s="229" t="s">
        <v>83</v>
      </c>
      <c r="AY161" s="17" t="s">
        <v>135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142</v>
      </c>
      <c r="BM161" s="229" t="s">
        <v>182</v>
      </c>
    </row>
    <row r="162" s="13" customFormat="1">
      <c r="A162" s="13"/>
      <c r="B162" s="231"/>
      <c r="C162" s="232"/>
      <c r="D162" s="233" t="s">
        <v>151</v>
      </c>
      <c r="E162" s="234" t="s">
        <v>1</v>
      </c>
      <c r="F162" s="235" t="s">
        <v>183</v>
      </c>
      <c r="G162" s="232"/>
      <c r="H162" s="236">
        <v>28.853999999999999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151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135</v>
      </c>
    </row>
    <row r="163" s="13" customFormat="1">
      <c r="A163" s="13"/>
      <c r="B163" s="231"/>
      <c r="C163" s="232"/>
      <c r="D163" s="233" t="s">
        <v>151</v>
      </c>
      <c r="E163" s="234" t="s">
        <v>1</v>
      </c>
      <c r="F163" s="235" t="s">
        <v>184</v>
      </c>
      <c r="G163" s="232"/>
      <c r="H163" s="236">
        <v>2.21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151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135</v>
      </c>
    </row>
    <row r="164" s="13" customFormat="1">
      <c r="A164" s="13"/>
      <c r="B164" s="231"/>
      <c r="C164" s="232"/>
      <c r="D164" s="233" t="s">
        <v>151</v>
      </c>
      <c r="E164" s="234" t="s">
        <v>1</v>
      </c>
      <c r="F164" s="235" t="s">
        <v>185</v>
      </c>
      <c r="G164" s="232"/>
      <c r="H164" s="236">
        <v>10.390000000000001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151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135</v>
      </c>
    </row>
    <row r="165" s="14" customFormat="1">
      <c r="A165" s="14"/>
      <c r="B165" s="243"/>
      <c r="C165" s="244"/>
      <c r="D165" s="233" t="s">
        <v>151</v>
      </c>
      <c r="E165" s="245" t="s">
        <v>1</v>
      </c>
      <c r="F165" s="246" t="s">
        <v>153</v>
      </c>
      <c r="G165" s="244"/>
      <c r="H165" s="247">
        <v>41.454000000000001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151</v>
      </c>
      <c r="AU165" s="253" t="s">
        <v>83</v>
      </c>
      <c r="AV165" s="14" t="s">
        <v>142</v>
      </c>
      <c r="AW165" s="14" t="s">
        <v>30</v>
      </c>
      <c r="AX165" s="14" t="s">
        <v>81</v>
      </c>
      <c r="AY165" s="253" t="s">
        <v>135</v>
      </c>
    </row>
    <row r="166" s="2" customFormat="1" ht="33" customHeight="1">
      <c r="A166" s="38"/>
      <c r="B166" s="39"/>
      <c r="C166" s="218" t="s">
        <v>161</v>
      </c>
      <c r="D166" s="218" t="s">
        <v>137</v>
      </c>
      <c r="E166" s="219" t="s">
        <v>186</v>
      </c>
      <c r="F166" s="220" t="s">
        <v>187</v>
      </c>
      <c r="G166" s="221" t="s">
        <v>140</v>
      </c>
      <c r="H166" s="222">
        <v>24.010000000000002</v>
      </c>
      <c r="I166" s="223"/>
      <c r="J166" s="224">
        <f>ROUND(I166*H166,2)</f>
        <v>0</v>
      </c>
      <c r="K166" s="220" t="s">
        <v>141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83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142</v>
      </c>
      <c r="BM166" s="229" t="s">
        <v>188</v>
      </c>
    </row>
    <row r="167" s="15" customFormat="1">
      <c r="A167" s="15"/>
      <c r="B167" s="254"/>
      <c r="C167" s="255"/>
      <c r="D167" s="233" t="s">
        <v>151</v>
      </c>
      <c r="E167" s="256" t="s">
        <v>1</v>
      </c>
      <c r="F167" s="257" t="s">
        <v>189</v>
      </c>
      <c r="G167" s="255"/>
      <c r="H167" s="256" t="s">
        <v>1</v>
      </c>
      <c r="I167" s="258"/>
      <c r="J167" s="255"/>
      <c r="K167" s="255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151</v>
      </c>
      <c r="AU167" s="263" t="s">
        <v>83</v>
      </c>
      <c r="AV167" s="15" t="s">
        <v>81</v>
      </c>
      <c r="AW167" s="15" t="s">
        <v>30</v>
      </c>
      <c r="AX167" s="15" t="s">
        <v>73</v>
      </c>
      <c r="AY167" s="263" t="s">
        <v>135</v>
      </c>
    </row>
    <row r="168" s="13" customFormat="1">
      <c r="A168" s="13"/>
      <c r="B168" s="231"/>
      <c r="C168" s="232"/>
      <c r="D168" s="233" t="s">
        <v>151</v>
      </c>
      <c r="E168" s="234" t="s">
        <v>1</v>
      </c>
      <c r="F168" s="235" t="s">
        <v>190</v>
      </c>
      <c r="G168" s="232"/>
      <c r="H168" s="236">
        <v>24.010000000000002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151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135</v>
      </c>
    </row>
    <row r="169" s="14" customFormat="1">
      <c r="A169" s="14"/>
      <c r="B169" s="243"/>
      <c r="C169" s="244"/>
      <c r="D169" s="233" t="s">
        <v>151</v>
      </c>
      <c r="E169" s="245" t="s">
        <v>1</v>
      </c>
      <c r="F169" s="246" t="s">
        <v>153</v>
      </c>
      <c r="G169" s="244"/>
      <c r="H169" s="247">
        <v>24.010000000000002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151</v>
      </c>
      <c r="AU169" s="253" t="s">
        <v>83</v>
      </c>
      <c r="AV169" s="14" t="s">
        <v>142</v>
      </c>
      <c r="AW169" s="14" t="s">
        <v>30</v>
      </c>
      <c r="AX169" s="14" t="s">
        <v>81</v>
      </c>
      <c r="AY169" s="253" t="s">
        <v>135</v>
      </c>
    </row>
    <row r="170" s="2" customFormat="1" ht="37.8" customHeight="1">
      <c r="A170" s="38"/>
      <c r="B170" s="39"/>
      <c r="C170" s="218" t="s">
        <v>191</v>
      </c>
      <c r="D170" s="218" t="s">
        <v>137</v>
      </c>
      <c r="E170" s="219" t="s">
        <v>192</v>
      </c>
      <c r="F170" s="220" t="s">
        <v>193</v>
      </c>
      <c r="G170" s="221" t="s">
        <v>140</v>
      </c>
      <c r="H170" s="222">
        <v>6.5800000000000001</v>
      </c>
      <c r="I170" s="223"/>
      <c r="J170" s="224">
        <f>ROUND(I170*H170,2)</f>
        <v>0</v>
      </c>
      <c r="K170" s="220" t="s">
        <v>141</v>
      </c>
      <c r="L170" s="44"/>
      <c r="M170" s="225" t="s">
        <v>1</v>
      </c>
      <c r="N170" s="226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142</v>
      </c>
      <c r="AT170" s="229" t="s">
        <v>137</v>
      </c>
      <c r="AU170" s="229" t="s">
        <v>83</v>
      </c>
      <c r="AY170" s="17" t="s">
        <v>135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142</v>
      </c>
      <c r="BM170" s="229" t="s">
        <v>194</v>
      </c>
    </row>
    <row r="171" s="15" customFormat="1">
      <c r="A171" s="15"/>
      <c r="B171" s="254"/>
      <c r="C171" s="255"/>
      <c r="D171" s="233" t="s">
        <v>151</v>
      </c>
      <c r="E171" s="256" t="s">
        <v>1</v>
      </c>
      <c r="F171" s="257" t="s">
        <v>189</v>
      </c>
      <c r="G171" s="255"/>
      <c r="H171" s="256" t="s">
        <v>1</v>
      </c>
      <c r="I171" s="258"/>
      <c r="J171" s="255"/>
      <c r="K171" s="255"/>
      <c r="L171" s="259"/>
      <c r="M171" s="260"/>
      <c r="N171" s="261"/>
      <c r="O171" s="261"/>
      <c r="P171" s="261"/>
      <c r="Q171" s="261"/>
      <c r="R171" s="261"/>
      <c r="S171" s="261"/>
      <c r="T171" s="26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3" t="s">
        <v>151</v>
      </c>
      <c r="AU171" s="263" t="s">
        <v>83</v>
      </c>
      <c r="AV171" s="15" t="s">
        <v>81</v>
      </c>
      <c r="AW171" s="15" t="s">
        <v>30</v>
      </c>
      <c r="AX171" s="15" t="s">
        <v>73</v>
      </c>
      <c r="AY171" s="263" t="s">
        <v>135</v>
      </c>
    </row>
    <row r="172" s="13" customFormat="1">
      <c r="A172" s="13"/>
      <c r="B172" s="231"/>
      <c r="C172" s="232"/>
      <c r="D172" s="233" t="s">
        <v>151</v>
      </c>
      <c r="E172" s="234" t="s">
        <v>1</v>
      </c>
      <c r="F172" s="235" t="s">
        <v>195</v>
      </c>
      <c r="G172" s="232"/>
      <c r="H172" s="236">
        <v>6.5800000000000001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151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135</v>
      </c>
    </row>
    <row r="173" s="14" customFormat="1">
      <c r="A173" s="14"/>
      <c r="B173" s="243"/>
      <c r="C173" s="244"/>
      <c r="D173" s="233" t="s">
        <v>151</v>
      </c>
      <c r="E173" s="245" t="s">
        <v>1</v>
      </c>
      <c r="F173" s="246" t="s">
        <v>153</v>
      </c>
      <c r="G173" s="244"/>
      <c r="H173" s="247">
        <v>6.5800000000000001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151</v>
      </c>
      <c r="AU173" s="253" t="s">
        <v>83</v>
      </c>
      <c r="AV173" s="14" t="s">
        <v>142</v>
      </c>
      <c r="AW173" s="14" t="s">
        <v>30</v>
      </c>
      <c r="AX173" s="14" t="s">
        <v>81</v>
      </c>
      <c r="AY173" s="253" t="s">
        <v>135</v>
      </c>
    </row>
    <row r="174" s="2" customFormat="1" ht="44.25" customHeight="1">
      <c r="A174" s="38"/>
      <c r="B174" s="39"/>
      <c r="C174" s="218" t="s">
        <v>8</v>
      </c>
      <c r="D174" s="218" t="s">
        <v>137</v>
      </c>
      <c r="E174" s="219" t="s">
        <v>196</v>
      </c>
      <c r="F174" s="220" t="s">
        <v>197</v>
      </c>
      <c r="G174" s="221" t="s">
        <v>140</v>
      </c>
      <c r="H174" s="222">
        <v>24.010000000000002</v>
      </c>
      <c r="I174" s="223"/>
      <c r="J174" s="224">
        <f>ROUND(I174*H174,2)</f>
        <v>0</v>
      </c>
      <c r="K174" s="220" t="s">
        <v>141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142</v>
      </c>
      <c r="AT174" s="229" t="s">
        <v>137</v>
      </c>
      <c r="AU174" s="229" t="s">
        <v>83</v>
      </c>
      <c r="AY174" s="17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142</v>
      </c>
      <c r="BM174" s="229" t="s">
        <v>198</v>
      </c>
    </row>
    <row r="175" s="15" customFormat="1">
      <c r="A175" s="15"/>
      <c r="B175" s="254"/>
      <c r="C175" s="255"/>
      <c r="D175" s="233" t="s">
        <v>151</v>
      </c>
      <c r="E175" s="256" t="s">
        <v>1</v>
      </c>
      <c r="F175" s="257" t="s">
        <v>189</v>
      </c>
      <c r="G175" s="255"/>
      <c r="H175" s="256" t="s">
        <v>1</v>
      </c>
      <c r="I175" s="258"/>
      <c r="J175" s="255"/>
      <c r="K175" s="255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151</v>
      </c>
      <c r="AU175" s="263" t="s">
        <v>83</v>
      </c>
      <c r="AV175" s="15" t="s">
        <v>81</v>
      </c>
      <c r="AW175" s="15" t="s">
        <v>30</v>
      </c>
      <c r="AX175" s="15" t="s">
        <v>73</v>
      </c>
      <c r="AY175" s="263" t="s">
        <v>135</v>
      </c>
    </row>
    <row r="176" s="13" customFormat="1">
      <c r="A176" s="13"/>
      <c r="B176" s="231"/>
      <c r="C176" s="232"/>
      <c r="D176" s="233" t="s">
        <v>151</v>
      </c>
      <c r="E176" s="234" t="s">
        <v>1</v>
      </c>
      <c r="F176" s="235" t="s">
        <v>190</v>
      </c>
      <c r="G176" s="232"/>
      <c r="H176" s="236">
        <v>24.010000000000002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151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135</v>
      </c>
    </row>
    <row r="177" s="14" customFormat="1">
      <c r="A177" s="14"/>
      <c r="B177" s="243"/>
      <c r="C177" s="244"/>
      <c r="D177" s="233" t="s">
        <v>151</v>
      </c>
      <c r="E177" s="245" t="s">
        <v>1</v>
      </c>
      <c r="F177" s="246" t="s">
        <v>153</v>
      </c>
      <c r="G177" s="244"/>
      <c r="H177" s="247">
        <v>24.010000000000002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151</v>
      </c>
      <c r="AU177" s="253" t="s">
        <v>83</v>
      </c>
      <c r="AV177" s="14" t="s">
        <v>142</v>
      </c>
      <c r="AW177" s="14" t="s">
        <v>30</v>
      </c>
      <c r="AX177" s="14" t="s">
        <v>81</v>
      </c>
      <c r="AY177" s="253" t="s">
        <v>135</v>
      </c>
    </row>
    <row r="178" s="2" customFormat="1" ht="24.15" customHeight="1">
      <c r="A178" s="38"/>
      <c r="B178" s="39"/>
      <c r="C178" s="218" t="s">
        <v>199</v>
      </c>
      <c r="D178" s="218" t="s">
        <v>137</v>
      </c>
      <c r="E178" s="219" t="s">
        <v>200</v>
      </c>
      <c r="F178" s="220" t="s">
        <v>201</v>
      </c>
      <c r="G178" s="221" t="s">
        <v>140</v>
      </c>
      <c r="H178" s="222">
        <v>2.5</v>
      </c>
      <c r="I178" s="223"/>
      <c r="J178" s="224">
        <f>ROUND(I178*H178,2)</f>
        <v>0</v>
      </c>
      <c r="K178" s="220" t="s">
        <v>141</v>
      </c>
      <c r="L178" s="44"/>
      <c r="M178" s="225" t="s">
        <v>1</v>
      </c>
      <c r="N178" s="226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142</v>
      </c>
      <c r="AT178" s="229" t="s">
        <v>137</v>
      </c>
      <c r="AU178" s="229" t="s">
        <v>83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142</v>
      </c>
      <c r="BM178" s="229" t="s">
        <v>202</v>
      </c>
    </row>
    <row r="179" s="13" customFormat="1">
      <c r="A179" s="13"/>
      <c r="B179" s="231"/>
      <c r="C179" s="232"/>
      <c r="D179" s="233" t="s">
        <v>151</v>
      </c>
      <c r="E179" s="234" t="s">
        <v>1</v>
      </c>
      <c r="F179" s="235" t="s">
        <v>203</v>
      </c>
      <c r="G179" s="232"/>
      <c r="H179" s="236">
        <v>2.5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151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135</v>
      </c>
    </row>
    <row r="180" s="14" customFormat="1">
      <c r="A180" s="14"/>
      <c r="B180" s="243"/>
      <c r="C180" s="244"/>
      <c r="D180" s="233" t="s">
        <v>151</v>
      </c>
      <c r="E180" s="245" t="s">
        <v>1</v>
      </c>
      <c r="F180" s="246" t="s">
        <v>153</v>
      </c>
      <c r="G180" s="244"/>
      <c r="H180" s="247">
        <v>2.5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151</v>
      </c>
      <c r="AU180" s="253" t="s">
        <v>83</v>
      </c>
      <c r="AV180" s="14" t="s">
        <v>142</v>
      </c>
      <c r="AW180" s="14" t="s">
        <v>30</v>
      </c>
      <c r="AX180" s="14" t="s">
        <v>81</v>
      </c>
      <c r="AY180" s="253" t="s">
        <v>135</v>
      </c>
    </row>
    <row r="181" s="2" customFormat="1" ht="49.05" customHeight="1">
      <c r="A181" s="38"/>
      <c r="B181" s="39"/>
      <c r="C181" s="218" t="s">
        <v>170</v>
      </c>
      <c r="D181" s="218" t="s">
        <v>137</v>
      </c>
      <c r="E181" s="219" t="s">
        <v>204</v>
      </c>
      <c r="F181" s="220" t="s">
        <v>205</v>
      </c>
      <c r="G181" s="221" t="s">
        <v>140</v>
      </c>
      <c r="H181" s="222">
        <v>244.66200000000001</v>
      </c>
      <c r="I181" s="223"/>
      <c r="J181" s="224">
        <f>ROUND(I181*H181,2)</f>
        <v>0</v>
      </c>
      <c r="K181" s="220" t="s">
        <v>141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142</v>
      </c>
      <c r="AT181" s="229" t="s">
        <v>137</v>
      </c>
      <c r="AU181" s="229" t="s">
        <v>83</v>
      </c>
      <c r="AY181" s="17" t="s">
        <v>135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142</v>
      </c>
      <c r="BM181" s="229" t="s">
        <v>206</v>
      </c>
    </row>
    <row r="182" s="15" customFormat="1">
      <c r="A182" s="15"/>
      <c r="B182" s="254"/>
      <c r="C182" s="255"/>
      <c r="D182" s="233" t="s">
        <v>151</v>
      </c>
      <c r="E182" s="256" t="s">
        <v>1</v>
      </c>
      <c r="F182" s="257" t="s">
        <v>189</v>
      </c>
      <c r="G182" s="255"/>
      <c r="H182" s="256" t="s">
        <v>1</v>
      </c>
      <c r="I182" s="258"/>
      <c r="J182" s="255"/>
      <c r="K182" s="255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151</v>
      </c>
      <c r="AU182" s="263" t="s">
        <v>83</v>
      </c>
      <c r="AV182" s="15" t="s">
        <v>81</v>
      </c>
      <c r="AW182" s="15" t="s">
        <v>30</v>
      </c>
      <c r="AX182" s="15" t="s">
        <v>73</v>
      </c>
      <c r="AY182" s="263" t="s">
        <v>135</v>
      </c>
    </row>
    <row r="183" s="13" customFormat="1">
      <c r="A183" s="13"/>
      <c r="B183" s="231"/>
      <c r="C183" s="232"/>
      <c r="D183" s="233" t="s">
        <v>151</v>
      </c>
      <c r="E183" s="234" t="s">
        <v>1</v>
      </c>
      <c r="F183" s="235" t="s">
        <v>207</v>
      </c>
      <c r="G183" s="232"/>
      <c r="H183" s="236">
        <v>107.67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151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135</v>
      </c>
    </row>
    <row r="184" s="13" customFormat="1">
      <c r="A184" s="13"/>
      <c r="B184" s="231"/>
      <c r="C184" s="232"/>
      <c r="D184" s="233" t="s">
        <v>151</v>
      </c>
      <c r="E184" s="234" t="s">
        <v>1</v>
      </c>
      <c r="F184" s="235" t="s">
        <v>208</v>
      </c>
      <c r="G184" s="232"/>
      <c r="H184" s="236">
        <v>136.99199999999999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151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135</v>
      </c>
    </row>
    <row r="185" s="14" customFormat="1">
      <c r="A185" s="14"/>
      <c r="B185" s="243"/>
      <c r="C185" s="244"/>
      <c r="D185" s="233" t="s">
        <v>151</v>
      </c>
      <c r="E185" s="245" t="s">
        <v>1</v>
      </c>
      <c r="F185" s="246" t="s">
        <v>153</v>
      </c>
      <c r="G185" s="244"/>
      <c r="H185" s="247">
        <v>244.66200000000001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151</v>
      </c>
      <c r="AU185" s="253" t="s">
        <v>83</v>
      </c>
      <c r="AV185" s="14" t="s">
        <v>142</v>
      </c>
      <c r="AW185" s="14" t="s">
        <v>30</v>
      </c>
      <c r="AX185" s="14" t="s">
        <v>81</v>
      </c>
      <c r="AY185" s="253" t="s">
        <v>135</v>
      </c>
    </row>
    <row r="186" s="2" customFormat="1" ht="49.05" customHeight="1">
      <c r="A186" s="38"/>
      <c r="B186" s="39"/>
      <c r="C186" s="218" t="s">
        <v>209</v>
      </c>
      <c r="D186" s="218" t="s">
        <v>137</v>
      </c>
      <c r="E186" s="219" t="s">
        <v>210</v>
      </c>
      <c r="F186" s="220" t="s">
        <v>211</v>
      </c>
      <c r="G186" s="221" t="s">
        <v>140</v>
      </c>
      <c r="H186" s="222">
        <v>77.805999999999997</v>
      </c>
      <c r="I186" s="223"/>
      <c r="J186" s="224">
        <f>ROUND(I186*H186,2)</f>
        <v>0</v>
      </c>
      <c r="K186" s="220" t="s">
        <v>141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142</v>
      </c>
      <c r="AT186" s="229" t="s">
        <v>137</v>
      </c>
      <c r="AU186" s="229" t="s">
        <v>83</v>
      </c>
      <c r="AY186" s="17" t="s">
        <v>135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142</v>
      </c>
      <c r="BM186" s="229" t="s">
        <v>212</v>
      </c>
    </row>
    <row r="187" s="15" customFormat="1">
      <c r="A187" s="15"/>
      <c r="B187" s="254"/>
      <c r="C187" s="255"/>
      <c r="D187" s="233" t="s">
        <v>151</v>
      </c>
      <c r="E187" s="256" t="s">
        <v>1</v>
      </c>
      <c r="F187" s="257" t="s">
        <v>189</v>
      </c>
      <c r="G187" s="255"/>
      <c r="H187" s="256" t="s">
        <v>1</v>
      </c>
      <c r="I187" s="258"/>
      <c r="J187" s="255"/>
      <c r="K187" s="255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151</v>
      </c>
      <c r="AU187" s="263" t="s">
        <v>83</v>
      </c>
      <c r="AV187" s="15" t="s">
        <v>81</v>
      </c>
      <c r="AW187" s="15" t="s">
        <v>30</v>
      </c>
      <c r="AX187" s="15" t="s">
        <v>73</v>
      </c>
      <c r="AY187" s="263" t="s">
        <v>135</v>
      </c>
    </row>
    <row r="188" s="13" customFormat="1">
      <c r="A188" s="13"/>
      <c r="B188" s="231"/>
      <c r="C188" s="232"/>
      <c r="D188" s="233" t="s">
        <v>151</v>
      </c>
      <c r="E188" s="234" t="s">
        <v>1</v>
      </c>
      <c r="F188" s="235" t="s">
        <v>213</v>
      </c>
      <c r="G188" s="232"/>
      <c r="H188" s="236">
        <v>18.902000000000001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151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135</v>
      </c>
    </row>
    <row r="189" s="13" customFormat="1">
      <c r="A189" s="13"/>
      <c r="B189" s="231"/>
      <c r="C189" s="232"/>
      <c r="D189" s="233" t="s">
        <v>151</v>
      </c>
      <c r="E189" s="234" t="s">
        <v>1</v>
      </c>
      <c r="F189" s="235" t="s">
        <v>214</v>
      </c>
      <c r="G189" s="232"/>
      <c r="H189" s="236">
        <v>58.904000000000003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151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135</v>
      </c>
    </row>
    <row r="190" s="14" customFormat="1">
      <c r="A190" s="14"/>
      <c r="B190" s="243"/>
      <c r="C190" s="244"/>
      <c r="D190" s="233" t="s">
        <v>151</v>
      </c>
      <c r="E190" s="245" t="s">
        <v>1</v>
      </c>
      <c r="F190" s="246" t="s">
        <v>153</v>
      </c>
      <c r="G190" s="244"/>
      <c r="H190" s="247">
        <v>77.805999999999997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151</v>
      </c>
      <c r="AU190" s="253" t="s">
        <v>83</v>
      </c>
      <c r="AV190" s="14" t="s">
        <v>142</v>
      </c>
      <c r="AW190" s="14" t="s">
        <v>30</v>
      </c>
      <c r="AX190" s="14" t="s">
        <v>81</v>
      </c>
      <c r="AY190" s="253" t="s">
        <v>135</v>
      </c>
    </row>
    <row r="191" s="2" customFormat="1" ht="33" customHeight="1">
      <c r="A191" s="38"/>
      <c r="B191" s="39"/>
      <c r="C191" s="218" t="s">
        <v>176</v>
      </c>
      <c r="D191" s="218" t="s">
        <v>137</v>
      </c>
      <c r="E191" s="219" t="s">
        <v>215</v>
      </c>
      <c r="F191" s="220" t="s">
        <v>216</v>
      </c>
      <c r="G191" s="221" t="s">
        <v>146</v>
      </c>
      <c r="H191" s="222">
        <v>1.0940000000000001</v>
      </c>
      <c r="I191" s="223"/>
      <c r="J191" s="224">
        <f>ROUND(I191*H191,2)</f>
        <v>0</v>
      </c>
      <c r="K191" s="220" t="s">
        <v>141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142</v>
      </c>
      <c r="AT191" s="229" t="s">
        <v>137</v>
      </c>
      <c r="AU191" s="229" t="s">
        <v>83</v>
      </c>
      <c r="AY191" s="17" t="s">
        <v>135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142</v>
      </c>
      <c r="BM191" s="229" t="s">
        <v>217</v>
      </c>
    </row>
    <row r="192" s="2" customFormat="1" ht="33" customHeight="1">
      <c r="A192" s="38"/>
      <c r="B192" s="39"/>
      <c r="C192" s="218" t="s">
        <v>218</v>
      </c>
      <c r="D192" s="218" t="s">
        <v>137</v>
      </c>
      <c r="E192" s="219" t="s">
        <v>219</v>
      </c>
      <c r="F192" s="220" t="s">
        <v>220</v>
      </c>
      <c r="G192" s="221" t="s">
        <v>146</v>
      </c>
      <c r="H192" s="222">
        <v>1.0940000000000001</v>
      </c>
      <c r="I192" s="223"/>
      <c r="J192" s="224">
        <f>ROUND(I192*H192,2)</f>
        <v>0</v>
      </c>
      <c r="K192" s="220" t="s">
        <v>141</v>
      </c>
      <c r="L192" s="44"/>
      <c r="M192" s="225" t="s">
        <v>1</v>
      </c>
      <c r="N192" s="226" t="s">
        <v>38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142</v>
      </c>
      <c r="AT192" s="229" t="s">
        <v>137</v>
      </c>
      <c r="AU192" s="229" t="s">
        <v>83</v>
      </c>
      <c r="AY192" s="17" t="s">
        <v>135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81</v>
      </c>
      <c r="BK192" s="230">
        <f>ROUND(I192*H192,2)</f>
        <v>0</v>
      </c>
      <c r="BL192" s="17" t="s">
        <v>142</v>
      </c>
      <c r="BM192" s="229" t="s">
        <v>221</v>
      </c>
    </row>
    <row r="193" s="2" customFormat="1" ht="16.5" customHeight="1">
      <c r="A193" s="38"/>
      <c r="B193" s="39"/>
      <c r="C193" s="218" t="s">
        <v>182</v>
      </c>
      <c r="D193" s="218" t="s">
        <v>137</v>
      </c>
      <c r="E193" s="219" t="s">
        <v>222</v>
      </c>
      <c r="F193" s="220" t="s">
        <v>223</v>
      </c>
      <c r="G193" s="221" t="s">
        <v>140</v>
      </c>
      <c r="H193" s="222">
        <v>0.20000000000000001</v>
      </c>
      <c r="I193" s="223"/>
      <c r="J193" s="224">
        <f>ROUND(I193*H193,2)</f>
        <v>0</v>
      </c>
      <c r="K193" s="220" t="s">
        <v>141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142</v>
      </c>
      <c r="AT193" s="229" t="s">
        <v>137</v>
      </c>
      <c r="AU193" s="229" t="s">
        <v>83</v>
      </c>
      <c r="AY193" s="17" t="s">
        <v>135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142</v>
      </c>
      <c r="BM193" s="229" t="s">
        <v>224</v>
      </c>
    </row>
    <row r="194" s="13" customFormat="1">
      <c r="A194" s="13"/>
      <c r="B194" s="231"/>
      <c r="C194" s="232"/>
      <c r="D194" s="233" t="s">
        <v>151</v>
      </c>
      <c r="E194" s="234" t="s">
        <v>1</v>
      </c>
      <c r="F194" s="235" t="s">
        <v>225</v>
      </c>
      <c r="G194" s="232"/>
      <c r="H194" s="236">
        <v>0.20000000000000001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151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135</v>
      </c>
    </row>
    <row r="195" s="14" customFormat="1">
      <c r="A195" s="14"/>
      <c r="B195" s="243"/>
      <c r="C195" s="244"/>
      <c r="D195" s="233" t="s">
        <v>151</v>
      </c>
      <c r="E195" s="245" t="s">
        <v>1</v>
      </c>
      <c r="F195" s="246" t="s">
        <v>153</v>
      </c>
      <c r="G195" s="244"/>
      <c r="H195" s="247">
        <v>0.20000000000000001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151</v>
      </c>
      <c r="AU195" s="253" t="s">
        <v>83</v>
      </c>
      <c r="AV195" s="14" t="s">
        <v>142</v>
      </c>
      <c r="AW195" s="14" t="s">
        <v>30</v>
      </c>
      <c r="AX195" s="14" t="s">
        <v>81</v>
      </c>
      <c r="AY195" s="253" t="s">
        <v>135</v>
      </c>
    </row>
    <row r="196" s="2" customFormat="1" ht="16.5" customHeight="1">
      <c r="A196" s="38"/>
      <c r="B196" s="39"/>
      <c r="C196" s="218" t="s">
        <v>226</v>
      </c>
      <c r="D196" s="218" t="s">
        <v>137</v>
      </c>
      <c r="E196" s="219" t="s">
        <v>227</v>
      </c>
      <c r="F196" s="220" t="s">
        <v>228</v>
      </c>
      <c r="G196" s="221" t="s">
        <v>140</v>
      </c>
      <c r="H196" s="222">
        <v>0.20000000000000001</v>
      </c>
      <c r="I196" s="223"/>
      <c r="J196" s="224">
        <f>ROUND(I196*H196,2)</f>
        <v>0</v>
      </c>
      <c r="K196" s="220" t="s">
        <v>141</v>
      </c>
      <c r="L196" s="44"/>
      <c r="M196" s="225" t="s">
        <v>1</v>
      </c>
      <c r="N196" s="226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142</v>
      </c>
      <c r="AT196" s="229" t="s">
        <v>137</v>
      </c>
      <c r="AU196" s="229" t="s">
        <v>83</v>
      </c>
      <c r="AY196" s="17" t="s">
        <v>135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142</v>
      </c>
      <c r="BM196" s="229" t="s">
        <v>229</v>
      </c>
    </row>
    <row r="197" s="13" customFormat="1">
      <c r="A197" s="13"/>
      <c r="B197" s="231"/>
      <c r="C197" s="232"/>
      <c r="D197" s="233" t="s">
        <v>151</v>
      </c>
      <c r="E197" s="234" t="s">
        <v>1</v>
      </c>
      <c r="F197" s="235" t="s">
        <v>225</v>
      </c>
      <c r="G197" s="232"/>
      <c r="H197" s="236">
        <v>0.20000000000000001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151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135</v>
      </c>
    </row>
    <row r="198" s="14" customFormat="1">
      <c r="A198" s="14"/>
      <c r="B198" s="243"/>
      <c r="C198" s="244"/>
      <c r="D198" s="233" t="s">
        <v>151</v>
      </c>
      <c r="E198" s="245" t="s">
        <v>1</v>
      </c>
      <c r="F198" s="246" t="s">
        <v>153</v>
      </c>
      <c r="G198" s="244"/>
      <c r="H198" s="247">
        <v>0.20000000000000001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151</v>
      </c>
      <c r="AU198" s="253" t="s">
        <v>83</v>
      </c>
      <c r="AV198" s="14" t="s">
        <v>142</v>
      </c>
      <c r="AW198" s="14" t="s">
        <v>30</v>
      </c>
      <c r="AX198" s="14" t="s">
        <v>81</v>
      </c>
      <c r="AY198" s="253" t="s">
        <v>135</v>
      </c>
    </row>
    <row r="199" s="2" customFormat="1" ht="21.75" customHeight="1">
      <c r="A199" s="38"/>
      <c r="B199" s="39"/>
      <c r="C199" s="218" t="s">
        <v>188</v>
      </c>
      <c r="D199" s="218" t="s">
        <v>137</v>
      </c>
      <c r="E199" s="219" t="s">
        <v>230</v>
      </c>
      <c r="F199" s="220" t="s">
        <v>231</v>
      </c>
      <c r="G199" s="221" t="s">
        <v>160</v>
      </c>
      <c r="H199" s="222">
        <v>0.079000000000000001</v>
      </c>
      <c r="I199" s="223"/>
      <c r="J199" s="224">
        <f>ROUND(I199*H199,2)</f>
        <v>0</v>
      </c>
      <c r="K199" s="220" t="s">
        <v>141</v>
      </c>
      <c r="L199" s="44"/>
      <c r="M199" s="225" t="s">
        <v>1</v>
      </c>
      <c r="N199" s="226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142</v>
      </c>
      <c r="AT199" s="229" t="s">
        <v>137</v>
      </c>
      <c r="AU199" s="229" t="s">
        <v>83</v>
      </c>
      <c r="AY199" s="17" t="s">
        <v>135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142</v>
      </c>
      <c r="BM199" s="229" t="s">
        <v>232</v>
      </c>
    </row>
    <row r="200" s="2" customFormat="1" ht="24.15" customHeight="1">
      <c r="A200" s="38"/>
      <c r="B200" s="39"/>
      <c r="C200" s="218" t="s">
        <v>7</v>
      </c>
      <c r="D200" s="218" t="s">
        <v>137</v>
      </c>
      <c r="E200" s="219" t="s">
        <v>233</v>
      </c>
      <c r="F200" s="220" t="s">
        <v>234</v>
      </c>
      <c r="G200" s="221" t="s">
        <v>140</v>
      </c>
      <c r="H200" s="222">
        <v>18.239999999999998</v>
      </c>
      <c r="I200" s="223"/>
      <c r="J200" s="224">
        <f>ROUND(I200*H200,2)</f>
        <v>0</v>
      </c>
      <c r="K200" s="220" t="s">
        <v>141</v>
      </c>
      <c r="L200" s="44"/>
      <c r="M200" s="225" t="s">
        <v>1</v>
      </c>
      <c r="N200" s="226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142</v>
      </c>
      <c r="AT200" s="229" t="s">
        <v>137</v>
      </c>
      <c r="AU200" s="229" t="s">
        <v>83</v>
      </c>
      <c r="AY200" s="17" t="s">
        <v>135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142</v>
      </c>
      <c r="BM200" s="229" t="s">
        <v>235</v>
      </c>
    </row>
    <row r="201" s="12" customFormat="1" ht="22.8" customHeight="1">
      <c r="A201" s="12"/>
      <c r="B201" s="202"/>
      <c r="C201" s="203"/>
      <c r="D201" s="204" t="s">
        <v>72</v>
      </c>
      <c r="E201" s="216" t="s">
        <v>179</v>
      </c>
      <c r="F201" s="216" t="s">
        <v>236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SUM(P202:P275)</f>
        <v>0</v>
      </c>
      <c r="Q201" s="210"/>
      <c r="R201" s="211">
        <f>SUM(R202:R275)</f>
        <v>0</v>
      </c>
      <c r="S201" s="210"/>
      <c r="T201" s="212">
        <f>SUM(T202:T275)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81</v>
      </c>
      <c r="AT201" s="214" t="s">
        <v>72</v>
      </c>
      <c r="AU201" s="214" t="s">
        <v>81</v>
      </c>
      <c r="AY201" s="213" t="s">
        <v>135</v>
      </c>
      <c r="BK201" s="215">
        <f>SUM(BK202:BK275)</f>
        <v>0</v>
      </c>
    </row>
    <row r="202" s="2" customFormat="1" ht="37.8" customHeight="1">
      <c r="A202" s="38"/>
      <c r="B202" s="39"/>
      <c r="C202" s="218" t="s">
        <v>194</v>
      </c>
      <c r="D202" s="218" t="s">
        <v>137</v>
      </c>
      <c r="E202" s="219" t="s">
        <v>237</v>
      </c>
      <c r="F202" s="220" t="s">
        <v>238</v>
      </c>
      <c r="G202" s="221" t="s">
        <v>140</v>
      </c>
      <c r="H202" s="222">
        <v>119.70399999999999</v>
      </c>
      <c r="I202" s="223"/>
      <c r="J202" s="224">
        <f>ROUND(I202*H202,2)</f>
        <v>0</v>
      </c>
      <c r="K202" s="220" t="s">
        <v>141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142</v>
      </c>
      <c r="AT202" s="229" t="s">
        <v>137</v>
      </c>
      <c r="AU202" s="229" t="s">
        <v>83</v>
      </c>
      <c r="AY202" s="17" t="s">
        <v>135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142</v>
      </c>
      <c r="BM202" s="229" t="s">
        <v>239</v>
      </c>
    </row>
    <row r="203" s="13" customFormat="1">
      <c r="A203" s="13"/>
      <c r="B203" s="231"/>
      <c r="C203" s="232"/>
      <c r="D203" s="233" t="s">
        <v>151</v>
      </c>
      <c r="E203" s="234" t="s">
        <v>1</v>
      </c>
      <c r="F203" s="235" t="s">
        <v>183</v>
      </c>
      <c r="G203" s="232"/>
      <c r="H203" s="236">
        <v>28.853999999999999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151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135</v>
      </c>
    </row>
    <row r="204" s="13" customFormat="1">
      <c r="A204" s="13"/>
      <c r="B204" s="231"/>
      <c r="C204" s="232"/>
      <c r="D204" s="233" t="s">
        <v>151</v>
      </c>
      <c r="E204" s="234" t="s">
        <v>1</v>
      </c>
      <c r="F204" s="235" t="s">
        <v>184</v>
      </c>
      <c r="G204" s="232"/>
      <c r="H204" s="236">
        <v>2.21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151</v>
      </c>
      <c r="AU204" s="242" t="s">
        <v>83</v>
      </c>
      <c r="AV204" s="13" t="s">
        <v>83</v>
      </c>
      <c r="AW204" s="13" t="s">
        <v>30</v>
      </c>
      <c r="AX204" s="13" t="s">
        <v>73</v>
      </c>
      <c r="AY204" s="242" t="s">
        <v>135</v>
      </c>
    </row>
    <row r="205" s="13" customFormat="1">
      <c r="A205" s="13"/>
      <c r="B205" s="231"/>
      <c r="C205" s="232"/>
      <c r="D205" s="233" t="s">
        <v>151</v>
      </c>
      <c r="E205" s="234" t="s">
        <v>1</v>
      </c>
      <c r="F205" s="235" t="s">
        <v>177</v>
      </c>
      <c r="G205" s="232"/>
      <c r="H205" s="236">
        <v>44.420000000000002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151</v>
      </c>
      <c r="AU205" s="242" t="s">
        <v>83</v>
      </c>
      <c r="AV205" s="13" t="s">
        <v>83</v>
      </c>
      <c r="AW205" s="13" t="s">
        <v>30</v>
      </c>
      <c r="AX205" s="13" t="s">
        <v>73</v>
      </c>
      <c r="AY205" s="242" t="s">
        <v>135</v>
      </c>
    </row>
    <row r="206" s="13" customFormat="1">
      <c r="A206" s="13"/>
      <c r="B206" s="231"/>
      <c r="C206" s="232"/>
      <c r="D206" s="233" t="s">
        <v>151</v>
      </c>
      <c r="E206" s="234" t="s">
        <v>1</v>
      </c>
      <c r="F206" s="235" t="s">
        <v>240</v>
      </c>
      <c r="G206" s="232"/>
      <c r="H206" s="236">
        <v>33.829999999999998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151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135</v>
      </c>
    </row>
    <row r="207" s="13" customFormat="1">
      <c r="A207" s="13"/>
      <c r="B207" s="231"/>
      <c r="C207" s="232"/>
      <c r="D207" s="233" t="s">
        <v>151</v>
      </c>
      <c r="E207" s="234" t="s">
        <v>1</v>
      </c>
      <c r="F207" s="235" t="s">
        <v>185</v>
      </c>
      <c r="G207" s="232"/>
      <c r="H207" s="236">
        <v>10.390000000000001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151</v>
      </c>
      <c r="AU207" s="242" t="s">
        <v>83</v>
      </c>
      <c r="AV207" s="13" t="s">
        <v>83</v>
      </c>
      <c r="AW207" s="13" t="s">
        <v>30</v>
      </c>
      <c r="AX207" s="13" t="s">
        <v>73</v>
      </c>
      <c r="AY207" s="242" t="s">
        <v>135</v>
      </c>
    </row>
    <row r="208" s="14" customFormat="1">
      <c r="A208" s="14"/>
      <c r="B208" s="243"/>
      <c r="C208" s="244"/>
      <c r="D208" s="233" t="s">
        <v>151</v>
      </c>
      <c r="E208" s="245" t="s">
        <v>1</v>
      </c>
      <c r="F208" s="246" t="s">
        <v>153</v>
      </c>
      <c r="G208" s="244"/>
      <c r="H208" s="247">
        <v>119.70399999999999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151</v>
      </c>
      <c r="AU208" s="253" t="s">
        <v>83</v>
      </c>
      <c r="AV208" s="14" t="s">
        <v>142</v>
      </c>
      <c r="AW208" s="14" t="s">
        <v>30</v>
      </c>
      <c r="AX208" s="14" t="s">
        <v>81</v>
      </c>
      <c r="AY208" s="253" t="s">
        <v>135</v>
      </c>
    </row>
    <row r="209" s="2" customFormat="1" ht="37.8" customHeight="1">
      <c r="A209" s="38"/>
      <c r="B209" s="39"/>
      <c r="C209" s="218" t="s">
        <v>241</v>
      </c>
      <c r="D209" s="218" t="s">
        <v>137</v>
      </c>
      <c r="E209" s="219" t="s">
        <v>242</v>
      </c>
      <c r="F209" s="220" t="s">
        <v>243</v>
      </c>
      <c r="G209" s="221" t="s">
        <v>140</v>
      </c>
      <c r="H209" s="222">
        <v>119.70399999999999</v>
      </c>
      <c r="I209" s="223"/>
      <c r="J209" s="224">
        <f>ROUND(I209*H209,2)</f>
        <v>0</v>
      </c>
      <c r="K209" s="220" t="s">
        <v>141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142</v>
      </c>
      <c r="AT209" s="229" t="s">
        <v>137</v>
      </c>
      <c r="AU209" s="229" t="s">
        <v>83</v>
      </c>
      <c r="AY209" s="17" t="s">
        <v>135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142</v>
      </c>
      <c r="BM209" s="229" t="s">
        <v>244</v>
      </c>
    </row>
    <row r="210" s="13" customFormat="1">
      <c r="A210" s="13"/>
      <c r="B210" s="231"/>
      <c r="C210" s="232"/>
      <c r="D210" s="233" t="s">
        <v>151</v>
      </c>
      <c r="E210" s="234" t="s">
        <v>1</v>
      </c>
      <c r="F210" s="235" t="s">
        <v>183</v>
      </c>
      <c r="G210" s="232"/>
      <c r="H210" s="236">
        <v>28.853999999999999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151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135</v>
      </c>
    </row>
    <row r="211" s="13" customFormat="1">
      <c r="A211" s="13"/>
      <c r="B211" s="231"/>
      <c r="C211" s="232"/>
      <c r="D211" s="233" t="s">
        <v>151</v>
      </c>
      <c r="E211" s="234" t="s">
        <v>1</v>
      </c>
      <c r="F211" s="235" t="s">
        <v>184</v>
      </c>
      <c r="G211" s="232"/>
      <c r="H211" s="236">
        <v>2.21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151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135</v>
      </c>
    </row>
    <row r="212" s="13" customFormat="1">
      <c r="A212" s="13"/>
      <c r="B212" s="231"/>
      <c r="C212" s="232"/>
      <c r="D212" s="233" t="s">
        <v>151</v>
      </c>
      <c r="E212" s="234" t="s">
        <v>1</v>
      </c>
      <c r="F212" s="235" t="s">
        <v>177</v>
      </c>
      <c r="G212" s="232"/>
      <c r="H212" s="236">
        <v>44.420000000000002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151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135</v>
      </c>
    </row>
    <row r="213" s="13" customFormat="1">
      <c r="A213" s="13"/>
      <c r="B213" s="231"/>
      <c r="C213" s="232"/>
      <c r="D213" s="233" t="s">
        <v>151</v>
      </c>
      <c r="E213" s="234" t="s">
        <v>1</v>
      </c>
      <c r="F213" s="235" t="s">
        <v>240</v>
      </c>
      <c r="G213" s="232"/>
      <c r="H213" s="236">
        <v>33.829999999999998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151</v>
      </c>
      <c r="AU213" s="242" t="s">
        <v>83</v>
      </c>
      <c r="AV213" s="13" t="s">
        <v>83</v>
      </c>
      <c r="AW213" s="13" t="s">
        <v>30</v>
      </c>
      <c r="AX213" s="13" t="s">
        <v>73</v>
      </c>
      <c r="AY213" s="242" t="s">
        <v>135</v>
      </c>
    </row>
    <row r="214" s="13" customFormat="1">
      <c r="A214" s="13"/>
      <c r="B214" s="231"/>
      <c r="C214" s="232"/>
      <c r="D214" s="233" t="s">
        <v>151</v>
      </c>
      <c r="E214" s="234" t="s">
        <v>1</v>
      </c>
      <c r="F214" s="235" t="s">
        <v>185</v>
      </c>
      <c r="G214" s="232"/>
      <c r="H214" s="236">
        <v>10.390000000000001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151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135</v>
      </c>
    </row>
    <row r="215" s="14" customFormat="1">
      <c r="A215" s="14"/>
      <c r="B215" s="243"/>
      <c r="C215" s="244"/>
      <c r="D215" s="233" t="s">
        <v>151</v>
      </c>
      <c r="E215" s="245" t="s">
        <v>1</v>
      </c>
      <c r="F215" s="246" t="s">
        <v>153</v>
      </c>
      <c r="G215" s="244"/>
      <c r="H215" s="247">
        <v>119.70399999999999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151</v>
      </c>
      <c r="AU215" s="253" t="s">
        <v>83</v>
      </c>
      <c r="AV215" s="14" t="s">
        <v>142</v>
      </c>
      <c r="AW215" s="14" t="s">
        <v>30</v>
      </c>
      <c r="AX215" s="14" t="s">
        <v>81</v>
      </c>
      <c r="AY215" s="253" t="s">
        <v>135</v>
      </c>
    </row>
    <row r="216" s="2" customFormat="1" ht="24.15" customHeight="1">
      <c r="A216" s="38"/>
      <c r="B216" s="39"/>
      <c r="C216" s="218" t="s">
        <v>198</v>
      </c>
      <c r="D216" s="218" t="s">
        <v>137</v>
      </c>
      <c r="E216" s="219" t="s">
        <v>245</v>
      </c>
      <c r="F216" s="220" t="s">
        <v>246</v>
      </c>
      <c r="G216" s="221" t="s">
        <v>146</v>
      </c>
      <c r="H216" s="222">
        <v>6.8399999999999999</v>
      </c>
      <c r="I216" s="223"/>
      <c r="J216" s="224">
        <f>ROUND(I216*H216,2)</f>
        <v>0</v>
      </c>
      <c r="K216" s="220" t="s">
        <v>141</v>
      </c>
      <c r="L216" s="44"/>
      <c r="M216" s="225" t="s">
        <v>1</v>
      </c>
      <c r="N216" s="226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142</v>
      </c>
      <c r="AT216" s="229" t="s">
        <v>137</v>
      </c>
      <c r="AU216" s="229" t="s">
        <v>83</v>
      </c>
      <c r="AY216" s="17" t="s">
        <v>135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142</v>
      </c>
      <c r="BM216" s="229" t="s">
        <v>247</v>
      </c>
    </row>
    <row r="217" s="15" customFormat="1">
      <c r="A217" s="15"/>
      <c r="B217" s="254"/>
      <c r="C217" s="255"/>
      <c r="D217" s="233" t="s">
        <v>151</v>
      </c>
      <c r="E217" s="256" t="s">
        <v>1</v>
      </c>
      <c r="F217" s="257" t="s">
        <v>248</v>
      </c>
      <c r="G217" s="255"/>
      <c r="H217" s="256" t="s">
        <v>1</v>
      </c>
      <c r="I217" s="258"/>
      <c r="J217" s="255"/>
      <c r="K217" s="255"/>
      <c r="L217" s="259"/>
      <c r="M217" s="260"/>
      <c r="N217" s="261"/>
      <c r="O217" s="261"/>
      <c r="P217" s="261"/>
      <c r="Q217" s="261"/>
      <c r="R217" s="261"/>
      <c r="S217" s="261"/>
      <c r="T217" s="26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3" t="s">
        <v>151</v>
      </c>
      <c r="AU217" s="263" t="s">
        <v>83</v>
      </c>
      <c r="AV217" s="15" t="s">
        <v>81</v>
      </c>
      <c r="AW217" s="15" t="s">
        <v>30</v>
      </c>
      <c r="AX217" s="15" t="s">
        <v>73</v>
      </c>
      <c r="AY217" s="263" t="s">
        <v>135</v>
      </c>
    </row>
    <row r="218" s="13" customFormat="1">
      <c r="A218" s="13"/>
      <c r="B218" s="231"/>
      <c r="C218" s="232"/>
      <c r="D218" s="233" t="s">
        <v>151</v>
      </c>
      <c r="E218" s="234" t="s">
        <v>1</v>
      </c>
      <c r="F218" s="235" t="s">
        <v>249</v>
      </c>
      <c r="G218" s="232"/>
      <c r="H218" s="236">
        <v>2.4300000000000002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151</v>
      </c>
      <c r="AU218" s="242" t="s">
        <v>83</v>
      </c>
      <c r="AV218" s="13" t="s">
        <v>83</v>
      </c>
      <c r="AW218" s="13" t="s">
        <v>30</v>
      </c>
      <c r="AX218" s="13" t="s">
        <v>73</v>
      </c>
      <c r="AY218" s="242" t="s">
        <v>135</v>
      </c>
    </row>
    <row r="219" s="13" customFormat="1">
      <c r="A219" s="13"/>
      <c r="B219" s="231"/>
      <c r="C219" s="232"/>
      <c r="D219" s="233" t="s">
        <v>151</v>
      </c>
      <c r="E219" s="234" t="s">
        <v>1</v>
      </c>
      <c r="F219" s="235" t="s">
        <v>250</v>
      </c>
      <c r="G219" s="232"/>
      <c r="H219" s="236">
        <v>4.4100000000000001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151</v>
      </c>
      <c r="AU219" s="242" t="s">
        <v>83</v>
      </c>
      <c r="AV219" s="13" t="s">
        <v>83</v>
      </c>
      <c r="AW219" s="13" t="s">
        <v>30</v>
      </c>
      <c r="AX219" s="13" t="s">
        <v>73</v>
      </c>
      <c r="AY219" s="242" t="s">
        <v>135</v>
      </c>
    </row>
    <row r="220" s="14" customFormat="1">
      <c r="A220" s="14"/>
      <c r="B220" s="243"/>
      <c r="C220" s="244"/>
      <c r="D220" s="233" t="s">
        <v>151</v>
      </c>
      <c r="E220" s="245" t="s">
        <v>1</v>
      </c>
      <c r="F220" s="246" t="s">
        <v>153</v>
      </c>
      <c r="G220" s="244"/>
      <c r="H220" s="247">
        <v>6.8399999999999999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151</v>
      </c>
      <c r="AU220" s="253" t="s">
        <v>83</v>
      </c>
      <c r="AV220" s="14" t="s">
        <v>142</v>
      </c>
      <c r="AW220" s="14" t="s">
        <v>30</v>
      </c>
      <c r="AX220" s="14" t="s">
        <v>81</v>
      </c>
      <c r="AY220" s="253" t="s">
        <v>135</v>
      </c>
    </row>
    <row r="221" s="2" customFormat="1" ht="16.5" customHeight="1">
      <c r="A221" s="38"/>
      <c r="B221" s="39"/>
      <c r="C221" s="218" t="s">
        <v>251</v>
      </c>
      <c r="D221" s="218" t="s">
        <v>137</v>
      </c>
      <c r="E221" s="219" t="s">
        <v>252</v>
      </c>
      <c r="F221" s="220" t="s">
        <v>253</v>
      </c>
      <c r="G221" s="221" t="s">
        <v>146</v>
      </c>
      <c r="H221" s="222">
        <v>1.8120000000000001</v>
      </c>
      <c r="I221" s="223"/>
      <c r="J221" s="224">
        <f>ROUND(I221*H221,2)</f>
        <v>0</v>
      </c>
      <c r="K221" s="220" t="s">
        <v>141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142</v>
      </c>
      <c r="AT221" s="229" t="s">
        <v>137</v>
      </c>
      <c r="AU221" s="229" t="s">
        <v>83</v>
      </c>
      <c r="AY221" s="17" t="s">
        <v>135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142</v>
      </c>
      <c r="BM221" s="229" t="s">
        <v>254</v>
      </c>
    </row>
    <row r="222" s="2" customFormat="1" ht="24.15" customHeight="1">
      <c r="A222" s="38"/>
      <c r="B222" s="39"/>
      <c r="C222" s="218" t="s">
        <v>202</v>
      </c>
      <c r="D222" s="218" t="s">
        <v>137</v>
      </c>
      <c r="E222" s="219" t="s">
        <v>255</v>
      </c>
      <c r="F222" s="220" t="s">
        <v>256</v>
      </c>
      <c r="G222" s="221" t="s">
        <v>146</v>
      </c>
      <c r="H222" s="222">
        <v>0.90600000000000003</v>
      </c>
      <c r="I222" s="223"/>
      <c r="J222" s="224">
        <f>ROUND(I222*H222,2)</f>
        <v>0</v>
      </c>
      <c r="K222" s="220" t="s">
        <v>141</v>
      </c>
      <c r="L222" s="44"/>
      <c r="M222" s="225" t="s">
        <v>1</v>
      </c>
      <c r="N222" s="226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142</v>
      </c>
      <c r="AT222" s="229" t="s">
        <v>137</v>
      </c>
      <c r="AU222" s="229" t="s">
        <v>83</v>
      </c>
      <c r="AY222" s="17" t="s">
        <v>135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142</v>
      </c>
      <c r="BM222" s="229" t="s">
        <v>257</v>
      </c>
    </row>
    <row r="223" s="2" customFormat="1" ht="33" customHeight="1">
      <c r="A223" s="38"/>
      <c r="B223" s="39"/>
      <c r="C223" s="218" t="s">
        <v>258</v>
      </c>
      <c r="D223" s="218" t="s">
        <v>137</v>
      </c>
      <c r="E223" s="219" t="s">
        <v>259</v>
      </c>
      <c r="F223" s="220" t="s">
        <v>260</v>
      </c>
      <c r="G223" s="221" t="s">
        <v>146</v>
      </c>
      <c r="H223" s="222">
        <v>0.65200000000000002</v>
      </c>
      <c r="I223" s="223"/>
      <c r="J223" s="224">
        <f>ROUND(I223*H223,2)</f>
        <v>0</v>
      </c>
      <c r="K223" s="220" t="s">
        <v>141</v>
      </c>
      <c r="L223" s="44"/>
      <c r="M223" s="225" t="s">
        <v>1</v>
      </c>
      <c r="N223" s="226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142</v>
      </c>
      <c r="AT223" s="229" t="s">
        <v>137</v>
      </c>
      <c r="AU223" s="229" t="s">
        <v>83</v>
      </c>
      <c r="AY223" s="17" t="s">
        <v>135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142</v>
      </c>
      <c r="BM223" s="229" t="s">
        <v>261</v>
      </c>
    </row>
    <row r="224" s="2" customFormat="1" ht="49.05" customHeight="1">
      <c r="A224" s="38"/>
      <c r="B224" s="39"/>
      <c r="C224" s="218" t="s">
        <v>206</v>
      </c>
      <c r="D224" s="218" t="s">
        <v>137</v>
      </c>
      <c r="E224" s="219" t="s">
        <v>262</v>
      </c>
      <c r="F224" s="220" t="s">
        <v>263</v>
      </c>
      <c r="G224" s="221" t="s">
        <v>140</v>
      </c>
      <c r="H224" s="222">
        <v>0.35999999999999999</v>
      </c>
      <c r="I224" s="223"/>
      <c r="J224" s="224">
        <f>ROUND(I224*H224,2)</f>
        <v>0</v>
      </c>
      <c r="K224" s="220" t="s">
        <v>141</v>
      </c>
      <c r="L224" s="44"/>
      <c r="M224" s="225" t="s">
        <v>1</v>
      </c>
      <c r="N224" s="226" t="s">
        <v>38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142</v>
      </c>
      <c r="AT224" s="229" t="s">
        <v>137</v>
      </c>
      <c r="AU224" s="229" t="s">
        <v>83</v>
      </c>
      <c r="AY224" s="17" t="s">
        <v>135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81</v>
      </c>
      <c r="BK224" s="230">
        <f>ROUND(I224*H224,2)</f>
        <v>0</v>
      </c>
      <c r="BL224" s="17" t="s">
        <v>142</v>
      </c>
      <c r="BM224" s="229" t="s">
        <v>264</v>
      </c>
    </row>
    <row r="225" s="15" customFormat="1">
      <c r="A225" s="15"/>
      <c r="B225" s="254"/>
      <c r="C225" s="255"/>
      <c r="D225" s="233" t="s">
        <v>151</v>
      </c>
      <c r="E225" s="256" t="s">
        <v>1</v>
      </c>
      <c r="F225" s="257" t="s">
        <v>265</v>
      </c>
      <c r="G225" s="255"/>
      <c r="H225" s="256" t="s">
        <v>1</v>
      </c>
      <c r="I225" s="258"/>
      <c r="J225" s="255"/>
      <c r="K225" s="255"/>
      <c r="L225" s="259"/>
      <c r="M225" s="260"/>
      <c r="N225" s="261"/>
      <c r="O225" s="261"/>
      <c r="P225" s="261"/>
      <c r="Q225" s="261"/>
      <c r="R225" s="261"/>
      <c r="S225" s="261"/>
      <c r="T225" s="26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3" t="s">
        <v>151</v>
      </c>
      <c r="AU225" s="263" t="s">
        <v>83</v>
      </c>
      <c r="AV225" s="15" t="s">
        <v>81</v>
      </c>
      <c r="AW225" s="15" t="s">
        <v>30</v>
      </c>
      <c r="AX225" s="15" t="s">
        <v>73</v>
      </c>
      <c r="AY225" s="263" t="s">
        <v>135</v>
      </c>
    </row>
    <row r="226" s="15" customFormat="1">
      <c r="A226" s="15"/>
      <c r="B226" s="254"/>
      <c r="C226" s="255"/>
      <c r="D226" s="233" t="s">
        <v>151</v>
      </c>
      <c r="E226" s="256" t="s">
        <v>1</v>
      </c>
      <c r="F226" s="257" t="s">
        <v>248</v>
      </c>
      <c r="G226" s="255"/>
      <c r="H226" s="256" t="s">
        <v>1</v>
      </c>
      <c r="I226" s="258"/>
      <c r="J226" s="255"/>
      <c r="K226" s="255"/>
      <c r="L226" s="259"/>
      <c r="M226" s="260"/>
      <c r="N226" s="261"/>
      <c r="O226" s="261"/>
      <c r="P226" s="261"/>
      <c r="Q226" s="261"/>
      <c r="R226" s="261"/>
      <c r="S226" s="261"/>
      <c r="T226" s="26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3" t="s">
        <v>151</v>
      </c>
      <c r="AU226" s="263" t="s">
        <v>83</v>
      </c>
      <c r="AV226" s="15" t="s">
        <v>81</v>
      </c>
      <c r="AW226" s="15" t="s">
        <v>30</v>
      </c>
      <c r="AX226" s="15" t="s">
        <v>73</v>
      </c>
      <c r="AY226" s="263" t="s">
        <v>135</v>
      </c>
    </row>
    <row r="227" s="13" customFormat="1">
      <c r="A227" s="13"/>
      <c r="B227" s="231"/>
      <c r="C227" s="232"/>
      <c r="D227" s="233" t="s">
        <v>151</v>
      </c>
      <c r="E227" s="234" t="s">
        <v>1</v>
      </c>
      <c r="F227" s="235" t="s">
        <v>266</v>
      </c>
      <c r="G227" s="232"/>
      <c r="H227" s="236">
        <v>0.35999999999999999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151</v>
      </c>
      <c r="AU227" s="242" t="s">
        <v>83</v>
      </c>
      <c r="AV227" s="13" t="s">
        <v>83</v>
      </c>
      <c r="AW227" s="13" t="s">
        <v>30</v>
      </c>
      <c r="AX227" s="13" t="s">
        <v>73</v>
      </c>
      <c r="AY227" s="242" t="s">
        <v>135</v>
      </c>
    </row>
    <row r="228" s="14" customFormat="1">
      <c r="A228" s="14"/>
      <c r="B228" s="243"/>
      <c r="C228" s="244"/>
      <c r="D228" s="233" t="s">
        <v>151</v>
      </c>
      <c r="E228" s="245" t="s">
        <v>1</v>
      </c>
      <c r="F228" s="246" t="s">
        <v>153</v>
      </c>
      <c r="G228" s="244"/>
      <c r="H228" s="247">
        <v>0.35999999999999999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151</v>
      </c>
      <c r="AU228" s="253" t="s">
        <v>83</v>
      </c>
      <c r="AV228" s="14" t="s">
        <v>142</v>
      </c>
      <c r="AW228" s="14" t="s">
        <v>30</v>
      </c>
      <c r="AX228" s="14" t="s">
        <v>81</v>
      </c>
      <c r="AY228" s="253" t="s">
        <v>135</v>
      </c>
    </row>
    <row r="229" s="2" customFormat="1" ht="37.8" customHeight="1">
      <c r="A229" s="38"/>
      <c r="B229" s="39"/>
      <c r="C229" s="218" t="s">
        <v>267</v>
      </c>
      <c r="D229" s="218" t="s">
        <v>137</v>
      </c>
      <c r="E229" s="219" t="s">
        <v>268</v>
      </c>
      <c r="F229" s="220" t="s">
        <v>269</v>
      </c>
      <c r="G229" s="221" t="s">
        <v>140</v>
      </c>
      <c r="H229" s="222">
        <v>2.1070000000000002</v>
      </c>
      <c r="I229" s="223"/>
      <c r="J229" s="224">
        <f>ROUND(I229*H229,2)</f>
        <v>0</v>
      </c>
      <c r="K229" s="220" t="s">
        <v>141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142</v>
      </c>
      <c r="AT229" s="229" t="s">
        <v>137</v>
      </c>
      <c r="AU229" s="229" t="s">
        <v>83</v>
      </c>
      <c r="AY229" s="17" t="s">
        <v>135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142</v>
      </c>
      <c r="BM229" s="229" t="s">
        <v>270</v>
      </c>
    </row>
    <row r="230" s="15" customFormat="1">
      <c r="A230" s="15"/>
      <c r="B230" s="254"/>
      <c r="C230" s="255"/>
      <c r="D230" s="233" t="s">
        <v>151</v>
      </c>
      <c r="E230" s="256" t="s">
        <v>1</v>
      </c>
      <c r="F230" s="257" t="s">
        <v>271</v>
      </c>
      <c r="G230" s="255"/>
      <c r="H230" s="256" t="s">
        <v>1</v>
      </c>
      <c r="I230" s="258"/>
      <c r="J230" s="255"/>
      <c r="K230" s="255"/>
      <c r="L230" s="259"/>
      <c r="M230" s="260"/>
      <c r="N230" s="261"/>
      <c r="O230" s="261"/>
      <c r="P230" s="261"/>
      <c r="Q230" s="261"/>
      <c r="R230" s="261"/>
      <c r="S230" s="261"/>
      <c r="T230" s="26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3" t="s">
        <v>151</v>
      </c>
      <c r="AU230" s="263" t="s">
        <v>83</v>
      </c>
      <c r="AV230" s="15" t="s">
        <v>81</v>
      </c>
      <c r="AW230" s="15" t="s">
        <v>30</v>
      </c>
      <c r="AX230" s="15" t="s">
        <v>73</v>
      </c>
      <c r="AY230" s="263" t="s">
        <v>135</v>
      </c>
    </row>
    <row r="231" s="15" customFormat="1">
      <c r="A231" s="15"/>
      <c r="B231" s="254"/>
      <c r="C231" s="255"/>
      <c r="D231" s="233" t="s">
        <v>151</v>
      </c>
      <c r="E231" s="256" t="s">
        <v>1</v>
      </c>
      <c r="F231" s="257" t="s">
        <v>248</v>
      </c>
      <c r="G231" s="255"/>
      <c r="H231" s="256" t="s">
        <v>1</v>
      </c>
      <c r="I231" s="258"/>
      <c r="J231" s="255"/>
      <c r="K231" s="255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151</v>
      </c>
      <c r="AU231" s="263" t="s">
        <v>83</v>
      </c>
      <c r="AV231" s="15" t="s">
        <v>81</v>
      </c>
      <c r="AW231" s="15" t="s">
        <v>30</v>
      </c>
      <c r="AX231" s="15" t="s">
        <v>73</v>
      </c>
      <c r="AY231" s="263" t="s">
        <v>135</v>
      </c>
    </row>
    <row r="232" s="13" customFormat="1">
      <c r="A232" s="13"/>
      <c r="B232" s="231"/>
      <c r="C232" s="232"/>
      <c r="D232" s="233" t="s">
        <v>151</v>
      </c>
      <c r="E232" s="234" t="s">
        <v>1</v>
      </c>
      <c r="F232" s="235" t="s">
        <v>272</v>
      </c>
      <c r="G232" s="232"/>
      <c r="H232" s="236">
        <v>2.1070000000000002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151</v>
      </c>
      <c r="AU232" s="242" t="s">
        <v>83</v>
      </c>
      <c r="AV232" s="13" t="s">
        <v>83</v>
      </c>
      <c r="AW232" s="13" t="s">
        <v>30</v>
      </c>
      <c r="AX232" s="13" t="s">
        <v>73</v>
      </c>
      <c r="AY232" s="242" t="s">
        <v>135</v>
      </c>
    </row>
    <row r="233" s="14" customFormat="1">
      <c r="A233" s="14"/>
      <c r="B233" s="243"/>
      <c r="C233" s="244"/>
      <c r="D233" s="233" t="s">
        <v>151</v>
      </c>
      <c r="E233" s="245" t="s">
        <v>1</v>
      </c>
      <c r="F233" s="246" t="s">
        <v>153</v>
      </c>
      <c r="G233" s="244"/>
      <c r="H233" s="247">
        <v>2.1070000000000002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151</v>
      </c>
      <c r="AU233" s="253" t="s">
        <v>83</v>
      </c>
      <c r="AV233" s="14" t="s">
        <v>142</v>
      </c>
      <c r="AW233" s="14" t="s">
        <v>30</v>
      </c>
      <c r="AX233" s="14" t="s">
        <v>81</v>
      </c>
      <c r="AY233" s="253" t="s">
        <v>135</v>
      </c>
    </row>
    <row r="234" s="2" customFormat="1" ht="37.8" customHeight="1">
      <c r="A234" s="38"/>
      <c r="B234" s="39"/>
      <c r="C234" s="218" t="s">
        <v>212</v>
      </c>
      <c r="D234" s="218" t="s">
        <v>137</v>
      </c>
      <c r="E234" s="219" t="s">
        <v>273</v>
      </c>
      <c r="F234" s="220" t="s">
        <v>274</v>
      </c>
      <c r="G234" s="221" t="s">
        <v>275</v>
      </c>
      <c r="H234" s="222">
        <v>25</v>
      </c>
      <c r="I234" s="223"/>
      <c r="J234" s="224">
        <f>ROUND(I234*H234,2)</f>
        <v>0</v>
      </c>
      <c r="K234" s="220" t="s">
        <v>141</v>
      </c>
      <c r="L234" s="44"/>
      <c r="M234" s="225" t="s">
        <v>1</v>
      </c>
      <c r="N234" s="226" t="s">
        <v>38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142</v>
      </c>
      <c r="AT234" s="229" t="s">
        <v>137</v>
      </c>
      <c r="AU234" s="229" t="s">
        <v>83</v>
      </c>
      <c r="AY234" s="17" t="s">
        <v>135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142</v>
      </c>
      <c r="BM234" s="229" t="s">
        <v>276</v>
      </c>
    </row>
    <row r="235" s="15" customFormat="1">
      <c r="A235" s="15"/>
      <c r="B235" s="254"/>
      <c r="C235" s="255"/>
      <c r="D235" s="233" t="s">
        <v>151</v>
      </c>
      <c r="E235" s="256" t="s">
        <v>1</v>
      </c>
      <c r="F235" s="257" t="s">
        <v>277</v>
      </c>
      <c r="G235" s="255"/>
      <c r="H235" s="256" t="s">
        <v>1</v>
      </c>
      <c r="I235" s="258"/>
      <c r="J235" s="255"/>
      <c r="K235" s="255"/>
      <c r="L235" s="259"/>
      <c r="M235" s="260"/>
      <c r="N235" s="261"/>
      <c r="O235" s="261"/>
      <c r="P235" s="261"/>
      <c r="Q235" s="261"/>
      <c r="R235" s="261"/>
      <c r="S235" s="261"/>
      <c r="T235" s="26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3" t="s">
        <v>151</v>
      </c>
      <c r="AU235" s="263" t="s">
        <v>83</v>
      </c>
      <c r="AV235" s="15" t="s">
        <v>81</v>
      </c>
      <c r="AW235" s="15" t="s">
        <v>30</v>
      </c>
      <c r="AX235" s="15" t="s">
        <v>73</v>
      </c>
      <c r="AY235" s="263" t="s">
        <v>135</v>
      </c>
    </row>
    <row r="236" s="15" customFormat="1">
      <c r="A236" s="15"/>
      <c r="B236" s="254"/>
      <c r="C236" s="255"/>
      <c r="D236" s="233" t="s">
        <v>151</v>
      </c>
      <c r="E236" s="256" t="s">
        <v>1</v>
      </c>
      <c r="F236" s="257" t="s">
        <v>248</v>
      </c>
      <c r="G236" s="255"/>
      <c r="H236" s="256" t="s">
        <v>1</v>
      </c>
      <c r="I236" s="258"/>
      <c r="J236" s="255"/>
      <c r="K236" s="255"/>
      <c r="L236" s="259"/>
      <c r="M236" s="260"/>
      <c r="N236" s="261"/>
      <c r="O236" s="261"/>
      <c r="P236" s="261"/>
      <c r="Q236" s="261"/>
      <c r="R236" s="261"/>
      <c r="S236" s="261"/>
      <c r="T236" s="262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3" t="s">
        <v>151</v>
      </c>
      <c r="AU236" s="263" t="s">
        <v>83</v>
      </c>
      <c r="AV236" s="15" t="s">
        <v>81</v>
      </c>
      <c r="AW236" s="15" t="s">
        <v>30</v>
      </c>
      <c r="AX236" s="15" t="s">
        <v>73</v>
      </c>
      <c r="AY236" s="263" t="s">
        <v>135</v>
      </c>
    </row>
    <row r="237" s="13" customFormat="1">
      <c r="A237" s="13"/>
      <c r="B237" s="231"/>
      <c r="C237" s="232"/>
      <c r="D237" s="233" t="s">
        <v>151</v>
      </c>
      <c r="E237" s="234" t="s">
        <v>1</v>
      </c>
      <c r="F237" s="235" t="s">
        <v>278</v>
      </c>
      <c r="G237" s="232"/>
      <c r="H237" s="236">
        <v>25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151</v>
      </c>
      <c r="AU237" s="242" t="s">
        <v>83</v>
      </c>
      <c r="AV237" s="13" t="s">
        <v>83</v>
      </c>
      <c r="AW237" s="13" t="s">
        <v>30</v>
      </c>
      <c r="AX237" s="13" t="s">
        <v>73</v>
      </c>
      <c r="AY237" s="242" t="s">
        <v>135</v>
      </c>
    </row>
    <row r="238" s="14" customFormat="1">
      <c r="A238" s="14"/>
      <c r="B238" s="243"/>
      <c r="C238" s="244"/>
      <c r="D238" s="233" t="s">
        <v>151</v>
      </c>
      <c r="E238" s="245" t="s">
        <v>1</v>
      </c>
      <c r="F238" s="246" t="s">
        <v>153</v>
      </c>
      <c r="G238" s="244"/>
      <c r="H238" s="247">
        <v>25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151</v>
      </c>
      <c r="AU238" s="253" t="s">
        <v>83</v>
      </c>
      <c r="AV238" s="14" t="s">
        <v>142</v>
      </c>
      <c r="AW238" s="14" t="s">
        <v>30</v>
      </c>
      <c r="AX238" s="14" t="s">
        <v>81</v>
      </c>
      <c r="AY238" s="253" t="s">
        <v>135</v>
      </c>
    </row>
    <row r="239" s="2" customFormat="1" ht="24.15" customHeight="1">
      <c r="A239" s="38"/>
      <c r="B239" s="39"/>
      <c r="C239" s="218" t="s">
        <v>279</v>
      </c>
      <c r="D239" s="218" t="s">
        <v>137</v>
      </c>
      <c r="E239" s="219" t="s">
        <v>280</v>
      </c>
      <c r="F239" s="220" t="s">
        <v>281</v>
      </c>
      <c r="G239" s="221" t="s">
        <v>275</v>
      </c>
      <c r="H239" s="222">
        <v>0.59999999999999998</v>
      </c>
      <c r="I239" s="223"/>
      <c r="J239" s="224">
        <f>ROUND(I239*H239,2)</f>
        <v>0</v>
      </c>
      <c r="K239" s="220" t="s">
        <v>141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142</v>
      </c>
      <c r="AT239" s="229" t="s">
        <v>137</v>
      </c>
      <c r="AU239" s="229" t="s">
        <v>83</v>
      </c>
      <c r="AY239" s="17" t="s">
        <v>135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142</v>
      </c>
      <c r="BM239" s="229" t="s">
        <v>282</v>
      </c>
    </row>
    <row r="240" s="15" customFormat="1">
      <c r="A240" s="15"/>
      <c r="B240" s="254"/>
      <c r="C240" s="255"/>
      <c r="D240" s="233" t="s">
        <v>151</v>
      </c>
      <c r="E240" s="256" t="s">
        <v>1</v>
      </c>
      <c r="F240" s="257" t="s">
        <v>248</v>
      </c>
      <c r="G240" s="255"/>
      <c r="H240" s="256" t="s">
        <v>1</v>
      </c>
      <c r="I240" s="258"/>
      <c r="J240" s="255"/>
      <c r="K240" s="255"/>
      <c r="L240" s="259"/>
      <c r="M240" s="260"/>
      <c r="N240" s="261"/>
      <c r="O240" s="261"/>
      <c r="P240" s="261"/>
      <c r="Q240" s="261"/>
      <c r="R240" s="261"/>
      <c r="S240" s="261"/>
      <c r="T240" s="262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3" t="s">
        <v>151</v>
      </c>
      <c r="AU240" s="263" t="s">
        <v>83</v>
      </c>
      <c r="AV240" s="15" t="s">
        <v>81</v>
      </c>
      <c r="AW240" s="15" t="s">
        <v>30</v>
      </c>
      <c r="AX240" s="15" t="s">
        <v>73</v>
      </c>
      <c r="AY240" s="263" t="s">
        <v>135</v>
      </c>
    </row>
    <row r="241" s="13" customFormat="1">
      <c r="A241" s="13"/>
      <c r="B241" s="231"/>
      <c r="C241" s="232"/>
      <c r="D241" s="233" t="s">
        <v>151</v>
      </c>
      <c r="E241" s="234" t="s">
        <v>1</v>
      </c>
      <c r="F241" s="235" t="s">
        <v>283</v>
      </c>
      <c r="G241" s="232"/>
      <c r="H241" s="236">
        <v>0.59999999999999998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151</v>
      </c>
      <c r="AU241" s="242" t="s">
        <v>83</v>
      </c>
      <c r="AV241" s="13" t="s">
        <v>83</v>
      </c>
      <c r="AW241" s="13" t="s">
        <v>30</v>
      </c>
      <c r="AX241" s="13" t="s">
        <v>73</v>
      </c>
      <c r="AY241" s="242" t="s">
        <v>135</v>
      </c>
    </row>
    <row r="242" s="14" customFormat="1">
      <c r="A242" s="14"/>
      <c r="B242" s="243"/>
      <c r="C242" s="244"/>
      <c r="D242" s="233" t="s">
        <v>151</v>
      </c>
      <c r="E242" s="245" t="s">
        <v>1</v>
      </c>
      <c r="F242" s="246" t="s">
        <v>153</v>
      </c>
      <c r="G242" s="244"/>
      <c r="H242" s="247">
        <v>0.59999999999999998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151</v>
      </c>
      <c r="AU242" s="253" t="s">
        <v>83</v>
      </c>
      <c r="AV242" s="14" t="s">
        <v>142</v>
      </c>
      <c r="AW242" s="14" t="s">
        <v>30</v>
      </c>
      <c r="AX242" s="14" t="s">
        <v>81</v>
      </c>
      <c r="AY242" s="253" t="s">
        <v>135</v>
      </c>
    </row>
    <row r="243" s="2" customFormat="1" ht="44.25" customHeight="1">
      <c r="A243" s="38"/>
      <c r="B243" s="39"/>
      <c r="C243" s="218" t="s">
        <v>217</v>
      </c>
      <c r="D243" s="218" t="s">
        <v>137</v>
      </c>
      <c r="E243" s="219" t="s">
        <v>284</v>
      </c>
      <c r="F243" s="220" t="s">
        <v>285</v>
      </c>
      <c r="G243" s="221" t="s">
        <v>275</v>
      </c>
      <c r="H243" s="222">
        <v>2.6000000000000001</v>
      </c>
      <c r="I243" s="223"/>
      <c r="J243" s="224">
        <f>ROUND(I243*H243,2)</f>
        <v>0</v>
      </c>
      <c r="K243" s="220" t="s">
        <v>141</v>
      </c>
      <c r="L243" s="44"/>
      <c r="M243" s="225" t="s">
        <v>1</v>
      </c>
      <c r="N243" s="226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142</v>
      </c>
      <c r="AT243" s="229" t="s">
        <v>137</v>
      </c>
      <c r="AU243" s="229" t="s">
        <v>83</v>
      </c>
      <c r="AY243" s="17" t="s">
        <v>135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142</v>
      </c>
      <c r="BM243" s="229" t="s">
        <v>286</v>
      </c>
    </row>
    <row r="244" s="15" customFormat="1">
      <c r="A244" s="15"/>
      <c r="B244" s="254"/>
      <c r="C244" s="255"/>
      <c r="D244" s="233" t="s">
        <v>151</v>
      </c>
      <c r="E244" s="256" t="s">
        <v>1</v>
      </c>
      <c r="F244" s="257" t="s">
        <v>287</v>
      </c>
      <c r="G244" s="255"/>
      <c r="H244" s="256" t="s">
        <v>1</v>
      </c>
      <c r="I244" s="258"/>
      <c r="J244" s="255"/>
      <c r="K244" s="255"/>
      <c r="L244" s="259"/>
      <c r="M244" s="260"/>
      <c r="N244" s="261"/>
      <c r="O244" s="261"/>
      <c r="P244" s="261"/>
      <c r="Q244" s="261"/>
      <c r="R244" s="261"/>
      <c r="S244" s="261"/>
      <c r="T244" s="26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3" t="s">
        <v>151</v>
      </c>
      <c r="AU244" s="263" t="s">
        <v>83</v>
      </c>
      <c r="AV244" s="15" t="s">
        <v>81</v>
      </c>
      <c r="AW244" s="15" t="s">
        <v>30</v>
      </c>
      <c r="AX244" s="15" t="s">
        <v>73</v>
      </c>
      <c r="AY244" s="263" t="s">
        <v>135</v>
      </c>
    </row>
    <row r="245" s="13" customFormat="1">
      <c r="A245" s="13"/>
      <c r="B245" s="231"/>
      <c r="C245" s="232"/>
      <c r="D245" s="233" t="s">
        <v>151</v>
      </c>
      <c r="E245" s="234" t="s">
        <v>1</v>
      </c>
      <c r="F245" s="235" t="s">
        <v>288</v>
      </c>
      <c r="G245" s="232"/>
      <c r="H245" s="236">
        <v>1.8999999999999999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151</v>
      </c>
      <c r="AU245" s="242" t="s">
        <v>83</v>
      </c>
      <c r="AV245" s="13" t="s">
        <v>83</v>
      </c>
      <c r="AW245" s="13" t="s">
        <v>30</v>
      </c>
      <c r="AX245" s="13" t="s">
        <v>73</v>
      </c>
      <c r="AY245" s="242" t="s">
        <v>135</v>
      </c>
    </row>
    <row r="246" s="13" customFormat="1">
      <c r="A246" s="13"/>
      <c r="B246" s="231"/>
      <c r="C246" s="232"/>
      <c r="D246" s="233" t="s">
        <v>151</v>
      </c>
      <c r="E246" s="234" t="s">
        <v>1</v>
      </c>
      <c r="F246" s="235" t="s">
        <v>289</v>
      </c>
      <c r="G246" s="232"/>
      <c r="H246" s="236">
        <v>0.69999999999999996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151</v>
      </c>
      <c r="AU246" s="242" t="s">
        <v>83</v>
      </c>
      <c r="AV246" s="13" t="s">
        <v>83</v>
      </c>
      <c r="AW246" s="13" t="s">
        <v>30</v>
      </c>
      <c r="AX246" s="13" t="s">
        <v>73</v>
      </c>
      <c r="AY246" s="242" t="s">
        <v>135</v>
      </c>
    </row>
    <row r="247" s="14" customFormat="1">
      <c r="A247" s="14"/>
      <c r="B247" s="243"/>
      <c r="C247" s="244"/>
      <c r="D247" s="233" t="s">
        <v>151</v>
      </c>
      <c r="E247" s="245" t="s">
        <v>1</v>
      </c>
      <c r="F247" s="246" t="s">
        <v>153</v>
      </c>
      <c r="G247" s="244"/>
      <c r="H247" s="247">
        <v>2.6000000000000001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151</v>
      </c>
      <c r="AU247" s="253" t="s">
        <v>83</v>
      </c>
      <c r="AV247" s="14" t="s">
        <v>142</v>
      </c>
      <c r="AW247" s="14" t="s">
        <v>30</v>
      </c>
      <c r="AX247" s="14" t="s">
        <v>81</v>
      </c>
      <c r="AY247" s="253" t="s">
        <v>135</v>
      </c>
    </row>
    <row r="248" s="2" customFormat="1" ht="49.05" customHeight="1">
      <c r="A248" s="38"/>
      <c r="B248" s="39"/>
      <c r="C248" s="218" t="s">
        <v>290</v>
      </c>
      <c r="D248" s="218" t="s">
        <v>137</v>
      </c>
      <c r="E248" s="219" t="s">
        <v>291</v>
      </c>
      <c r="F248" s="220" t="s">
        <v>292</v>
      </c>
      <c r="G248" s="221" t="s">
        <v>275</v>
      </c>
      <c r="H248" s="222">
        <v>1</v>
      </c>
      <c r="I248" s="223"/>
      <c r="J248" s="224">
        <f>ROUND(I248*H248,2)</f>
        <v>0</v>
      </c>
      <c r="K248" s="220" t="s">
        <v>141</v>
      </c>
      <c r="L248" s="44"/>
      <c r="M248" s="225" t="s">
        <v>1</v>
      </c>
      <c r="N248" s="226" t="s">
        <v>38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142</v>
      </c>
      <c r="AT248" s="229" t="s">
        <v>137</v>
      </c>
      <c r="AU248" s="229" t="s">
        <v>83</v>
      </c>
      <c r="AY248" s="17" t="s">
        <v>135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81</v>
      </c>
      <c r="BK248" s="230">
        <f>ROUND(I248*H248,2)</f>
        <v>0</v>
      </c>
      <c r="BL248" s="17" t="s">
        <v>142</v>
      </c>
      <c r="BM248" s="229" t="s">
        <v>293</v>
      </c>
    </row>
    <row r="249" s="15" customFormat="1">
      <c r="A249" s="15"/>
      <c r="B249" s="254"/>
      <c r="C249" s="255"/>
      <c r="D249" s="233" t="s">
        <v>151</v>
      </c>
      <c r="E249" s="256" t="s">
        <v>1</v>
      </c>
      <c r="F249" s="257" t="s">
        <v>294</v>
      </c>
      <c r="G249" s="255"/>
      <c r="H249" s="256" t="s">
        <v>1</v>
      </c>
      <c r="I249" s="258"/>
      <c r="J249" s="255"/>
      <c r="K249" s="255"/>
      <c r="L249" s="259"/>
      <c r="M249" s="260"/>
      <c r="N249" s="261"/>
      <c r="O249" s="261"/>
      <c r="P249" s="261"/>
      <c r="Q249" s="261"/>
      <c r="R249" s="261"/>
      <c r="S249" s="261"/>
      <c r="T249" s="26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3" t="s">
        <v>151</v>
      </c>
      <c r="AU249" s="263" t="s">
        <v>83</v>
      </c>
      <c r="AV249" s="15" t="s">
        <v>81</v>
      </c>
      <c r="AW249" s="15" t="s">
        <v>30</v>
      </c>
      <c r="AX249" s="15" t="s">
        <v>73</v>
      </c>
      <c r="AY249" s="263" t="s">
        <v>135</v>
      </c>
    </row>
    <row r="250" s="13" customFormat="1">
      <c r="A250" s="13"/>
      <c r="B250" s="231"/>
      <c r="C250" s="232"/>
      <c r="D250" s="233" t="s">
        <v>151</v>
      </c>
      <c r="E250" s="234" t="s">
        <v>1</v>
      </c>
      <c r="F250" s="235" t="s">
        <v>295</v>
      </c>
      <c r="G250" s="232"/>
      <c r="H250" s="236">
        <v>1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151</v>
      </c>
      <c r="AU250" s="242" t="s">
        <v>83</v>
      </c>
      <c r="AV250" s="13" t="s">
        <v>83</v>
      </c>
      <c r="AW250" s="13" t="s">
        <v>30</v>
      </c>
      <c r="AX250" s="13" t="s">
        <v>73</v>
      </c>
      <c r="AY250" s="242" t="s">
        <v>135</v>
      </c>
    </row>
    <row r="251" s="14" customFormat="1">
      <c r="A251" s="14"/>
      <c r="B251" s="243"/>
      <c r="C251" s="244"/>
      <c r="D251" s="233" t="s">
        <v>151</v>
      </c>
      <c r="E251" s="245" t="s">
        <v>1</v>
      </c>
      <c r="F251" s="246" t="s">
        <v>153</v>
      </c>
      <c r="G251" s="244"/>
      <c r="H251" s="247">
        <v>1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151</v>
      </c>
      <c r="AU251" s="253" t="s">
        <v>83</v>
      </c>
      <c r="AV251" s="14" t="s">
        <v>142</v>
      </c>
      <c r="AW251" s="14" t="s">
        <v>30</v>
      </c>
      <c r="AX251" s="14" t="s">
        <v>81</v>
      </c>
      <c r="AY251" s="253" t="s">
        <v>135</v>
      </c>
    </row>
    <row r="252" s="2" customFormat="1" ht="33" customHeight="1">
      <c r="A252" s="38"/>
      <c r="B252" s="39"/>
      <c r="C252" s="218" t="s">
        <v>221</v>
      </c>
      <c r="D252" s="218" t="s">
        <v>137</v>
      </c>
      <c r="E252" s="219" t="s">
        <v>296</v>
      </c>
      <c r="F252" s="220" t="s">
        <v>297</v>
      </c>
      <c r="G252" s="221" t="s">
        <v>140</v>
      </c>
      <c r="H252" s="222">
        <v>112.70399999999999</v>
      </c>
      <c r="I252" s="223"/>
      <c r="J252" s="224">
        <f>ROUND(I252*H252,2)</f>
        <v>0</v>
      </c>
      <c r="K252" s="220" t="s">
        <v>141</v>
      </c>
      <c r="L252" s="44"/>
      <c r="M252" s="225" t="s">
        <v>1</v>
      </c>
      <c r="N252" s="226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142</v>
      </c>
      <c r="AT252" s="229" t="s">
        <v>137</v>
      </c>
      <c r="AU252" s="229" t="s">
        <v>83</v>
      </c>
      <c r="AY252" s="17" t="s">
        <v>135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142</v>
      </c>
      <c r="BM252" s="229" t="s">
        <v>298</v>
      </c>
    </row>
    <row r="253" s="15" customFormat="1">
      <c r="A253" s="15"/>
      <c r="B253" s="254"/>
      <c r="C253" s="255"/>
      <c r="D253" s="233" t="s">
        <v>151</v>
      </c>
      <c r="E253" s="256" t="s">
        <v>1</v>
      </c>
      <c r="F253" s="257" t="s">
        <v>299</v>
      </c>
      <c r="G253" s="255"/>
      <c r="H253" s="256" t="s">
        <v>1</v>
      </c>
      <c r="I253" s="258"/>
      <c r="J253" s="255"/>
      <c r="K253" s="255"/>
      <c r="L253" s="259"/>
      <c r="M253" s="260"/>
      <c r="N253" s="261"/>
      <c r="O253" s="261"/>
      <c r="P253" s="261"/>
      <c r="Q253" s="261"/>
      <c r="R253" s="261"/>
      <c r="S253" s="261"/>
      <c r="T253" s="262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3" t="s">
        <v>151</v>
      </c>
      <c r="AU253" s="263" t="s">
        <v>83</v>
      </c>
      <c r="AV253" s="15" t="s">
        <v>81</v>
      </c>
      <c r="AW253" s="15" t="s">
        <v>30</v>
      </c>
      <c r="AX253" s="15" t="s">
        <v>73</v>
      </c>
      <c r="AY253" s="263" t="s">
        <v>135</v>
      </c>
    </row>
    <row r="254" s="15" customFormat="1">
      <c r="A254" s="15"/>
      <c r="B254" s="254"/>
      <c r="C254" s="255"/>
      <c r="D254" s="233" t="s">
        <v>151</v>
      </c>
      <c r="E254" s="256" t="s">
        <v>1</v>
      </c>
      <c r="F254" s="257" t="s">
        <v>300</v>
      </c>
      <c r="G254" s="255"/>
      <c r="H254" s="256" t="s">
        <v>1</v>
      </c>
      <c r="I254" s="258"/>
      <c r="J254" s="255"/>
      <c r="K254" s="255"/>
      <c r="L254" s="259"/>
      <c r="M254" s="260"/>
      <c r="N254" s="261"/>
      <c r="O254" s="261"/>
      <c r="P254" s="261"/>
      <c r="Q254" s="261"/>
      <c r="R254" s="261"/>
      <c r="S254" s="261"/>
      <c r="T254" s="262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3" t="s">
        <v>151</v>
      </c>
      <c r="AU254" s="263" t="s">
        <v>83</v>
      </c>
      <c r="AV254" s="15" t="s">
        <v>81</v>
      </c>
      <c r="AW254" s="15" t="s">
        <v>30</v>
      </c>
      <c r="AX254" s="15" t="s">
        <v>73</v>
      </c>
      <c r="AY254" s="263" t="s">
        <v>135</v>
      </c>
    </row>
    <row r="255" s="13" customFormat="1">
      <c r="A255" s="13"/>
      <c r="B255" s="231"/>
      <c r="C255" s="232"/>
      <c r="D255" s="233" t="s">
        <v>151</v>
      </c>
      <c r="E255" s="234" t="s">
        <v>1</v>
      </c>
      <c r="F255" s="235" t="s">
        <v>183</v>
      </c>
      <c r="G255" s="232"/>
      <c r="H255" s="236">
        <v>28.853999999999999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151</v>
      </c>
      <c r="AU255" s="242" t="s">
        <v>83</v>
      </c>
      <c r="AV255" s="13" t="s">
        <v>83</v>
      </c>
      <c r="AW255" s="13" t="s">
        <v>30</v>
      </c>
      <c r="AX255" s="13" t="s">
        <v>73</v>
      </c>
      <c r="AY255" s="242" t="s">
        <v>135</v>
      </c>
    </row>
    <row r="256" s="13" customFormat="1">
      <c r="A256" s="13"/>
      <c r="B256" s="231"/>
      <c r="C256" s="232"/>
      <c r="D256" s="233" t="s">
        <v>151</v>
      </c>
      <c r="E256" s="234" t="s">
        <v>1</v>
      </c>
      <c r="F256" s="235" t="s">
        <v>184</v>
      </c>
      <c r="G256" s="232"/>
      <c r="H256" s="236">
        <v>2.21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151</v>
      </c>
      <c r="AU256" s="242" t="s">
        <v>83</v>
      </c>
      <c r="AV256" s="13" t="s">
        <v>83</v>
      </c>
      <c r="AW256" s="13" t="s">
        <v>30</v>
      </c>
      <c r="AX256" s="13" t="s">
        <v>73</v>
      </c>
      <c r="AY256" s="242" t="s">
        <v>135</v>
      </c>
    </row>
    <row r="257" s="13" customFormat="1">
      <c r="A257" s="13"/>
      <c r="B257" s="231"/>
      <c r="C257" s="232"/>
      <c r="D257" s="233" t="s">
        <v>151</v>
      </c>
      <c r="E257" s="234" t="s">
        <v>1</v>
      </c>
      <c r="F257" s="235" t="s">
        <v>177</v>
      </c>
      <c r="G257" s="232"/>
      <c r="H257" s="236">
        <v>44.420000000000002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151</v>
      </c>
      <c r="AU257" s="242" t="s">
        <v>83</v>
      </c>
      <c r="AV257" s="13" t="s">
        <v>83</v>
      </c>
      <c r="AW257" s="13" t="s">
        <v>30</v>
      </c>
      <c r="AX257" s="13" t="s">
        <v>73</v>
      </c>
      <c r="AY257" s="242" t="s">
        <v>135</v>
      </c>
    </row>
    <row r="258" s="13" customFormat="1">
      <c r="A258" s="13"/>
      <c r="B258" s="231"/>
      <c r="C258" s="232"/>
      <c r="D258" s="233" t="s">
        <v>151</v>
      </c>
      <c r="E258" s="234" t="s">
        <v>1</v>
      </c>
      <c r="F258" s="235" t="s">
        <v>178</v>
      </c>
      <c r="G258" s="232"/>
      <c r="H258" s="236">
        <v>26.829999999999998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151</v>
      </c>
      <c r="AU258" s="242" t="s">
        <v>83</v>
      </c>
      <c r="AV258" s="13" t="s">
        <v>83</v>
      </c>
      <c r="AW258" s="13" t="s">
        <v>30</v>
      </c>
      <c r="AX258" s="13" t="s">
        <v>73</v>
      </c>
      <c r="AY258" s="242" t="s">
        <v>135</v>
      </c>
    </row>
    <row r="259" s="13" customFormat="1">
      <c r="A259" s="13"/>
      <c r="B259" s="231"/>
      <c r="C259" s="232"/>
      <c r="D259" s="233" t="s">
        <v>151</v>
      </c>
      <c r="E259" s="234" t="s">
        <v>1</v>
      </c>
      <c r="F259" s="235" t="s">
        <v>185</v>
      </c>
      <c r="G259" s="232"/>
      <c r="H259" s="236">
        <v>10.390000000000001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151</v>
      </c>
      <c r="AU259" s="242" t="s">
        <v>83</v>
      </c>
      <c r="AV259" s="13" t="s">
        <v>83</v>
      </c>
      <c r="AW259" s="13" t="s">
        <v>30</v>
      </c>
      <c r="AX259" s="13" t="s">
        <v>73</v>
      </c>
      <c r="AY259" s="242" t="s">
        <v>135</v>
      </c>
    </row>
    <row r="260" s="14" customFormat="1">
      <c r="A260" s="14"/>
      <c r="B260" s="243"/>
      <c r="C260" s="244"/>
      <c r="D260" s="233" t="s">
        <v>151</v>
      </c>
      <c r="E260" s="245" t="s">
        <v>1</v>
      </c>
      <c r="F260" s="246" t="s">
        <v>153</v>
      </c>
      <c r="G260" s="244"/>
      <c r="H260" s="247">
        <v>112.70399999999999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151</v>
      </c>
      <c r="AU260" s="253" t="s">
        <v>83</v>
      </c>
      <c r="AV260" s="14" t="s">
        <v>142</v>
      </c>
      <c r="AW260" s="14" t="s">
        <v>30</v>
      </c>
      <c r="AX260" s="14" t="s">
        <v>81</v>
      </c>
      <c r="AY260" s="253" t="s">
        <v>135</v>
      </c>
    </row>
    <row r="261" s="2" customFormat="1" ht="37.8" customHeight="1">
      <c r="A261" s="38"/>
      <c r="B261" s="39"/>
      <c r="C261" s="218" t="s">
        <v>301</v>
      </c>
      <c r="D261" s="218" t="s">
        <v>137</v>
      </c>
      <c r="E261" s="219" t="s">
        <v>302</v>
      </c>
      <c r="F261" s="220" t="s">
        <v>303</v>
      </c>
      <c r="G261" s="221" t="s">
        <v>140</v>
      </c>
      <c r="H261" s="222">
        <v>257.262</v>
      </c>
      <c r="I261" s="223"/>
      <c r="J261" s="224">
        <f>ROUND(I261*H261,2)</f>
        <v>0</v>
      </c>
      <c r="K261" s="220" t="s">
        <v>141</v>
      </c>
      <c r="L261" s="44"/>
      <c r="M261" s="225" t="s">
        <v>1</v>
      </c>
      <c r="N261" s="226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142</v>
      </c>
      <c r="AT261" s="229" t="s">
        <v>137</v>
      </c>
      <c r="AU261" s="229" t="s">
        <v>83</v>
      </c>
      <c r="AY261" s="17" t="s">
        <v>135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142</v>
      </c>
      <c r="BM261" s="229" t="s">
        <v>304</v>
      </c>
    </row>
    <row r="262" s="15" customFormat="1">
      <c r="A262" s="15"/>
      <c r="B262" s="254"/>
      <c r="C262" s="255"/>
      <c r="D262" s="233" t="s">
        <v>151</v>
      </c>
      <c r="E262" s="256" t="s">
        <v>1</v>
      </c>
      <c r="F262" s="257" t="s">
        <v>305</v>
      </c>
      <c r="G262" s="255"/>
      <c r="H262" s="256" t="s">
        <v>1</v>
      </c>
      <c r="I262" s="258"/>
      <c r="J262" s="255"/>
      <c r="K262" s="255"/>
      <c r="L262" s="259"/>
      <c r="M262" s="260"/>
      <c r="N262" s="261"/>
      <c r="O262" s="261"/>
      <c r="P262" s="261"/>
      <c r="Q262" s="261"/>
      <c r="R262" s="261"/>
      <c r="S262" s="261"/>
      <c r="T262" s="26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3" t="s">
        <v>151</v>
      </c>
      <c r="AU262" s="263" t="s">
        <v>83</v>
      </c>
      <c r="AV262" s="15" t="s">
        <v>81</v>
      </c>
      <c r="AW262" s="15" t="s">
        <v>30</v>
      </c>
      <c r="AX262" s="15" t="s">
        <v>73</v>
      </c>
      <c r="AY262" s="263" t="s">
        <v>135</v>
      </c>
    </row>
    <row r="263" s="13" customFormat="1">
      <c r="A263" s="13"/>
      <c r="B263" s="231"/>
      <c r="C263" s="232"/>
      <c r="D263" s="233" t="s">
        <v>151</v>
      </c>
      <c r="E263" s="234" t="s">
        <v>1</v>
      </c>
      <c r="F263" s="235" t="s">
        <v>184</v>
      </c>
      <c r="G263" s="232"/>
      <c r="H263" s="236">
        <v>2.21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151</v>
      </c>
      <c r="AU263" s="242" t="s">
        <v>83</v>
      </c>
      <c r="AV263" s="13" t="s">
        <v>83</v>
      </c>
      <c r="AW263" s="13" t="s">
        <v>30</v>
      </c>
      <c r="AX263" s="13" t="s">
        <v>73</v>
      </c>
      <c r="AY263" s="242" t="s">
        <v>135</v>
      </c>
    </row>
    <row r="264" s="13" customFormat="1">
      <c r="A264" s="13"/>
      <c r="B264" s="231"/>
      <c r="C264" s="232"/>
      <c r="D264" s="233" t="s">
        <v>151</v>
      </c>
      <c r="E264" s="234" t="s">
        <v>1</v>
      </c>
      <c r="F264" s="235" t="s">
        <v>207</v>
      </c>
      <c r="G264" s="232"/>
      <c r="H264" s="236">
        <v>107.67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151</v>
      </c>
      <c r="AU264" s="242" t="s">
        <v>83</v>
      </c>
      <c r="AV264" s="13" t="s">
        <v>83</v>
      </c>
      <c r="AW264" s="13" t="s">
        <v>30</v>
      </c>
      <c r="AX264" s="13" t="s">
        <v>73</v>
      </c>
      <c r="AY264" s="242" t="s">
        <v>135</v>
      </c>
    </row>
    <row r="265" s="13" customFormat="1">
      <c r="A265" s="13"/>
      <c r="B265" s="231"/>
      <c r="C265" s="232"/>
      <c r="D265" s="233" t="s">
        <v>151</v>
      </c>
      <c r="E265" s="234" t="s">
        <v>1</v>
      </c>
      <c r="F265" s="235" t="s">
        <v>208</v>
      </c>
      <c r="G265" s="232"/>
      <c r="H265" s="236">
        <v>136.99199999999999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151</v>
      </c>
      <c r="AU265" s="242" t="s">
        <v>83</v>
      </c>
      <c r="AV265" s="13" t="s">
        <v>83</v>
      </c>
      <c r="AW265" s="13" t="s">
        <v>30</v>
      </c>
      <c r="AX265" s="13" t="s">
        <v>73</v>
      </c>
      <c r="AY265" s="242" t="s">
        <v>135</v>
      </c>
    </row>
    <row r="266" s="13" customFormat="1">
      <c r="A266" s="13"/>
      <c r="B266" s="231"/>
      <c r="C266" s="232"/>
      <c r="D266" s="233" t="s">
        <v>151</v>
      </c>
      <c r="E266" s="234" t="s">
        <v>1</v>
      </c>
      <c r="F266" s="235" t="s">
        <v>185</v>
      </c>
      <c r="G266" s="232"/>
      <c r="H266" s="236">
        <v>10.390000000000001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151</v>
      </c>
      <c r="AU266" s="242" t="s">
        <v>83</v>
      </c>
      <c r="AV266" s="13" t="s">
        <v>83</v>
      </c>
      <c r="AW266" s="13" t="s">
        <v>30</v>
      </c>
      <c r="AX266" s="13" t="s">
        <v>73</v>
      </c>
      <c r="AY266" s="242" t="s">
        <v>135</v>
      </c>
    </row>
    <row r="267" s="14" customFormat="1">
      <c r="A267" s="14"/>
      <c r="B267" s="243"/>
      <c r="C267" s="244"/>
      <c r="D267" s="233" t="s">
        <v>151</v>
      </c>
      <c r="E267" s="245" t="s">
        <v>1</v>
      </c>
      <c r="F267" s="246" t="s">
        <v>153</v>
      </c>
      <c r="G267" s="244"/>
      <c r="H267" s="247">
        <v>257.262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151</v>
      </c>
      <c r="AU267" s="253" t="s">
        <v>83</v>
      </c>
      <c r="AV267" s="14" t="s">
        <v>142</v>
      </c>
      <c r="AW267" s="14" t="s">
        <v>30</v>
      </c>
      <c r="AX267" s="14" t="s">
        <v>81</v>
      </c>
      <c r="AY267" s="253" t="s">
        <v>135</v>
      </c>
    </row>
    <row r="268" s="2" customFormat="1" ht="44.25" customHeight="1">
      <c r="A268" s="38"/>
      <c r="B268" s="39"/>
      <c r="C268" s="218" t="s">
        <v>224</v>
      </c>
      <c r="D268" s="218" t="s">
        <v>137</v>
      </c>
      <c r="E268" s="219" t="s">
        <v>306</v>
      </c>
      <c r="F268" s="220" t="s">
        <v>307</v>
      </c>
      <c r="G268" s="221" t="s">
        <v>140</v>
      </c>
      <c r="H268" s="222">
        <v>24.010000000000002</v>
      </c>
      <c r="I268" s="223"/>
      <c r="J268" s="224">
        <f>ROUND(I268*H268,2)</f>
        <v>0</v>
      </c>
      <c r="K268" s="220" t="s">
        <v>141</v>
      </c>
      <c r="L268" s="44"/>
      <c r="M268" s="225" t="s">
        <v>1</v>
      </c>
      <c r="N268" s="226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142</v>
      </c>
      <c r="AT268" s="229" t="s">
        <v>137</v>
      </c>
      <c r="AU268" s="229" t="s">
        <v>83</v>
      </c>
      <c r="AY268" s="17" t="s">
        <v>135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142</v>
      </c>
      <c r="BM268" s="229" t="s">
        <v>308</v>
      </c>
    </row>
    <row r="269" s="15" customFormat="1">
      <c r="A269" s="15"/>
      <c r="B269" s="254"/>
      <c r="C269" s="255"/>
      <c r="D269" s="233" t="s">
        <v>151</v>
      </c>
      <c r="E269" s="256" t="s">
        <v>1</v>
      </c>
      <c r="F269" s="257" t="s">
        <v>189</v>
      </c>
      <c r="G269" s="255"/>
      <c r="H269" s="256" t="s">
        <v>1</v>
      </c>
      <c r="I269" s="258"/>
      <c r="J269" s="255"/>
      <c r="K269" s="255"/>
      <c r="L269" s="259"/>
      <c r="M269" s="260"/>
      <c r="N269" s="261"/>
      <c r="O269" s="261"/>
      <c r="P269" s="261"/>
      <c r="Q269" s="261"/>
      <c r="R269" s="261"/>
      <c r="S269" s="261"/>
      <c r="T269" s="262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3" t="s">
        <v>151</v>
      </c>
      <c r="AU269" s="263" t="s">
        <v>83</v>
      </c>
      <c r="AV269" s="15" t="s">
        <v>81</v>
      </c>
      <c r="AW269" s="15" t="s">
        <v>30</v>
      </c>
      <c r="AX269" s="15" t="s">
        <v>73</v>
      </c>
      <c r="AY269" s="263" t="s">
        <v>135</v>
      </c>
    </row>
    <row r="270" s="13" customFormat="1">
      <c r="A270" s="13"/>
      <c r="B270" s="231"/>
      <c r="C270" s="232"/>
      <c r="D270" s="233" t="s">
        <v>151</v>
      </c>
      <c r="E270" s="234" t="s">
        <v>1</v>
      </c>
      <c r="F270" s="235" t="s">
        <v>190</v>
      </c>
      <c r="G270" s="232"/>
      <c r="H270" s="236">
        <v>24.010000000000002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151</v>
      </c>
      <c r="AU270" s="242" t="s">
        <v>83</v>
      </c>
      <c r="AV270" s="13" t="s">
        <v>83</v>
      </c>
      <c r="AW270" s="13" t="s">
        <v>30</v>
      </c>
      <c r="AX270" s="13" t="s">
        <v>73</v>
      </c>
      <c r="AY270" s="242" t="s">
        <v>135</v>
      </c>
    </row>
    <row r="271" s="14" customFormat="1">
      <c r="A271" s="14"/>
      <c r="B271" s="243"/>
      <c r="C271" s="244"/>
      <c r="D271" s="233" t="s">
        <v>151</v>
      </c>
      <c r="E271" s="245" t="s">
        <v>1</v>
      </c>
      <c r="F271" s="246" t="s">
        <v>153</v>
      </c>
      <c r="G271" s="244"/>
      <c r="H271" s="247">
        <v>24.010000000000002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151</v>
      </c>
      <c r="AU271" s="253" t="s">
        <v>83</v>
      </c>
      <c r="AV271" s="14" t="s">
        <v>142</v>
      </c>
      <c r="AW271" s="14" t="s">
        <v>30</v>
      </c>
      <c r="AX271" s="14" t="s">
        <v>81</v>
      </c>
      <c r="AY271" s="253" t="s">
        <v>135</v>
      </c>
    </row>
    <row r="272" s="2" customFormat="1" ht="21.75" customHeight="1">
      <c r="A272" s="38"/>
      <c r="B272" s="39"/>
      <c r="C272" s="218" t="s">
        <v>309</v>
      </c>
      <c r="D272" s="218" t="s">
        <v>137</v>
      </c>
      <c r="E272" s="219" t="s">
        <v>310</v>
      </c>
      <c r="F272" s="220" t="s">
        <v>311</v>
      </c>
      <c r="G272" s="221" t="s">
        <v>165</v>
      </c>
      <c r="H272" s="222">
        <v>1</v>
      </c>
      <c r="I272" s="223"/>
      <c r="J272" s="224">
        <f>ROUND(I272*H272,2)</f>
        <v>0</v>
      </c>
      <c r="K272" s="220" t="s">
        <v>1</v>
      </c>
      <c r="L272" s="44"/>
      <c r="M272" s="225" t="s">
        <v>1</v>
      </c>
      <c r="N272" s="226" t="s">
        <v>38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142</v>
      </c>
      <c r="AT272" s="229" t="s">
        <v>137</v>
      </c>
      <c r="AU272" s="229" t="s">
        <v>83</v>
      </c>
      <c r="AY272" s="17" t="s">
        <v>135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81</v>
      </c>
      <c r="BK272" s="230">
        <f>ROUND(I272*H272,2)</f>
        <v>0</v>
      </c>
      <c r="BL272" s="17" t="s">
        <v>142</v>
      </c>
      <c r="BM272" s="229" t="s">
        <v>312</v>
      </c>
    </row>
    <row r="273" s="15" customFormat="1">
      <c r="A273" s="15"/>
      <c r="B273" s="254"/>
      <c r="C273" s="255"/>
      <c r="D273" s="233" t="s">
        <v>151</v>
      </c>
      <c r="E273" s="256" t="s">
        <v>1</v>
      </c>
      <c r="F273" s="257" t="s">
        <v>248</v>
      </c>
      <c r="G273" s="255"/>
      <c r="H273" s="256" t="s">
        <v>1</v>
      </c>
      <c r="I273" s="258"/>
      <c r="J273" s="255"/>
      <c r="K273" s="255"/>
      <c r="L273" s="259"/>
      <c r="M273" s="260"/>
      <c r="N273" s="261"/>
      <c r="O273" s="261"/>
      <c r="P273" s="261"/>
      <c r="Q273" s="261"/>
      <c r="R273" s="261"/>
      <c r="S273" s="261"/>
      <c r="T273" s="262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3" t="s">
        <v>151</v>
      </c>
      <c r="AU273" s="263" t="s">
        <v>83</v>
      </c>
      <c r="AV273" s="15" t="s">
        <v>81</v>
      </c>
      <c r="AW273" s="15" t="s">
        <v>30</v>
      </c>
      <c r="AX273" s="15" t="s">
        <v>73</v>
      </c>
      <c r="AY273" s="263" t="s">
        <v>135</v>
      </c>
    </row>
    <row r="274" s="13" customFormat="1">
      <c r="A274" s="13"/>
      <c r="B274" s="231"/>
      <c r="C274" s="232"/>
      <c r="D274" s="233" t="s">
        <v>151</v>
      </c>
      <c r="E274" s="234" t="s">
        <v>1</v>
      </c>
      <c r="F274" s="235" t="s">
        <v>313</v>
      </c>
      <c r="G274" s="232"/>
      <c r="H274" s="236">
        <v>1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151</v>
      </c>
      <c r="AU274" s="242" t="s">
        <v>83</v>
      </c>
      <c r="AV274" s="13" t="s">
        <v>83</v>
      </c>
      <c r="AW274" s="13" t="s">
        <v>30</v>
      </c>
      <c r="AX274" s="13" t="s">
        <v>73</v>
      </c>
      <c r="AY274" s="242" t="s">
        <v>135</v>
      </c>
    </row>
    <row r="275" s="14" customFormat="1">
      <c r="A275" s="14"/>
      <c r="B275" s="243"/>
      <c r="C275" s="244"/>
      <c r="D275" s="233" t="s">
        <v>151</v>
      </c>
      <c r="E275" s="245" t="s">
        <v>1</v>
      </c>
      <c r="F275" s="246" t="s">
        <v>153</v>
      </c>
      <c r="G275" s="244"/>
      <c r="H275" s="247">
        <v>1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151</v>
      </c>
      <c r="AU275" s="253" t="s">
        <v>83</v>
      </c>
      <c r="AV275" s="14" t="s">
        <v>142</v>
      </c>
      <c r="AW275" s="14" t="s">
        <v>30</v>
      </c>
      <c r="AX275" s="14" t="s">
        <v>81</v>
      </c>
      <c r="AY275" s="253" t="s">
        <v>135</v>
      </c>
    </row>
    <row r="276" s="12" customFormat="1" ht="22.8" customHeight="1">
      <c r="A276" s="12"/>
      <c r="B276" s="202"/>
      <c r="C276" s="203"/>
      <c r="D276" s="204" t="s">
        <v>72</v>
      </c>
      <c r="E276" s="216" t="s">
        <v>314</v>
      </c>
      <c r="F276" s="216" t="s">
        <v>315</v>
      </c>
      <c r="G276" s="203"/>
      <c r="H276" s="203"/>
      <c r="I276" s="206"/>
      <c r="J276" s="217">
        <f>BK276</f>
        <v>0</v>
      </c>
      <c r="K276" s="203"/>
      <c r="L276" s="208"/>
      <c r="M276" s="209"/>
      <c r="N276" s="210"/>
      <c r="O276" s="210"/>
      <c r="P276" s="211">
        <f>SUM(P277:P282)</f>
        <v>0</v>
      </c>
      <c r="Q276" s="210"/>
      <c r="R276" s="211">
        <f>SUM(R277:R282)</f>
        <v>0</v>
      </c>
      <c r="S276" s="210"/>
      <c r="T276" s="212">
        <f>SUM(T277:T282)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3" t="s">
        <v>81</v>
      </c>
      <c r="AT276" s="214" t="s">
        <v>72</v>
      </c>
      <c r="AU276" s="214" t="s">
        <v>81</v>
      </c>
      <c r="AY276" s="213" t="s">
        <v>135</v>
      </c>
      <c r="BK276" s="215">
        <f>SUM(BK277:BK282)</f>
        <v>0</v>
      </c>
    </row>
    <row r="277" s="2" customFormat="1" ht="37.8" customHeight="1">
      <c r="A277" s="38"/>
      <c r="B277" s="39"/>
      <c r="C277" s="218" t="s">
        <v>229</v>
      </c>
      <c r="D277" s="218" t="s">
        <v>137</v>
      </c>
      <c r="E277" s="219" t="s">
        <v>316</v>
      </c>
      <c r="F277" s="220" t="s">
        <v>317</v>
      </c>
      <c r="G277" s="221" t="s">
        <v>160</v>
      </c>
      <c r="H277" s="222">
        <v>27.576000000000001</v>
      </c>
      <c r="I277" s="223"/>
      <c r="J277" s="224">
        <f>ROUND(I277*H277,2)</f>
        <v>0</v>
      </c>
      <c r="K277" s="220" t="s">
        <v>141</v>
      </c>
      <c r="L277" s="44"/>
      <c r="M277" s="225" t="s">
        <v>1</v>
      </c>
      <c r="N277" s="226" t="s">
        <v>38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142</v>
      </c>
      <c r="AT277" s="229" t="s">
        <v>137</v>
      </c>
      <c r="AU277" s="229" t="s">
        <v>83</v>
      </c>
      <c r="AY277" s="17" t="s">
        <v>135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81</v>
      </c>
      <c r="BK277" s="230">
        <f>ROUND(I277*H277,2)</f>
        <v>0</v>
      </c>
      <c r="BL277" s="17" t="s">
        <v>142</v>
      </c>
      <c r="BM277" s="229" t="s">
        <v>318</v>
      </c>
    </row>
    <row r="278" s="2" customFormat="1" ht="33" customHeight="1">
      <c r="A278" s="38"/>
      <c r="B278" s="39"/>
      <c r="C278" s="218" t="s">
        <v>319</v>
      </c>
      <c r="D278" s="218" t="s">
        <v>137</v>
      </c>
      <c r="E278" s="219" t="s">
        <v>320</v>
      </c>
      <c r="F278" s="220" t="s">
        <v>321</v>
      </c>
      <c r="G278" s="221" t="s">
        <v>160</v>
      </c>
      <c r="H278" s="222">
        <v>27.576000000000001</v>
      </c>
      <c r="I278" s="223"/>
      <c r="J278" s="224">
        <f>ROUND(I278*H278,2)</f>
        <v>0</v>
      </c>
      <c r="K278" s="220" t="s">
        <v>141</v>
      </c>
      <c r="L278" s="44"/>
      <c r="M278" s="225" t="s">
        <v>1</v>
      </c>
      <c r="N278" s="226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142</v>
      </c>
      <c r="AT278" s="229" t="s">
        <v>137</v>
      </c>
      <c r="AU278" s="229" t="s">
        <v>83</v>
      </c>
      <c r="AY278" s="17" t="s">
        <v>135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142</v>
      </c>
      <c r="BM278" s="229" t="s">
        <v>322</v>
      </c>
    </row>
    <row r="279" s="2" customFormat="1" ht="44.25" customHeight="1">
      <c r="A279" s="38"/>
      <c r="B279" s="39"/>
      <c r="C279" s="218" t="s">
        <v>232</v>
      </c>
      <c r="D279" s="218" t="s">
        <v>137</v>
      </c>
      <c r="E279" s="219" t="s">
        <v>323</v>
      </c>
      <c r="F279" s="220" t="s">
        <v>324</v>
      </c>
      <c r="G279" s="221" t="s">
        <v>160</v>
      </c>
      <c r="H279" s="222">
        <v>193.03200000000001</v>
      </c>
      <c r="I279" s="223"/>
      <c r="J279" s="224">
        <f>ROUND(I279*H279,2)</f>
        <v>0</v>
      </c>
      <c r="K279" s="220" t="s">
        <v>141</v>
      </c>
      <c r="L279" s="44"/>
      <c r="M279" s="225" t="s">
        <v>1</v>
      </c>
      <c r="N279" s="226" t="s">
        <v>38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142</v>
      </c>
      <c r="AT279" s="229" t="s">
        <v>137</v>
      </c>
      <c r="AU279" s="229" t="s">
        <v>83</v>
      </c>
      <c r="AY279" s="17" t="s">
        <v>135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81</v>
      </c>
      <c r="BK279" s="230">
        <f>ROUND(I279*H279,2)</f>
        <v>0</v>
      </c>
      <c r="BL279" s="17" t="s">
        <v>142</v>
      </c>
      <c r="BM279" s="229" t="s">
        <v>325</v>
      </c>
    </row>
    <row r="280" s="13" customFormat="1">
      <c r="A280" s="13"/>
      <c r="B280" s="231"/>
      <c r="C280" s="232"/>
      <c r="D280" s="233" t="s">
        <v>151</v>
      </c>
      <c r="E280" s="234" t="s">
        <v>1</v>
      </c>
      <c r="F280" s="235" t="s">
        <v>326</v>
      </c>
      <c r="G280" s="232"/>
      <c r="H280" s="236">
        <v>193.03200000000001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151</v>
      </c>
      <c r="AU280" s="242" t="s">
        <v>83</v>
      </c>
      <c r="AV280" s="13" t="s">
        <v>83</v>
      </c>
      <c r="AW280" s="13" t="s">
        <v>30</v>
      </c>
      <c r="AX280" s="13" t="s">
        <v>73</v>
      </c>
      <c r="AY280" s="242" t="s">
        <v>135</v>
      </c>
    </row>
    <row r="281" s="14" customFormat="1">
      <c r="A281" s="14"/>
      <c r="B281" s="243"/>
      <c r="C281" s="244"/>
      <c r="D281" s="233" t="s">
        <v>151</v>
      </c>
      <c r="E281" s="245" t="s">
        <v>1</v>
      </c>
      <c r="F281" s="246" t="s">
        <v>153</v>
      </c>
      <c r="G281" s="244"/>
      <c r="H281" s="247">
        <v>193.03200000000001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151</v>
      </c>
      <c r="AU281" s="253" t="s">
        <v>83</v>
      </c>
      <c r="AV281" s="14" t="s">
        <v>142</v>
      </c>
      <c r="AW281" s="14" t="s">
        <v>30</v>
      </c>
      <c r="AX281" s="14" t="s">
        <v>81</v>
      </c>
      <c r="AY281" s="253" t="s">
        <v>135</v>
      </c>
    </row>
    <row r="282" s="2" customFormat="1" ht="44.25" customHeight="1">
      <c r="A282" s="38"/>
      <c r="B282" s="39"/>
      <c r="C282" s="218" t="s">
        <v>327</v>
      </c>
      <c r="D282" s="218" t="s">
        <v>137</v>
      </c>
      <c r="E282" s="219" t="s">
        <v>328</v>
      </c>
      <c r="F282" s="220" t="s">
        <v>329</v>
      </c>
      <c r="G282" s="221" t="s">
        <v>160</v>
      </c>
      <c r="H282" s="222">
        <v>27.576000000000001</v>
      </c>
      <c r="I282" s="223"/>
      <c r="J282" s="224">
        <f>ROUND(I282*H282,2)</f>
        <v>0</v>
      </c>
      <c r="K282" s="220" t="s">
        <v>141</v>
      </c>
      <c r="L282" s="44"/>
      <c r="M282" s="225" t="s">
        <v>1</v>
      </c>
      <c r="N282" s="226" t="s">
        <v>38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142</v>
      </c>
      <c r="AT282" s="229" t="s">
        <v>137</v>
      </c>
      <c r="AU282" s="229" t="s">
        <v>83</v>
      </c>
      <c r="AY282" s="17" t="s">
        <v>135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81</v>
      </c>
      <c r="BK282" s="230">
        <f>ROUND(I282*H282,2)</f>
        <v>0</v>
      </c>
      <c r="BL282" s="17" t="s">
        <v>142</v>
      </c>
      <c r="BM282" s="229" t="s">
        <v>330</v>
      </c>
    </row>
    <row r="283" s="12" customFormat="1" ht="22.8" customHeight="1">
      <c r="A283" s="12"/>
      <c r="B283" s="202"/>
      <c r="C283" s="203"/>
      <c r="D283" s="204" t="s">
        <v>72</v>
      </c>
      <c r="E283" s="216" t="s">
        <v>331</v>
      </c>
      <c r="F283" s="216" t="s">
        <v>332</v>
      </c>
      <c r="G283" s="203"/>
      <c r="H283" s="203"/>
      <c r="I283" s="206"/>
      <c r="J283" s="217">
        <f>BK283</f>
        <v>0</v>
      </c>
      <c r="K283" s="203"/>
      <c r="L283" s="208"/>
      <c r="M283" s="209"/>
      <c r="N283" s="210"/>
      <c r="O283" s="210"/>
      <c r="P283" s="211">
        <f>P284</f>
        <v>0</v>
      </c>
      <c r="Q283" s="210"/>
      <c r="R283" s="211">
        <f>R284</f>
        <v>0</v>
      </c>
      <c r="S283" s="210"/>
      <c r="T283" s="212">
        <f>T284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3" t="s">
        <v>81</v>
      </c>
      <c r="AT283" s="214" t="s">
        <v>72</v>
      </c>
      <c r="AU283" s="214" t="s">
        <v>81</v>
      </c>
      <c r="AY283" s="213" t="s">
        <v>135</v>
      </c>
      <c r="BK283" s="215">
        <f>BK284</f>
        <v>0</v>
      </c>
    </row>
    <row r="284" s="2" customFormat="1" ht="55.5" customHeight="1">
      <c r="A284" s="38"/>
      <c r="B284" s="39"/>
      <c r="C284" s="218" t="s">
        <v>235</v>
      </c>
      <c r="D284" s="218" t="s">
        <v>137</v>
      </c>
      <c r="E284" s="219" t="s">
        <v>333</v>
      </c>
      <c r="F284" s="220" t="s">
        <v>334</v>
      </c>
      <c r="G284" s="221" t="s">
        <v>160</v>
      </c>
      <c r="H284" s="222">
        <v>11.459</v>
      </c>
      <c r="I284" s="223"/>
      <c r="J284" s="224">
        <f>ROUND(I284*H284,2)</f>
        <v>0</v>
      </c>
      <c r="K284" s="220" t="s">
        <v>141</v>
      </c>
      <c r="L284" s="44"/>
      <c r="M284" s="225" t="s">
        <v>1</v>
      </c>
      <c r="N284" s="226" t="s">
        <v>38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142</v>
      </c>
      <c r="AT284" s="229" t="s">
        <v>137</v>
      </c>
      <c r="AU284" s="229" t="s">
        <v>83</v>
      </c>
      <c r="AY284" s="17" t="s">
        <v>135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81</v>
      </c>
      <c r="BK284" s="230">
        <f>ROUND(I284*H284,2)</f>
        <v>0</v>
      </c>
      <c r="BL284" s="17" t="s">
        <v>142</v>
      </c>
      <c r="BM284" s="229" t="s">
        <v>335</v>
      </c>
    </row>
    <row r="285" s="12" customFormat="1" ht="25.92" customHeight="1">
      <c r="A285" s="12"/>
      <c r="B285" s="202"/>
      <c r="C285" s="203"/>
      <c r="D285" s="204" t="s">
        <v>72</v>
      </c>
      <c r="E285" s="205" t="s">
        <v>336</v>
      </c>
      <c r="F285" s="205" t="s">
        <v>337</v>
      </c>
      <c r="G285" s="203"/>
      <c r="H285" s="203"/>
      <c r="I285" s="206"/>
      <c r="J285" s="207">
        <f>BK285</f>
        <v>0</v>
      </c>
      <c r="K285" s="203"/>
      <c r="L285" s="208"/>
      <c r="M285" s="209"/>
      <c r="N285" s="210"/>
      <c r="O285" s="210"/>
      <c r="P285" s="211">
        <f>P286+P298+P304+P317+P322+P338+P345+P351+P383+P389</f>
        <v>0</v>
      </c>
      <c r="Q285" s="210"/>
      <c r="R285" s="211">
        <f>R286+R298+R304+R317+R322+R338+R345+R351+R383+R389</f>
        <v>0</v>
      </c>
      <c r="S285" s="210"/>
      <c r="T285" s="212">
        <f>T286+T298+T304+T317+T322+T338+T345+T351+T383+T389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3" t="s">
        <v>83</v>
      </c>
      <c r="AT285" s="214" t="s">
        <v>72</v>
      </c>
      <c r="AU285" s="214" t="s">
        <v>73</v>
      </c>
      <c r="AY285" s="213" t="s">
        <v>135</v>
      </c>
      <c r="BK285" s="215">
        <f>BK286+BK298+BK304+BK317+BK322+BK338+BK345+BK351+BK383+BK389</f>
        <v>0</v>
      </c>
    </row>
    <row r="286" s="12" customFormat="1" ht="22.8" customHeight="1">
      <c r="A286" s="12"/>
      <c r="B286" s="202"/>
      <c r="C286" s="203"/>
      <c r="D286" s="204" t="s">
        <v>72</v>
      </c>
      <c r="E286" s="216" t="s">
        <v>338</v>
      </c>
      <c r="F286" s="216" t="s">
        <v>339</v>
      </c>
      <c r="G286" s="203"/>
      <c r="H286" s="203"/>
      <c r="I286" s="206"/>
      <c r="J286" s="217">
        <f>BK286</f>
        <v>0</v>
      </c>
      <c r="K286" s="203"/>
      <c r="L286" s="208"/>
      <c r="M286" s="209"/>
      <c r="N286" s="210"/>
      <c r="O286" s="210"/>
      <c r="P286" s="211">
        <f>SUM(P287:P297)</f>
        <v>0</v>
      </c>
      <c r="Q286" s="210"/>
      <c r="R286" s="211">
        <f>SUM(R287:R297)</f>
        <v>0</v>
      </c>
      <c r="S286" s="210"/>
      <c r="T286" s="212">
        <f>SUM(T287:T297)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3" t="s">
        <v>83</v>
      </c>
      <c r="AT286" s="214" t="s">
        <v>72</v>
      </c>
      <c r="AU286" s="214" t="s">
        <v>81</v>
      </c>
      <c r="AY286" s="213" t="s">
        <v>135</v>
      </c>
      <c r="BK286" s="215">
        <f>SUM(BK287:BK297)</f>
        <v>0</v>
      </c>
    </row>
    <row r="287" s="2" customFormat="1" ht="37.8" customHeight="1">
      <c r="A287" s="38"/>
      <c r="B287" s="39"/>
      <c r="C287" s="218" t="s">
        <v>340</v>
      </c>
      <c r="D287" s="218" t="s">
        <v>137</v>
      </c>
      <c r="E287" s="219" t="s">
        <v>341</v>
      </c>
      <c r="F287" s="220" t="s">
        <v>342</v>
      </c>
      <c r="G287" s="221" t="s">
        <v>140</v>
      </c>
      <c r="H287" s="222">
        <v>18.239999999999998</v>
      </c>
      <c r="I287" s="223"/>
      <c r="J287" s="224">
        <f>ROUND(I287*H287,2)</f>
        <v>0</v>
      </c>
      <c r="K287" s="220" t="s">
        <v>141</v>
      </c>
      <c r="L287" s="44"/>
      <c r="M287" s="225" t="s">
        <v>1</v>
      </c>
      <c r="N287" s="226" t="s">
        <v>38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176</v>
      </c>
      <c r="AT287" s="229" t="s">
        <v>137</v>
      </c>
      <c r="AU287" s="229" t="s">
        <v>83</v>
      </c>
      <c r="AY287" s="17" t="s">
        <v>135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81</v>
      </c>
      <c r="BK287" s="230">
        <f>ROUND(I287*H287,2)</f>
        <v>0</v>
      </c>
      <c r="BL287" s="17" t="s">
        <v>176</v>
      </c>
      <c r="BM287" s="229" t="s">
        <v>343</v>
      </c>
    </row>
    <row r="288" s="2" customFormat="1" ht="16.5" customHeight="1">
      <c r="A288" s="38"/>
      <c r="B288" s="39"/>
      <c r="C288" s="264" t="s">
        <v>239</v>
      </c>
      <c r="D288" s="264" t="s">
        <v>344</v>
      </c>
      <c r="E288" s="265" t="s">
        <v>345</v>
      </c>
      <c r="F288" s="266" t="s">
        <v>346</v>
      </c>
      <c r="G288" s="267" t="s">
        <v>160</v>
      </c>
      <c r="H288" s="268">
        <v>0.0050000000000000001</v>
      </c>
      <c r="I288" s="269"/>
      <c r="J288" s="270">
        <f>ROUND(I288*H288,2)</f>
        <v>0</v>
      </c>
      <c r="K288" s="266" t="s">
        <v>141</v>
      </c>
      <c r="L288" s="271"/>
      <c r="M288" s="272" t="s">
        <v>1</v>
      </c>
      <c r="N288" s="273" t="s">
        <v>38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217</v>
      </c>
      <c r="AT288" s="229" t="s">
        <v>344</v>
      </c>
      <c r="AU288" s="229" t="s">
        <v>83</v>
      </c>
      <c r="AY288" s="17" t="s">
        <v>135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81</v>
      </c>
      <c r="BK288" s="230">
        <f>ROUND(I288*H288,2)</f>
        <v>0</v>
      </c>
      <c r="BL288" s="17" t="s">
        <v>176</v>
      </c>
      <c r="BM288" s="229" t="s">
        <v>347</v>
      </c>
    </row>
    <row r="289" s="2" customFormat="1">
      <c r="A289" s="38"/>
      <c r="B289" s="39"/>
      <c r="C289" s="40"/>
      <c r="D289" s="233" t="s">
        <v>348</v>
      </c>
      <c r="E289" s="40"/>
      <c r="F289" s="274" t="s">
        <v>349</v>
      </c>
      <c r="G289" s="40"/>
      <c r="H289" s="40"/>
      <c r="I289" s="275"/>
      <c r="J289" s="40"/>
      <c r="K289" s="40"/>
      <c r="L289" s="44"/>
      <c r="M289" s="276"/>
      <c r="N289" s="277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348</v>
      </c>
      <c r="AU289" s="17" t="s">
        <v>83</v>
      </c>
    </row>
    <row r="290" s="13" customFormat="1">
      <c r="A290" s="13"/>
      <c r="B290" s="231"/>
      <c r="C290" s="232"/>
      <c r="D290" s="233" t="s">
        <v>151</v>
      </c>
      <c r="E290" s="234" t="s">
        <v>1</v>
      </c>
      <c r="F290" s="235" t="s">
        <v>350</v>
      </c>
      <c r="G290" s="232"/>
      <c r="H290" s="236">
        <v>0.0050000000000000001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151</v>
      </c>
      <c r="AU290" s="242" t="s">
        <v>83</v>
      </c>
      <c r="AV290" s="13" t="s">
        <v>83</v>
      </c>
      <c r="AW290" s="13" t="s">
        <v>30</v>
      </c>
      <c r="AX290" s="13" t="s">
        <v>73</v>
      </c>
      <c r="AY290" s="242" t="s">
        <v>135</v>
      </c>
    </row>
    <row r="291" s="14" customFormat="1">
      <c r="A291" s="14"/>
      <c r="B291" s="243"/>
      <c r="C291" s="244"/>
      <c r="D291" s="233" t="s">
        <v>151</v>
      </c>
      <c r="E291" s="245" t="s">
        <v>1</v>
      </c>
      <c r="F291" s="246" t="s">
        <v>153</v>
      </c>
      <c r="G291" s="244"/>
      <c r="H291" s="247">
        <v>0.0050000000000000001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151</v>
      </c>
      <c r="AU291" s="253" t="s">
        <v>83</v>
      </c>
      <c r="AV291" s="14" t="s">
        <v>142</v>
      </c>
      <c r="AW291" s="14" t="s">
        <v>30</v>
      </c>
      <c r="AX291" s="14" t="s">
        <v>81</v>
      </c>
      <c r="AY291" s="253" t="s">
        <v>135</v>
      </c>
    </row>
    <row r="292" s="2" customFormat="1" ht="24.15" customHeight="1">
      <c r="A292" s="38"/>
      <c r="B292" s="39"/>
      <c r="C292" s="218" t="s">
        <v>351</v>
      </c>
      <c r="D292" s="218" t="s">
        <v>137</v>
      </c>
      <c r="E292" s="219" t="s">
        <v>352</v>
      </c>
      <c r="F292" s="220" t="s">
        <v>353</v>
      </c>
      <c r="G292" s="221" t="s">
        <v>140</v>
      </c>
      <c r="H292" s="222">
        <v>18.239999999999998</v>
      </c>
      <c r="I292" s="223"/>
      <c r="J292" s="224">
        <f>ROUND(I292*H292,2)</f>
        <v>0</v>
      </c>
      <c r="K292" s="220" t="s">
        <v>141</v>
      </c>
      <c r="L292" s="44"/>
      <c r="M292" s="225" t="s">
        <v>1</v>
      </c>
      <c r="N292" s="226" t="s">
        <v>38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176</v>
      </c>
      <c r="AT292" s="229" t="s">
        <v>137</v>
      </c>
      <c r="AU292" s="229" t="s">
        <v>83</v>
      </c>
      <c r="AY292" s="17" t="s">
        <v>135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81</v>
      </c>
      <c r="BK292" s="230">
        <f>ROUND(I292*H292,2)</f>
        <v>0</v>
      </c>
      <c r="BL292" s="17" t="s">
        <v>176</v>
      </c>
      <c r="BM292" s="229" t="s">
        <v>354</v>
      </c>
    </row>
    <row r="293" s="2" customFormat="1" ht="49.05" customHeight="1">
      <c r="A293" s="38"/>
      <c r="B293" s="39"/>
      <c r="C293" s="264" t="s">
        <v>244</v>
      </c>
      <c r="D293" s="264" t="s">
        <v>344</v>
      </c>
      <c r="E293" s="265" t="s">
        <v>355</v>
      </c>
      <c r="F293" s="266" t="s">
        <v>356</v>
      </c>
      <c r="G293" s="267" t="s">
        <v>140</v>
      </c>
      <c r="H293" s="268">
        <v>21.259</v>
      </c>
      <c r="I293" s="269"/>
      <c r="J293" s="270">
        <f>ROUND(I293*H293,2)</f>
        <v>0</v>
      </c>
      <c r="K293" s="266" t="s">
        <v>141</v>
      </c>
      <c r="L293" s="271"/>
      <c r="M293" s="272" t="s">
        <v>1</v>
      </c>
      <c r="N293" s="273" t="s">
        <v>38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217</v>
      </c>
      <c r="AT293" s="229" t="s">
        <v>344</v>
      </c>
      <c r="AU293" s="229" t="s">
        <v>83</v>
      </c>
      <c r="AY293" s="17" t="s">
        <v>135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81</v>
      </c>
      <c r="BK293" s="230">
        <f>ROUND(I293*H293,2)</f>
        <v>0</v>
      </c>
      <c r="BL293" s="17" t="s">
        <v>176</v>
      </c>
      <c r="BM293" s="229" t="s">
        <v>357</v>
      </c>
    </row>
    <row r="294" s="13" customFormat="1">
      <c r="A294" s="13"/>
      <c r="B294" s="231"/>
      <c r="C294" s="232"/>
      <c r="D294" s="233" t="s">
        <v>151</v>
      </c>
      <c r="E294" s="234" t="s">
        <v>1</v>
      </c>
      <c r="F294" s="235" t="s">
        <v>358</v>
      </c>
      <c r="G294" s="232"/>
      <c r="H294" s="236">
        <v>21.259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151</v>
      </c>
      <c r="AU294" s="242" t="s">
        <v>83</v>
      </c>
      <c r="AV294" s="13" t="s">
        <v>83</v>
      </c>
      <c r="AW294" s="13" t="s">
        <v>30</v>
      </c>
      <c r="AX294" s="13" t="s">
        <v>73</v>
      </c>
      <c r="AY294" s="242" t="s">
        <v>135</v>
      </c>
    </row>
    <row r="295" s="14" customFormat="1">
      <c r="A295" s="14"/>
      <c r="B295" s="243"/>
      <c r="C295" s="244"/>
      <c r="D295" s="233" t="s">
        <v>151</v>
      </c>
      <c r="E295" s="245" t="s">
        <v>1</v>
      </c>
      <c r="F295" s="246" t="s">
        <v>153</v>
      </c>
      <c r="G295" s="244"/>
      <c r="H295" s="247">
        <v>21.259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151</v>
      </c>
      <c r="AU295" s="253" t="s">
        <v>83</v>
      </c>
      <c r="AV295" s="14" t="s">
        <v>142</v>
      </c>
      <c r="AW295" s="14" t="s">
        <v>30</v>
      </c>
      <c r="AX295" s="14" t="s">
        <v>81</v>
      </c>
      <c r="AY295" s="253" t="s">
        <v>135</v>
      </c>
    </row>
    <row r="296" s="2" customFormat="1" ht="33" customHeight="1">
      <c r="A296" s="38"/>
      <c r="B296" s="39"/>
      <c r="C296" s="218" t="s">
        <v>359</v>
      </c>
      <c r="D296" s="218" t="s">
        <v>137</v>
      </c>
      <c r="E296" s="219" t="s">
        <v>360</v>
      </c>
      <c r="F296" s="220" t="s">
        <v>361</v>
      </c>
      <c r="G296" s="221" t="s">
        <v>140</v>
      </c>
      <c r="H296" s="222">
        <v>18.120000000000001</v>
      </c>
      <c r="I296" s="223"/>
      <c r="J296" s="224">
        <f>ROUND(I296*H296,2)</f>
        <v>0</v>
      </c>
      <c r="K296" s="220" t="s">
        <v>141</v>
      </c>
      <c r="L296" s="44"/>
      <c r="M296" s="225" t="s">
        <v>1</v>
      </c>
      <c r="N296" s="226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176</v>
      </c>
      <c r="AT296" s="229" t="s">
        <v>137</v>
      </c>
      <c r="AU296" s="229" t="s">
        <v>83</v>
      </c>
      <c r="AY296" s="17" t="s">
        <v>135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176</v>
      </c>
      <c r="BM296" s="229" t="s">
        <v>362</v>
      </c>
    </row>
    <row r="297" s="2" customFormat="1" ht="55.5" customHeight="1">
      <c r="A297" s="38"/>
      <c r="B297" s="39"/>
      <c r="C297" s="218" t="s">
        <v>247</v>
      </c>
      <c r="D297" s="218" t="s">
        <v>137</v>
      </c>
      <c r="E297" s="219" t="s">
        <v>363</v>
      </c>
      <c r="F297" s="220" t="s">
        <v>364</v>
      </c>
      <c r="G297" s="221" t="s">
        <v>365</v>
      </c>
      <c r="H297" s="278"/>
      <c r="I297" s="223"/>
      <c r="J297" s="224">
        <f>ROUND(I297*H297,2)</f>
        <v>0</v>
      </c>
      <c r="K297" s="220" t="s">
        <v>141</v>
      </c>
      <c r="L297" s="44"/>
      <c r="M297" s="225" t="s">
        <v>1</v>
      </c>
      <c r="N297" s="226" t="s">
        <v>38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176</v>
      </c>
      <c r="AT297" s="229" t="s">
        <v>137</v>
      </c>
      <c r="AU297" s="229" t="s">
        <v>83</v>
      </c>
      <c r="AY297" s="17" t="s">
        <v>135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81</v>
      </c>
      <c r="BK297" s="230">
        <f>ROUND(I297*H297,2)</f>
        <v>0</v>
      </c>
      <c r="BL297" s="17" t="s">
        <v>176</v>
      </c>
      <c r="BM297" s="229" t="s">
        <v>366</v>
      </c>
    </row>
    <row r="298" s="12" customFormat="1" ht="22.8" customHeight="1">
      <c r="A298" s="12"/>
      <c r="B298" s="202"/>
      <c r="C298" s="203"/>
      <c r="D298" s="204" t="s">
        <v>72</v>
      </c>
      <c r="E298" s="216" t="s">
        <v>367</v>
      </c>
      <c r="F298" s="216" t="s">
        <v>368</v>
      </c>
      <c r="G298" s="203"/>
      <c r="H298" s="203"/>
      <c r="I298" s="206"/>
      <c r="J298" s="217">
        <f>BK298</f>
        <v>0</v>
      </c>
      <c r="K298" s="203"/>
      <c r="L298" s="208"/>
      <c r="M298" s="209"/>
      <c r="N298" s="210"/>
      <c r="O298" s="210"/>
      <c r="P298" s="211">
        <f>SUM(P299:P303)</f>
        <v>0</v>
      </c>
      <c r="Q298" s="210"/>
      <c r="R298" s="211">
        <f>SUM(R299:R303)</f>
        <v>0</v>
      </c>
      <c r="S298" s="210"/>
      <c r="T298" s="212">
        <f>SUM(T299:T303)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83</v>
      </c>
      <c r="AT298" s="214" t="s">
        <v>72</v>
      </c>
      <c r="AU298" s="214" t="s">
        <v>81</v>
      </c>
      <c r="AY298" s="213" t="s">
        <v>135</v>
      </c>
      <c r="BK298" s="215">
        <f>SUM(BK299:BK303)</f>
        <v>0</v>
      </c>
    </row>
    <row r="299" s="2" customFormat="1" ht="37.8" customHeight="1">
      <c r="A299" s="38"/>
      <c r="B299" s="39"/>
      <c r="C299" s="218" t="s">
        <v>369</v>
      </c>
      <c r="D299" s="218" t="s">
        <v>137</v>
      </c>
      <c r="E299" s="219" t="s">
        <v>370</v>
      </c>
      <c r="F299" s="220" t="s">
        <v>371</v>
      </c>
      <c r="G299" s="221" t="s">
        <v>140</v>
      </c>
      <c r="H299" s="222">
        <v>18.239999999999998</v>
      </c>
      <c r="I299" s="223"/>
      <c r="J299" s="224">
        <f>ROUND(I299*H299,2)</f>
        <v>0</v>
      </c>
      <c r="K299" s="220" t="s">
        <v>141</v>
      </c>
      <c r="L299" s="44"/>
      <c r="M299" s="225" t="s">
        <v>1</v>
      </c>
      <c r="N299" s="226" t="s">
        <v>38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176</v>
      </c>
      <c r="AT299" s="229" t="s">
        <v>137</v>
      </c>
      <c r="AU299" s="229" t="s">
        <v>83</v>
      </c>
      <c r="AY299" s="17" t="s">
        <v>135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81</v>
      </c>
      <c r="BK299" s="230">
        <f>ROUND(I299*H299,2)</f>
        <v>0</v>
      </c>
      <c r="BL299" s="17" t="s">
        <v>176</v>
      </c>
      <c r="BM299" s="229" t="s">
        <v>372</v>
      </c>
    </row>
    <row r="300" s="2" customFormat="1" ht="24.15" customHeight="1">
      <c r="A300" s="38"/>
      <c r="B300" s="39"/>
      <c r="C300" s="264" t="s">
        <v>254</v>
      </c>
      <c r="D300" s="264" t="s">
        <v>344</v>
      </c>
      <c r="E300" s="265" t="s">
        <v>373</v>
      </c>
      <c r="F300" s="266" t="s">
        <v>374</v>
      </c>
      <c r="G300" s="267" t="s">
        <v>140</v>
      </c>
      <c r="H300" s="268">
        <v>19.152000000000001</v>
      </c>
      <c r="I300" s="269"/>
      <c r="J300" s="270">
        <f>ROUND(I300*H300,2)</f>
        <v>0</v>
      </c>
      <c r="K300" s="266" t="s">
        <v>141</v>
      </c>
      <c r="L300" s="271"/>
      <c r="M300" s="272" t="s">
        <v>1</v>
      </c>
      <c r="N300" s="273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217</v>
      </c>
      <c r="AT300" s="229" t="s">
        <v>344</v>
      </c>
      <c r="AU300" s="229" t="s">
        <v>83</v>
      </c>
      <c r="AY300" s="17" t="s">
        <v>135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176</v>
      </c>
      <c r="BM300" s="229" t="s">
        <v>375</v>
      </c>
    </row>
    <row r="301" s="13" customFormat="1">
      <c r="A301" s="13"/>
      <c r="B301" s="231"/>
      <c r="C301" s="232"/>
      <c r="D301" s="233" t="s">
        <v>151</v>
      </c>
      <c r="E301" s="234" t="s">
        <v>1</v>
      </c>
      <c r="F301" s="235" t="s">
        <v>376</v>
      </c>
      <c r="G301" s="232"/>
      <c r="H301" s="236">
        <v>19.152000000000001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151</v>
      </c>
      <c r="AU301" s="242" t="s">
        <v>83</v>
      </c>
      <c r="AV301" s="13" t="s">
        <v>83</v>
      </c>
      <c r="AW301" s="13" t="s">
        <v>30</v>
      </c>
      <c r="AX301" s="13" t="s">
        <v>73</v>
      </c>
      <c r="AY301" s="242" t="s">
        <v>135</v>
      </c>
    </row>
    <row r="302" s="14" customFormat="1">
      <c r="A302" s="14"/>
      <c r="B302" s="243"/>
      <c r="C302" s="244"/>
      <c r="D302" s="233" t="s">
        <v>151</v>
      </c>
      <c r="E302" s="245" t="s">
        <v>1</v>
      </c>
      <c r="F302" s="246" t="s">
        <v>153</v>
      </c>
      <c r="G302" s="244"/>
      <c r="H302" s="247">
        <v>19.152000000000001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151</v>
      </c>
      <c r="AU302" s="253" t="s">
        <v>83</v>
      </c>
      <c r="AV302" s="14" t="s">
        <v>142</v>
      </c>
      <c r="AW302" s="14" t="s">
        <v>30</v>
      </c>
      <c r="AX302" s="14" t="s">
        <v>81</v>
      </c>
      <c r="AY302" s="253" t="s">
        <v>135</v>
      </c>
    </row>
    <row r="303" s="2" customFormat="1" ht="49.05" customHeight="1">
      <c r="A303" s="38"/>
      <c r="B303" s="39"/>
      <c r="C303" s="218" t="s">
        <v>377</v>
      </c>
      <c r="D303" s="218" t="s">
        <v>137</v>
      </c>
      <c r="E303" s="219" t="s">
        <v>378</v>
      </c>
      <c r="F303" s="220" t="s">
        <v>379</v>
      </c>
      <c r="G303" s="221" t="s">
        <v>365</v>
      </c>
      <c r="H303" s="278"/>
      <c r="I303" s="223"/>
      <c r="J303" s="224">
        <f>ROUND(I303*H303,2)</f>
        <v>0</v>
      </c>
      <c r="K303" s="220" t="s">
        <v>141</v>
      </c>
      <c r="L303" s="44"/>
      <c r="M303" s="225" t="s">
        <v>1</v>
      </c>
      <c r="N303" s="226" t="s">
        <v>38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176</v>
      </c>
      <c r="AT303" s="229" t="s">
        <v>137</v>
      </c>
      <c r="AU303" s="229" t="s">
        <v>83</v>
      </c>
      <c r="AY303" s="17" t="s">
        <v>135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81</v>
      </c>
      <c r="BK303" s="230">
        <f>ROUND(I303*H303,2)</f>
        <v>0</v>
      </c>
      <c r="BL303" s="17" t="s">
        <v>176</v>
      </c>
      <c r="BM303" s="229" t="s">
        <v>380</v>
      </c>
    </row>
    <row r="304" s="12" customFormat="1" ht="22.8" customHeight="1">
      <c r="A304" s="12"/>
      <c r="B304" s="202"/>
      <c r="C304" s="203"/>
      <c r="D304" s="204" t="s">
        <v>72</v>
      </c>
      <c r="E304" s="216" t="s">
        <v>381</v>
      </c>
      <c r="F304" s="216" t="s">
        <v>382</v>
      </c>
      <c r="G304" s="203"/>
      <c r="H304" s="203"/>
      <c r="I304" s="206"/>
      <c r="J304" s="217">
        <f>BK304</f>
        <v>0</v>
      </c>
      <c r="K304" s="203"/>
      <c r="L304" s="208"/>
      <c r="M304" s="209"/>
      <c r="N304" s="210"/>
      <c r="O304" s="210"/>
      <c r="P304" s="211">
        <f>SUM(P305:P316)</f>
        <v>0</v>
      </c>
      <c r="Q304" s="210"/>
      <c r="R304" s="211">
        <f>SUM(R305:R316)</f>
        <v>0</v>
      </c>
      <c r="S304" s="210"/>
      <c r="T304" s="212">
        <f>SUM(T305:T316)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3" t="s">
        <v>83</v>
      </c>
      <c r="AT304" s="214" t="s">
        <v>72</v>
      </c>
      <c r="AU304" s="214" t="s">
        <v>81</v>
      </c>
      <c r="AY304" s="213" t="s">
        <v>135</v>
      </c>
      <c r="BK304" s="215">
        <f>SUM(BK305:BK316)</f>
        <v>0</v>
      </c>
    </row>
    <row r="305" s="2" customFormat="1" ht="21.75" customHeight="1">
      <c r="A305" s="38"/>
      <c r="B305" s="39"/>
      <c r="C305" s="218" t="s">
        <v>257</v>
      </c>
      <c r="D305" s="218" t="s">
        <v>137</v>
      </c>
      <c r="E305" s="219" t="s">
        <v>383</v>
      </c>
      <c r="F305" s="220" t="s">
        <v>384</v>
      </c>
      <c r="G305" s="221" t="s">
        <v>385</v>
      </c>
      <c r="H305" s="222">
        <v>1</v>
      </c>
      <c r="I305" s="223"/>
      <c r="J305" s="224">
        <f>ROUND(I305*H305,2)</f>
        <v>0</v>
      </c>
      <c r="K305" s="220" t="s">
        <v>141</v>
      </c>
      <c r="L305" s="44"/>
      <c r="M305" s="225" t="s">
        <v>1</v>
      </c>
      <c r="N305" s="226" t="s">
        <v>38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176</v>
      </c>
      <c r="AT305" s="229" t="s">
        <v>137</v>
      </c>
      <c r="AU305" s="229" t="s">
        <v>83</v>
      </c>
      <c r="AY305" s="17" t="s">
        <v>135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81</v>
      </c>
      <c r="BK305" s="230">
        <f>ROUND(I305*H305,2)</f>
        <v>0</v>
      </c>
      <c r="BL305" s="17" t="s">
        <v>176</v>
      </c>
      <c r="BM305" s="229" t="s">
        <v>386</v>
      </c>
    </row>
    <row r="306" s="15" customFormat="1">
      <c r="A306" s="15"/>
      <c r="B306" s="254"/>
      <c r="C306" s="255"/>
      <c r="D306" s="233" t="s">
        <v>151</v>
      </c>
      <c r="E306" s="256" t="s">
        <v>1</v>
      </c>
      <c r="F306" s="257" t="s">
        <v>248</v>
      </c>
      <c r="G306" s="255"/>
      <c r="H306" s="256" t="s">
        <v>1</v>
      </c>
      <c r="I306" s="258"/>
      <c r="J306" s="255"/>
      <c r="K306" s="255"/>
      <c r="L306" s="259"/>
      <c r="M306" s="260"/>
      <c r="N306" s="261"/>
      <c r="O306" s="261"/>
      <c r="P306" s="261"/>
      <c r="Q306" s="261"/>
      <c r="R306" s="261"/>
      <c r="S306" s="261"/>
      <c r="T306" s="26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3" t="s">
        <v>151</v>
      </c>
      <c r="AU306" s="263" t="s">
        <v>83</v>
      </c>
      <c r="AV306" s="15" t="s">
        <v>81</v>
      </c>
      <c r="AW306" s="15" t="s">
        <v>30</v>
      </c>
      <c r="AX306" s="15" t="s">
        <v>73</v>
      </c>
      <c r="AY306" s="263" t="s">
        <v>135</v>
      </c>
    </row>
    <row r="307" s="13" customFormat="1">
      <c r="A307" s="13"/>
      <c r="B307" s="231"/>
      <c r="C307" s="232"/>
      <c r="D307" s="233" t="s">
        <v>151</v>
      </c>
      <c r="E307" s="234" t="s">
        <v>1</v>
      </c>
      <c r="F307" s="235" t="s">
        <v>387</v>
      </c>
      <c r="G307" s="232"/>
      <c r="H307" s="236">
        <v>1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151</v>
      </c>
      <c r="AU307" s="242" t="s">
        <v>83</v>
      </c>
      <c r="AV307" s="13" t="s">
        <v>83</v>
      </c>
      <c r="AW307" s="13" t="s">
        <v>30</v>
      </c>
      <c r="AX307" s="13" t="s">
        <v>73</v>
      </c>
      <c r="AY307" s="242" t="s">
        <v>135</v>
      </c>
    </row>
    <row r="308" s="14" customFormat="1">
      <c r="A308" s="14"/>
      <c r="B308" s="243"/>
      <c r="C308" s="244"/>
      <c r="D308" s="233" t="s">
        <v>151</v>
      </c>
      <c r="E308" s="245" t="s">
        <v>1</v>
      </c>
      <c r="F308" s="246" t="s">
        <v>153</v>
      </c>
      <c r="G308" s="244"/>
      <c r="H308" s="247">
        <v>1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151</v>
      </c>
      <c r="AU308" s="253" t="s">
        <v>83</v>
      </c>
      <c r="AV308" s="14" t="s">
        <v>142</v>
      </c>
      <c r="AW308" s="14" t="s">
        <v>30</v>
      </c>
      <c r="AX308" s="14" t="s">
        <v>81</v>
      </c>
      <c r="AY308" s="253" t="s">
        <v>135</v>
      </c>
    </row>
    <row r="309" s="2" customFormat="1" ht="16.5" customHeight="1">
      <c r="A309" s="38"/>
      <c r="B309" s="39"/>
      <c r="C309" s="218" t="s">
        <v>388</v>
      </c>
      <c r="D309" s="218" t="s">
        <v>137</v>
      </c>
      <c r="E309" s="219" t="s">
        <v>389</v>
      </c>
      <c r="F309" s="220" t="s">
        <v>390</v>
      </c>
      <c r="G309" s="221" t="s">
        <v>385</v>
      </c>
      <c r="H309" s="222">
        <v>1</v>
      </c>
      <c r="I309" s="223"/>
      <c r="J309" s="224">
        <f>ROUND(I309*H309,2)</f>
        <v>0</v>
      </c>
      <c r="K309" s="220" t="s">
        <v>141</v>
      </c>
      <c r="L309" s="44"/>
      <c r="M309" s="225" t="s">
        <v>1</v>
      </c>
      <c r="N309" s="226" t="s">
        <v>38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176</v>
      </c>
      <c r="AT309" s="229" t="s">
        <v>137</v>
      </c>
      <c r="AU309" s="229" t="s">
        <v>83</v>
      </c>
      <c r="AY309" s="17" t="s">
        <v>135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81</v>
      </c>
      <c r="BK309" s="230">
        <f>ROUND(I309*H309,2)</f>
        <v>0</v>
      </c>
      <c r="BL309" s="17" t="s">
        <v>176</v>
      </c>
      <c r="BM309" s="229" t="s">
        <v>391</v>
      </c>
    </row>
    <row r="310" s="15" customFormat="1">
      <c r="A310" s="15"/>
      <c r="B310" s="254"/>
      <c r="C310" s="255"/>
      <c r="D310" s="233" t="s">
        <v>151</v>
      </c>
      <c r="E310" s="256" t="s">
        <v>1</v>
      </c>
      <c r="F310" s="257" t="s">
        <v>248</v>
      </c>
      <c r="G310" s="255"/>
      <c r="H310" s="256" t="s">
        <v>1</v>
      </c>
      <c r="I310" s="258"/>
      <c r="J310" s="255"/>
      <c r="K310" s="255"/>
      <c r="L310" s="259"/>
      <c r="M310" s="260"/>
      <c r="N310" s="261"/>
      <c r="O310" s="261"/>
      <c r="P310" s="261"/>
      <c r="Q310" s="261"/>
      <c r="R310" s="261"/>
      <c r="S310" s="261"/>
      <c r="T310" s="262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3" t="s">
        <v>151</v>
      </c>
      <c r="AU310" s="263" t="s">
        <v>83</v>
      </c>
      <c r="AV310" s="15" t="s">
        <v>81</v>
      </c>
      <c r="AW310" s="15" t="s">
        <v>30</v>
      </c>
      <c r="AX310" s="15" t="s">
        <v>73</v>
      </c>
      <c r="AY310" s="263" t="s">
        <v>135</v>
      </c>
    </row>
    <row r="311" s="13" customFormat="1">
      <c r="A311" s="13"/>
      <c r="B311" s="231"/>
      <c r="C311" s="232"/>
      <c r="D311" s="233" t="s">
        <v>151</v>
      </c>
      <c r="E311" s="234" t="s">
        <v>1</v>
      </c>
      <c r="F311" s="235" t="s">
        <v>387</v>
      </c>
      <c r="G311" s="232"/>
      <c r="H311" s="236">
        <v>1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151</v>
      </c>
      <c r="AU311" s="242" t="s">
        <v>83</v>
      </c>
      <c r="AV311" s="13" t="s">
        <v>83</v>
      </c>
      <c r="AW311" s="13" t="s">
        <v>30</v>
      </c>
      <c r="AX311" s="13" t="s">
        <v>73</v>
      </c>
      <c r="AY311" s="242" t="s">
        <v>135</v>
      </c>
    </row>
    <row r="312" s="14" customFormat="1">
      <c r="A312" s="14"/>
      <c r="B312" s="243"/>
      <c r="C312" s="244"/>
      <c r="D312" s="233" t="s">
        <v>151</v>
      </c>
      <c r="E312" s="245" t="s">
        <v>1</v>
      </c>
      <c r="F312" s="246" t="s">
        <v>153</v>
      </c>
      <c r="G312" s="244"/>
      <c r="H312" s="247">
        <v>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151</v>
      </c>
      <c r="AU312" s="253" t="s">
        <v>83</v>
      </c>
      <c r="AV312" s="14" t="s">
        <v>142</v>
      </c>
      <c r="AW312" s="14" t="s">
        <v>30</v>
      </c>
      <c r="AX312" s="14" t="s">
        <v>81</v>
      </c>
      <c r="AY312" s="253" t="s">
        <v>135</v>
      </c>
    </row>
    <row r="313" s="2" customFormat="1" ht="24.15" customHeight="1">
      <c r="A313" s="38"/>
      <c r="B313" s="39"/>
      <c r="C313" s="218" t="s">
        <v>261</v>
      </c>
      <c r="D313" s="218" t="s">
        <v>137</v>
      </c>
      <c r="E313" s="219" t="s">
        <v>392</v>
      </c>
      <c r="F313" s="220" t="s">
        <v>393</v>
      </c>
      <c r="G313" s="221" t="s">
        <v>165</v>
      </c>
      <c r="H313" s="222">
        <v>1</v>
      </c>
      <c r="I313" s="223"/>
      <c r="J313" s="224">
        <f>ROUND(I313*H313,2)</f>
        <v>0</v>
      </c>
      <c r="K313" s="220" t="s">
        <v>141</v>
      </c>
      <c r="L313" s="44"/>
      <c r="M313" s="225" t="s">
        <v>1</v>
      </c>
      <c r="N313" s="226" t="s">
        <v>38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176</v>
      </c>
      <c r="AT313" s="229" t="s">
        <v>137</v>
      </c>
      <c r="AU313" s="229" t="s">
        <v>83</v>
      </c>
      <c r="AY313" s="17" t="s">
        <v>135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81</v>
      </c>
      <c r="BK313" s="230">
        <f>ROUND(I313*H313,2)</f>
        <v>0</v>
      </c>
      <c r="BL313" s="17" t="s">
        <v>176</v>
      </c>
      <c r="BM313" s="229" t="s">
        <v>394</v>
      </c>
    </row>
    <row r="314" s="15" customFormat="1">
      <c r="A314" s="15"/>
      <c r="B314" s="254"/>
      <c r="C314" s="255"/>
      <c r="D314" s="233" t="s">
        <v>151</v>
      </c>
      <c r="E314" s="256" t="s">
        <v>1</v>
      </c>
      <c r="F314" s="257" t="s">
        <v>248</v>
      </c>
      <c r="G314" s="255"/>
      <c r="H314" s="256" t="s">
        <v>1</v>
      </c>
      <c r="I314" s="258"/>
      <c r="J314" s="255"/>
      <c r="K314" s="255"/>
      <c r="L314" s="259"/>
      <c r="M314" s="260"/>
      <c r="N314" s="261"/>
      <c r="O314" s="261"/>
      <c r="P314" s="261"/>
      <c r="Q314" s="261"/>
      <c r="R314" s="261"/>
      <c r="S314" s="261"/>
      <c r="T314" s="26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3" t="s">
        <v>151</v>
      </c>
      <c r="AU314" s="263" t="s">
        <v>83</v>
      </c>
      <c r="AV314" s="15" t="s">
        <v>81</v>
      </c>
      <c r="AW314" s="15" t="s">
        <v>30</v>
      </c>
      <c r="AX314" s="15" t="s">
        <v>73</v>
      </c>
      <c r="AY314" s="263" t="s">
        <v>135</v>
      </c>
    </row>
    <row r="315" s="13" customFormat="1">
      <c r="A315" s="13"/>
      <c r="B315" s="231"/>
      <c r="C315" s="232"/>
      <c r="D315" s="233" t="s">
        <v>151</v>
      </c>
      <c r="E315" s="234" t="s">
        <v>1</v>
      </c>
      <c r="F315" s="235" t="s">
        <v>387</v>
      </c>
      <c r="G315" s="232"/>
      <c r="H315" s="236">
        <v>1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151</v>
      </c>
      <c r="AU315" s="242" t="s">
        <v>83</v>
      </c>
      <c r="AV315" s="13" t="s">
        <v>83</v>
      </c>
      <c r="AW315" s="13" t="s">
        <v>30</v>
      </c>
      <c r="AX315" s="13" t="s">
        <v>73</v>
      </c>
      <c r="AY315" s="242" t="s">
        <v>135</v>
      </c>
    </row>
    <row r="316" s="14" customFormat="1">
      <c r="A316" s="14"/>
      <c r="B316" s="243"/>
      <c r="C316" s="244"/>
      <c r="D316" s="233" t="s">
        <v>151</v>
      </c>
      <c r="E316" s="245" t="s">
        <v>1</v>
      </c>
      <c r="F316" s="246" t="s">
        <v>153</v>
      </c>
      <c r="G316" s="244"/>
      <c r="H316" s="247">
        <v>1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151</v>
      </c>
      <c r="AU316" s="253" t="s">
        <v>83</v>
      </c>
      <c r="AV316" s="14" t="s">
        <v>142</v>
      </c>
      <c r="AW316" s="14" t="s">
        <v>30</v>
      </c>
      <c r="AX316" s="14" t="s">
        <v>81</v>
      </c>
      <c r="AY316" s="253" t="s">
        <v>135</v>
      </c>
    </row>
    <row r="317" s="12" customFormat="1" ht="22.8" customHeight="1">
      <c r="A317" s="12"/>
      <c r="B317" s="202"/>
      <c r="C317" s="203"/>
      <c r="D317" s="204" t="s">
        <v>72</v>
      </c>
      <c r="E317" s="216" t="s">
        <v>395</v>
      </c>
      <c r="F317" s="216" t="s">
        <v>396</v>
      </c>
      <c r="G317" s="203"/>
      <c r="H317" s="203"/>
      <c r="I317" s="206"/>
      <c r="J317" s="217">
        <f>BK317</f>
        <v>0</v>
      </c>
      <c r="K317" s="203"/>
      <c r="L317" s="208"/>
      <c r="M317" s="209"/>
      <c r="N317" s="210"/>
      <c r="O317" s="210"/>
      <c r="P317" s="211">
        <f>SUM(P318:P321)</f>
        <v>0</v>
      </c>
      <c r="Q317" s="210"/>
      <c r="R317" s="211">
        <f>SUM(R318:R321)</f>
        <v>0</v>
      </c>
      <c r="S317" s="210"/>
      <c r="T317" s="212">
        <f>SUM(T318:T321)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3" t="s">
        <v>83</v>
      </c>
      <c r="AT317" s="214" t="s">
        <v>72</v>
      </c>
      <c r="AU317" s="214" t="s">
        <v>81</v>
      </c>
      <c r="AY317" s="213" t="s">
        <v>135</v>
      </c>
      <c r="BK317" s="215">
        <f>SUM(BK318:BK321)</f>
        <v>0</v>
      </c>
    </row>
    <row r="318" s="2" customFormat="1" ht="24.15" customHeight="1">
      <c r="A318" s="38"/>
      <c r="B318" s="39"/>
      <c r="C318" s="218" t="s">
        <v>397</v>
      </c>
      <c r="D318" s="218" t="s">
        <v>137</v>
      </c>
      <c r="E318" s="219" t="s">
        <v>398</v>
      </c>
      <c r="F318" s="220" t="s">
        <v>399</v>
      </c>
      <c r="G318" s="221" t="s">
        <v>165</v>
      </c>
      <c r="H318" s="222">
        <v>2</v>
      </c>
      <c r="I318" s="223"/>
      <c r="J318" s="224">
        <f>ROUND(I318*H318,2)</f>
        <v>0</v>
      </c>
      <c r="K318" s="220" t="s">
        <v>1</v>
      </c>
      <c r="L318" s="44"/>
      <c r="M318" s="225" t="s">
        <v>1</v>
      </c>
      <c r="N318" s="226" t="s">
        <v>38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176</v>
      </c>
      <c r="AT318" s="229" t="s">
        <v>137</v>
      </c>
      <c r="AU318" s="229" t="s">
        <v>83</v>
      </c>
      <c r="AY318" s="17" t="s">
        <v>135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81</v>
      </c>
      <c r="BK318" s="230">
        <f>ROUND(I318*H318,2)</f>
        <v>0</v>
      </c>
      <c r="BL318" s="17" t="s">
        <v>176</v>
      </c>
      <c r="BM318" s="229" t="s">
        <v>400</v>
      </c>
    </row>
    <row r="319" s="15" customFormat="1">
      <c r="A319" s="15"/>
      <c r="B319" s="254"/>
      <c r="C319" s="255"/>
      <c r="D319" s="233" t="s">
        <v>151</v>
      </c>
      <c r="E319" s="256" t="s">
        <v>1</v>
      </c>
      <c r="F319" s="257" t="s">
        <v>248</v>
      </c>
      <c r="G319" s="255"/>
      <c r="H319" s="256" t="s">
        <v>1</v>
      </c>
      <c r="I319" s="258"/>
      <c r="J319" s="255"/>
      <c r="K319" s="255"/>
      <c r="L319" s="259"/>
      <c r="M319" s="260"/>
      <c r="N319" s="261"/>
      <c r="O319" s="261"/>
      <c r="P319" s="261"/>
      <c r="Q319" s="261"/>
      <c r="R319" s="261"/>
      <c r="S319" s="261"/>
      <c r="T319" s="26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3" t="s">
        <v>151</v>
      </c>
      <c r="AU319" s="263" t="s">
        <v>83</v>
      </c>
      <c r="AV319" s="15" t="s">
        <v>81</v>
      </c>
      <c r="AW319" s="15" t="s">
        <v>30</v>
      </c>
      <c r="AX319" s="15" t="s">
        <v>73</v>
      </c>
      <c r="AY319" s="263" t="s">
        <v>135</v>
      </c>
    </row>
    <row r="320" s="13" customFormat="1">
      <c r="A320" s="13"/>
      <c r="B320" s="231"/>
      <c r="C320" s="232"/>
      <c r="D320" s="233" t="s">
        <v>151</v>
      </c>
      <c r="E320" s="234" t="s">
        <v>1</v>
      </c>
      <c r="F320" s="235" t="s">
        <v>401</v>
      </c>
      <c r="G320" s="232"/>
      <c r="H320" s="236">
        <v>2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151</v>
      </c>
      <c r="AU320" s="242" t="s">
        <v>83</v>
      </c>
      <c r="AV320" s="13" t="s">
        <v>83</v>
      </c>
      <c r="AW320" s="13" t="s">
        <v>30</v>
      </c>
      <c r="AX320" s="13" t="s">
        <v>73</v>
      </c>
      <c r="AY320" s="242" t="s">
        <v>135</v>
      </c>
    </row>
    <row r="321" s="14" customFormat="1">
      <c r="A321" s="14"/>
      <c r="B321" s="243"/>
      <c r="C321" s="244"/>
      <c r="D321" s="233" t="s">
        <v>151</v>
      </c>
      <c r="E321" s="245" t="s">
        <v>1</v>
      </c>
      <c r="F321" s="246" t="s">
        <v>153</v>
      </c>
      <c r="G321" s="244"/>
      <c r="H321" s="247">
        <v>2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151</v>
      </c>
      <c r="AU321" s="253" t="s">
        <v>83</v>
      </c>
      <c r="AV321" s="14" t="s">
        <v>142</v>
      </c>
      <c r="AW321" s="14" t="s">
        <v>30</v>
      </c>
      <c r="AX321" s="14" t="s">
        <v>81</v>
      </c>
      <c r="AY321" s="253" t="s">
        <v>135</v>
      </c>
    </row>
    <row r="322" s="12" customFormat="1" ht="22.8" customHeight="1">
      <c r="A322" s="12"/>
      <c r="B322" s="202"/>
      <c r="C322" s="203"/>
      <c r="D322" s="204" t="s">
        <v>72</v>
      </c>
      <c r="E322" s="216" t="s">
        <v>402</v>
      </c>
      <c r="F322" s="216" t="s">
        <v>403</v>
      </c>
      <c r="G322" s="203"/>
      <c r="H322" s="203"/>
      <c r="I322" s="206"/>
      <c r="J322" s="217">
        <f>BK322</f>
        <v>0</v>
      </c>
      <c r="K322" s="203"/>
      <c r="L322" s="208"/>
      <c r="M322" s="209"/>
      <c r="N322" s="210"/>
      <c r="O322" s="210"/>
      <c r="P322" s="211">
        <f>SUM(P323:P337)</f>
        <v>0</v>
      </c>
      <c r="Q322" s="210"/>
      <c r="R322" s="211">
        <f>SUM(R323:R337)</f>
        <v>0</v>
      </c>
      <c r="S322" s="210"/>
      <c r="T322" s="212">
        <f>SUM(T323:T337)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3" t="s">
        <v>83</v>
      </c>
      <c r="AT322" s="214" t="s">
        <v>72</v>
      </c>
      <c r="AU322" s="214" t="s">
        <v>81</v>
      </c>
      <c r="AY322" s="213" t="s">
        <v>135</v>
      </c>
      <c r="BK322" s="215">
        <f>SUM(BK323:BK337)</f>
        <v>0</v>
      </c>
    </row>
    <row r="323" s="2" customFormat="1" ht="49.05" customHeight="1">
      <c r="A323" s="38"/>
      <c r="B323" s="39"/>
      <c r="C323" s="218" t="s">
        <v>264</v>
      </c>
      <c r="D323" s="218" t="s">
        <v>137</v>
      </c>
      <c r="E323" s="219" t="s">
        <v>404</v>
      </c>
      <c r="F323" s="220" t="s">
        <v>405</v>
      </c>
      <c r="G323" s="221" t="s">
        <v>140</v>
      </c>
      <c r="H323" s="222">
        <v>17.010000000000002</v>
      </c>
      <c r="I323" s="223"/>
      <c r="J323" s="224">
        <f>ROUND(I323*H323,2)</f>
        <v>0</v>
      </c>
      <c r="K323" s="220" t="s">
        <v>141</v>
      </c>
      <c r="L323" s="44"/>
      <c r="M323" s="225" t="s">
        <v>1</v>
      </c>
      <c r="N323" s="226" t="s">
        <v>38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176</v>
      </c>
      <c r="AT323" s="229" t="s">
        <v>137</v>
      </c>
      <c r="AU323" s="229" t="s">
        <v>83</v>
      </c>
      <c r="AY323" s="17" t="s">
        <v>135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81</v>
      </c>
      <c r="BK323" s="230">
        <f>ROUND(I323*H323,2)</f>
        <v>0</v>
      </c>
      <c r="BL323" s="17" t="s">
        <v>176</v>
      </c>
      <c r="BM323" s="229" t="s">
        <v>406</v>
      </c>
    </row>
    <row r="324" s="15" customFormat="1">
      <c r="A324" s="15"/>
      <c r="B324" s="254"/>
      <c r="C324" s="255"/>
      <c r="D324" s="233" t="s">
        <v>151</v>
      </c>
      <c r="E324" s="256" t="s">
        <v>1</v>
      </c>
      <c r="F324" s="257" t="s">
        <v>407</v>
      </c>
      <c r="G324" s="255"/>
      <c r="H324" s="256" t="s">
        <v>1</v>
      </c>
      <c r="I324" s="258"/>
      <c r="J324" s="255"/>
      <c r="K324" s="255"/>
      <c r="L324" s="259"/>
      <c r="M324" s="260"/>
      <c r="N324" s="261"/>
      <c r="O324" s="261"/>
      <c r="P324" s="261"/>
      <c r="Q324" s="261"/>
      <c r="R324" s="261"/>
      <c r="S324" s="261"/>
      <c r="T324" s="262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3" t="s">
        <v>151</v>
      </c>
      <c r="AU324" s="263" t="s">
        <v>83</v>
      </c>
      <c r="AV324" s="15" t="s">
        <v>81</v>
      </c>
      <c r="AW324" s="15" t="s">
        <v>30</v>
      </c>
      <c r="AX324" s="15" t="s">
        <v>73</v>
      </c>
      <c r="AY324" s="263" t="s">
        <v>135</v>
      </c>
    </row>
    <row r="325" s="13" customFormat="1">
      <c r="A325" s="13"/>
      <c r="B325" s="231"/>
      <c r="C325" s="232"/>
      <c r="D325" s="233" t="s">
        <v>151</v>
      </c>
      <c r="E325" s="234" t="s">
        <v>1</v>
      </c>
      <c r="F325" s="235" t="s">
        <v>408</v>
      </c>
      <c r="G325" s="232"/>
      <c r="H325" s="236">
        <v>6.6150000000000002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151</v>
      </c>
      <c r="AU325" s="242" t="s">
        <v>83</v>
      </c>
      <c r="AV325" s="13" t="s">
        <v>83</v>
      </c>
      <c r="AW325" s="13" t="s">
        <v>30</v>
      </c>
      <c r="AX325" s="13" t="s">
        <v>73</v>
      </c>
      <c r="AY325" s="242" t="s">
        <v>135</v>
      </c>
    </row>
    <row r="326" s="13" customFormat="1">
      <c r="A326" s="13"/>
      <c r="B326" s="231"/>
      <c r="C326" s="232"/>
      <c r="D326" s="233" t="s">
        <v>151</v>
      </c>
      <c r="E326" s="234" t="s">
        <v>1</v>
      </c>
      <c r="F326" s="235" t="s">
        <v>409</v>
      </c>
      <c r="G326" s="232"/>
      <c r="H326" s="236">
        <v>10.395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151</v>
      </c>
      <c r="AU326" s="242" t="s">
        <v>83</v>
      </c>
      <c r="AV326" s="13" t="s">
        <v>83</v>
      </c>
      <c r="AW326" s="13" t="s">
        <v>30</v>
      </c>
      <c r="AX326" s="13" t="s">
        <v>73</v>
      </c>
      <c r="AY326" s="242" t="s">
        <v>135</v>
      </c>
    </row>
    <row r="327" s="14" customFormat="1">
      <c r="A327" s="14"/>
      <c r="B327" s="243"/>
      <c r="C327" s="244"/>
      <c r="D327" s="233" t="s">
        <v>151</v>
      </c>
      <c r="E327" s="245" t="s">
        <v>1</v>
      </c>
      <c r="F327" s="246" t="s">
        <v>153</v>
      </c>
      <c r="G327" s="244"/>
      <c r="H327" s="247">
        <v>17.010000000000002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151</v>
      </c>
      <c r="AU327" s="253" t="s">
        <v>83</v>
      </c>
      <c r="AV327" s="14" t="s">
        <v>142</v>
      </c>
      <c r="AW327" s="14" t="s">
        <v>30</v>
      </c>
      <c r="AX327" s="14" t="s">
        <v>81</v>
      </c>
      <c r="AY327" s="253" t="s">
        <v>135</v>
      </c>
    </row>
    <row r="328" s="2" customFormat="1" ht="24.15" customHeight="1">
      <c r="A328" s="38"/>
      <c r="B328" s="39"/>
      <c r="C328" s="218" t="s">
        <v>410</v>
      </c>
      <c r="D328" s="218" t="s">
        <v>137</v>
      </c>
      <c r="E328" s="219" t="s">
        <v>411</v>
      </c>
      <c r="F328" s="220" t="s">
        <v>412</v>
      </c>
      <c r="G328" s="221" t="s">
        <v>140</v>
      </c>
      <c r="H328" s="222">
        <v>6.6150000000000002</v>
      </c>
      <c r="I328" s="223"/>
      <c r="J328" s="224">
        <f>ROUND(I328*H328,2)</f>
        <v>0</v>
      </c>
      <c r="K328" s="220" t="s">
        <v>141</v>
      </c>
      <c r="L328" s="44"/>
      <c r="M328" s="225" t="s">
        <v>1</v>
      </c>
      <c r="N328" s="226" t="s">
        <v>38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176</v>
      </c>
      <c r="AT328" s="229" t="s">
        <v>137</v>
      </c>
      <c r="AU328" s="229" t="s">
        <v>83</v>
      </c>
      <c r="AY328" s="17" t="s">
        <v>135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81</v>
      </c>
      <c r="BK328" s="230">
        <f>ROUND(I328*H328,2)</f>
        <v>0</v>
      </c>
      <c r="BL328" s="17" t="s">
        <v>176</v>
      </c>
      <c r="BM328" s="229" t="s">
        <v>413</v>
      </c>
    </row>
    <row r="329" s="15" customFormat="1">
      <c r="A329" s="15"/>
      <c r="B329" s="254"/>
      <c r="C329" s="255"/>
      <c r="D329" s="233" t="s">
        <v>151</v>
      </c>
      <c r="E329" s="256" t="s">
        <v>1</v>
      </c>
      <c r="F329" s="257" t="s">
        <v>407</v>
      </c>
      <c r="G329" s="255"/>
      <c r="H329" s="256" t="s">
        <v>1</v>
      </c>
      <c r="I329" s="258"/>
      <c r="J329" s="255"/>
      <c r="K329" s="255"/>
      <c r="L329" s="259"/>
      <c r="M329" s="260"/>
      <c r="N329" s="261"/>
      <c r="O329" s="261"/>
      <c r="P329" s="261"/>
      <c r="Q329" s="261"/>
      <c r="R329" s="261"/>
      <c r="S329" s="261"/>
      <c r="T329" s="262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3" t="s">
        <v>151</v>
      </c>
      <c r="AU329" s="263" t="s">
        <v>83</v>
      </c>
      <c r="AV329" s="15" t="s">
        <v>81</v>
      </c>
      <c r="AW329" s="15" t="s">
        <v>30</v>
      </c>
      <c r="AX329" s="15" t="s">
        <v>73</v>
      </c>
      <c r="AY329" s="263" t="s">
        <v>135</v>
      </c>
    </row>
    <row r="330" s="13" customFormat="1">
      <c r="A330" s="13"/>
      <c r="B330" s="231"/>
      <c r="C330" s="232"/>
      <c r="D330" s="233" t="s">
        <v>151</v>
      </c>
      <c r="E330" s="234" t="s">
        <v>1</v>
      </c>
      <c r="F330" s="235" t="s">
        <v>408</v>
      </c>
      <c r="G330" s="232"/>
      <c r="H330" s="236">
        <v>6.6150000000000002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151</v>
      </c>
      <c r="AU330" s="242" t="s">
        <v>83</v>
      </c>
      <c r="AV330" s="13" t="s">
        <v>83</v>
      </c>
      <c r="AW330" s="13" t="s">
        <v>30</v>
      </c>
      <c r="AX330" s="13" t="s">
        <v>73</v>
      </c>
      <c r="AY330" s="242" t="s">
        <v>135</v>
      </c>
    </row>
    <row r="331" s="14" customFormat="1">
      <c r="A331" s="14"/>
      <c r="B331" s="243"/>
      <c r="C331" s="244"/>
      <c r="D331" s="233" t="s">
        <v>151</v>
      </c>
      <c r="E331" s="245" t="s">
        <v>1</v>
      </c>
      <c r="F331" s="246" t="s">
        <v>153</v>
      </c>
      <c r="G331" s="244"/>
      <c r="H331" s="247">
        <v>6.6150000000000002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151</v>
      </c>
      <c r="AU331" s="253" t="s">
        <v>83</v>
      </c>
      <c r="AV331" s="14" t="s">
        <v>142</v>
      </c>
      <c r="AW331" s="14" t="s">
        <v>30</v>
      </c>
      <c r="AX331" s="14" t="s">
        <v>81</v>
      </c>
      <c r="AY331" s="253" t="s">
        <v>135</v>
      </c>
    </row>
    <row r="332" s="2" customFormat="1" ht="49.05" customHeight="1">
      <c r="A332" s="38"/>
      <c r="B332" s="39"/>
      <c r="C332" s="218" t="s">
        <v>270</v>
      </c>
      <c r="D332" s="218" t="s">
        <v>137</v>
      </c>
      <c r="E332" s="219" t="s">
        <v>414</v>
      </c>
      <c r="F332" s="220" t="s">
        <v>415</v>
      </c>
      <c r="G332" s="221" t="s">
        <v>140</v>
      </c>
      <c r="H332" s="222">
        <v>17.010000000000002</v>
      </c>
      <c r="I332" s="223"/>
      <c r="J332" s="224">
        <f>ROUND(I332*H332,2)</f>
        <v>0</v>
      </c>
      <c r="K332" s="220" t="s">
        <v>141</v>
      </c>
      <c r="L332" s="44"/>
      <c r="M332" s="225" t="s">
        <v>1</v>
      </c>
      <c r="N332" s="226" t="s">
        <v>38</v>
      </c>
      <c r="O332" s="91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176</v>
      </c>
      <c r="AT332" s="229" t="s">
        <v>137</v>
      </c>
      <c r="AU332" s="229" t="s">
        <v>83</v>
      </c>
      <c r="AY332" s="17" t="s">
        <v>135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81</v>
      </c>
      <c r="BK332" s="230">
        <f>ROUND(I332*H332,2)</f>
        <v>0</v>
      </c>
      <c r="BL332" s="17" t="s">
        <v>176</v>
      </c>
      <c r="BM332" s="229" t="s">
        <v>416</v>
      </c>
    </row>
    <row r="333" s="15" customFormat="1">
      <c r="A333" s="15"/>
      <c r="B333" s="254"/>
      <c r="C333" s="255"/>
      <c r="D333" s="233" t="s">
        <v>151</v>
      </c>
      <c r="E333" s="256" t="s">
        <v>1</v>
      </c>
      <c r="F333" s="257" t="s">
        <v>248</v>
      </c>
      <c r="G333" s="255"/>
      <c r="H333" s="256" t="s">
        <v>1</v>
      </c>
      <c r="I333" s="258"/>
      <c r="J333" s="255"/>
      <c r="K333" s="255"/>
      <c r="L333" s="259"/>
      <c r="M333" s="260"/>
      <c r="N333" s="261"/>
      <c r="O333" s="261"/>
      <c r="P333" s="261"/>
      <c r="Q333" s="261"/>
      <c r="R333" s="261"/>
      <c r="S333" s="261"/>
      <c r="T333" s="262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3" t="s">
        <v>151</v>
      </c>
      <c r="AU333" s="263" t="s">
        <v>83</v>
      </c>
      <c r="AV333" s="15" t="s">
        <v>81</v>
      </c>
      <c r="AW333" s="15" t="s">
        <v>30</v>
      </c>
      <c r="AX333" s="15" t="s">
        <v>73</v>
      </c>
      <c r="AY333" s="263" t="s">
        <v>135</v>
      </c>
    </row>
    <row r="334" s="13" customFormat="1">
      <c r="A334" s="13"/>
      <c r="B334" s="231"/>
      <c r="C334" s="232"/>
      <c r="D334" s="233" t="s">
        <v>151</v>
      </c>
      <c r="E334" s="234" t="s">
        <v>1</v>
      </c>
      <c r="F334" s="235" t="s">
        <v>417</v>
      </c>
      <c r="G334" s="232"/>
      <c r="H334" s="236">
        <v>6.6150000000000002</v>
      </c>
      <c r="I334" s="237"/>
      <c r="J334" s="232"/>
      <c r="K334" s="232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151</v>
      </c>
      <c r="AU334" s="242" t="s">
        <v>83</v>
      </c>
      <c r="AV334" s="13" t="s">
        <v>83</v>
      </c>
      <c r="AW334" s="13" t="s">
        <v>30</v>
      </c>
      <c r="AX334" s="13" t="s">
        <v>73</v>
      </c>
      <c r="AY334" s="242" t="s">
        <v>135</v>
      </c>
    </row>
    <row r="335" s="13" customFormat="1">
      <c r="A335" s="13"/>
      <c r="B335" s="231"/>
      <c r="C335" s="232"/>
      <c r="D335" s="233" t="s">
        <v>151</v>
      </c>
      <c r="E335" s="234" t="s">
        <v>1</v>
      </c>
      <c r="F335" s="235" t="s">
        <v>418</v>
      </c>
      <c r="G335" s="232"/>
      <c r="H335" s="236">
        <v>10.395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151</v>
      </c>
      <c r="AU335" s="242" t="s">
        <v>83</v>
      </c>
      <c r="AV335" s="13" t="s">
        <v>83</v>
      </c>
      <c r="AW335" s="13" t="s">
        <v>30</v>
      </c>
      <c r="AX335" s="13" t="s">
        <v>73</v>
      </c>
      <c r="AY335" s="242" t="s">
        <v>135</v>
      </c>
    </row>
    <row r="336" s="14" customFormat="1">
      <c r="A336" s="14"/>
      <c r="B336" s="243"/>
      <c r="C336" s="244"/>
      <c r="D336" s="233" t="s">
        <v>151</v>
      </c>
      <c r="E336" s="245" t="s">
        <v>1</v>
      </c>
      <c r="F336" s="246" t="s">
        <v>153</v>
      </c>
      <c r="G336" s="244"/>
      <c r="H336" s="247">
        <v>17.010000000000002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151</v>
      </c>
      <c r="AU336" s="253" t="s">
        <v>83</v>
      </c>
      <c r="AV336" s="14" t="s">
        <v>142</v>
      </c>
      <c r="AW336" s="14" t="s">
        <v>30</v>
      </c>
      <c r="AX336" s="14" t="s">
        <v>81</v>
      </c>
      <c r="AY336" s="253" t="s">
        <v>135</v>
      </c>
    </row>
    <row r="337" s="2" customFormat="1" ht="66.75" customHeight="1">
      <c r="A337" s="38"/>
      <c r="B337" s="39"/>
      <c r="C337" s="218" t="s">
        <v>419</v>
      </c>
      <c r="D337" s="218" t="s">
        <v>137</v>
      </c>
      <c r="E337" s="219" t="s">
        <v>420</v>
      </c>
      <c r="F337" s="220" t="s">
        <v>421</v>
      </c>
      <c r="G337" s="221" t="s">
        <v>365</v>
      </c>
      <c r="H337" s="278"/>
      <c r="I337" s="223"/>
      <c r="J337" s="224">
        <f>ROUND(I337*H337,2)</f>
        <v>0</v>
      </c>
      <c r="K337" s="220" t="s">
        <v>141</v>
      </c>
      <c r="L337" s="44"/>
      <c r="M337" s="225" t="s">
        <v>1</v>
      </c>
      <c r="N337" s="226" t="s">
        <v>38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176</v>
      </c>
      <c r="AT337" s="229" t="s">
        <v>137</v>
      </c>
      <c r="AU337" s="229" t="s">
        <v>83</v>
      </c>
      <c r="AY337" s="17" t="s">
        <v>135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81</v>
      </c>
      <c r="BK337" s="230">
        <f>ROUND(I337*H337,2)</f>
        <v>0</v>
      </c>
      <c r="BL337" s="17" t="s">
        <v>176</v>
      </c>
      <c r="BM337" s="229" t="s">
        <v>422</v>
      </c>
    </row>
    <row r="338" s="12" customFormat="1" ht="22.8" customHeight="1">
      <c r="A338" s="12"/>
      <c r="B338" s="202"/>
      <c r="C338" s="203"/>
      <c r="D338" s="204" t="s">
        <v>72</v>
      </c>
      <c r="E338" s="216" t="s">
        <v>423</v>
      </c>
      <c r="F338" s="216" t="s">
        <v>424</v>
      </c>
      <c r="G338" s="203"/>
      <c r="H338" s="203"/>
      <c r="I338" s="206"/>
      <c r="J338" s="217">
        <f>BK338</f>
        <v>0</v>
      </c>
      <c r="K338" s="203"/>
      <c r="L338" s="208"/>
      <c r="M338" s="209"/>
      <c r="N338" s="210"/>
      <c r="O338" s="210"/>
      <c r="P338" s="211">
        <f>SUM(P339:P344)</f>
        <v>0</v>
      </c>
      <c r="Q338" s="210"/>
      <c r="R338" s="211">
        <f>SUM(R339:R344)</f>
        <v>0</v>
      </c>
      <c r="S338" s="210"/>
      <c r="T338" s="212">
        <f>SUM(T339:T344)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3" t="s">
        <v>83</v>
      </c>
      <c r="AT338" s="214" t="s">
        <v>72</v>
      </c>
      <c r="AU338" s="214" t="s">
        <v>81</v>
      </c>
      <c r="AY338" s="213" t="s">
        <v>135</v>
      </c>
      <c r="BK338" s="215">
        <f>SUM(BK339:BK344)</f>
        <v>0</v>
      </c>
    </row>
    <row r="339" s="2" customFormat="1" ht="24.15" customHeight="1">
      <c r="A339" s="38"/>
      <c r="B339" s="39"/>
      <c r="C339" s="218" t="s">
        <v>276</v>
      </c>
      <c r="D339" s="218" t="s">
        <v>137</v>
      </c>
      <c r="E339" s="219" t="s">
        <v>425</v>
      </c>
      <c r="F339" s="220" t="s">
        <v>426</v>
      </c>
      <c r="G339" s="221" t="s">
        <v>165</v>
      </c>
      <c r="H339" s="222">
        <v>1</v>
      </c>
      <c r="I339" s="223"/>
      <c r="J339" s="224">
        <f>ROUND(I339*H339,2)</f>
        <v>0</v>
      </c>
      <c r="K339" s="220" t="s">
        <v>1</v>
      </c>
      <c r="L339" s="44"/>
      <c r="M339" s="225" t="s">
        <v>1</v>
      </c>
      <c r="N339" s="226" t="s">
        <v>38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176</v>
      </c>
      <c r="AT339" s="229" t="s">
        <v>137</v>
      </c>
      <c r="AU339" s="229" t="s">
        <v>83</v>
      </c>
      <c r="AY339" s="17" t="s">
        <v>135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81</v>
      </c>
      <c r="BK339" s="230">
        <f>ROUND(I339*H339,2)</f>
        <v>0</v>
      </c>
      <c r="BL339" s="17" t="s">
        <v>176</v>
      </c>
      <c r="BM339" s="229" t="s">
        <v>427</v>
      </c>
    </row>
    <row r="340" s="2" customFormat="1" ht="16.5" customHeight="1">
      <c r="A340" s="38"/>
      <c r="B340" s="39"/>
      <c r="C340" s="218" t="s">
        <v>428</v>
      </c>
      <c r="D340" s="218" t="s">
        <v>137</v>
      </c>
      <c r="E340" s="219" t="s">
        <v>429</v>
      </c>
      <c r="F340" s="220" t="s">
        <v>430</v>
      </c>
      <c r="G340" s="221" t="s">
        <v>165</v>
      </c>
      <c r="H340" s="222">
        <v>2</v>
      </c>
      <c r="I340" s="223"/>
      <c r="J340" s="224">
        <f>ROUND(I340*H340,2)</f>
        <v>0</v>
      </c>
      <c r="K340" s="220" t="s">
        <v>1</v>
      </c>
      <c r="L340" s="44"/>
      <c r="M340" s="225" t="s">
        <v>1</v>
      </c>
      <c r="N340" s="226" t="s">
        <v>38</v>
      </c>
      <c r="O340" s="91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176</v>
      </c>
      <c r="AT340" s="229" t="s">
        <v>137</v>
      </c>
      <c r="AU340" s="229" t="s">
        <v>83</v>
      </c>
      <c r="AY340" s="17" t="s">
        <v>135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81</v>
      </c>
      <c r="BK340" s="230">
        <f>ROUND(I340*H340,2)</f>
        <v>0</v>
      </c>
      <c r="BL340" s="17" t="s">
        <v>176</v>
      </c>
      <c r="BM340" s="229" t="s">
        <v>431</v>
      </c>
    </row>
    <row r="341" s="15" customFormat="1">
      <c r="A341" s="15"/>
      <c r="B341" s="254"/>
      <c r="C341" s="255"/>
      <c r="D341" s="233" t="s">
        <v>151</v>
      </c>
      <c r="E341" s="256" t="s">
        <v>1</v>
      </c>
      <c r="F341" s="257" t="s">
        <v>432</v>
      </c>
      <c r="G341" s="255"/>
      <c r="H341" s="256" t="s">
        <v>1</v>
      </c>
      <c r="I341" s="258"/>
      <c r="J341" s="255"/>
      <c r="K341" s="255"/>
      <c r="L341" s="259"/>
      <c r="M341" s="260"/>
      <c r="N341" s="261"/>
      <c r="O341" s="261"/>
      <c r="P341" s="261"/>
      <c r="Q341" s="261"/>
      <c r="R341" s="261"/>
      <c r="S341" s="261"/>
      <c r="T341" s="26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3" t="s">
        <v>151</v>
      </c>
      <c r="AU341" s="263" t="s">
        <v>83</v>
      </c>
      <c r="AV341" s="15" t="s">
        <v>81</v>
      </c>
      <c r="AW341" s="15" t="s">
        <v>30</v>
      </c>
      <c r="AX341" s="15" t="s">
        <v>73</v>
      </c>
      <c r="AY341" s="263" t="s">
        <v>135</v>
      </c>
    </row>
    <row r="342" s="13" customFormat="1">
      <c r="A342" s="13"/>
      <c r="B342" s="231"/>
      <c r="C342" s="232"/>
      <c r="D342" s="233" t="s">
        <v>151</v>
      </c>
      <c r="E342" s="234" t="s">
        <v>1</v>
      </c>
      <c r="F342" s="235" t="s">
        <v>433</v>
      </c>
      <c r="G342" s="232"/>
      <c r="H342" s="236">
        <v>2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151</v>
      </c>
      <c r="AU342" s="242" t="s">
        <v>83</v>
      </c>
      <c r="AV342" s="13" t="s">
        <v>83</v>
      </c>
      <c r="AW342" s="13" t="s">
        <v>30</v>
      </c>
      <c r="AX342" s="13" t="s">
        <v>73</v>
      </c>
      <c r="AY342" s="242" t="s">
        <v>135</v>
      </c>
    </row>
    <row r="343" s="14" customFormat="1">
      <c r="A343" s="14"/>
      <c r="B343" s="243"/>
      <c r="C343" s="244"/>
      <c r="D343" s="233" t="s">
        <v>151</v>
      </c>
      <c r="E343" s="245" t="s">
        <v>1</v>
      </c>
      <c r="F343" s="246" t="s">
        <v>153</v>
      </c>
      <c r="G343" s="244"/>
      <c r="H343" s="247">
        <v>2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151</v>
      </c>
      <c r="AU343" s="253" t="s">
        <v>83</v>
      </c>
      <c r="AV343" s="14" t="s">
        <v>142</v>
      </c>
      <c r="AW343" s="14" t="s">
        <v>30</v>
      </c>
      <c r="AX343" s="14" t="s">
        <v>81</v>
      </c>
      <c r="AY343" s="253" t="s">
        <v>135</v>
      </c>
    </row>
    <row r="344" s="2" customFormat="1" ht="49.05" customHeight="1">
      <c r="A344" s="38"/>
      <c r="B344" s="39"/>
      <c r="C344" s="218" t="s">
        <v>282</v>
      </c>
      <c r="D344" s="218" t="s">
        <v>137</v>
      </c>
      <c r="E344" s="219" t="s">
        <v>434</v>
      </c>
      <c r="F344" s="220" t="s">
        <v>435</v>
      </c>
      <c r="G344" s="221" t="s">
        <v>365</v>
      </c>
      <c r="H344" s="278"/>
      <c r="I344" s="223"/>
      <c r="J344" s="224">
        <f>ROUND(I344*H344,2)</f>
        <v>0</v>
      </c>
      <c r="K344" s="220" t="s">
        <v>141</v>
      </c>
      <c r="L344" s="44"/>
      <c r="M344" s="225" t="s">
        <v>1</v>
      </c>
      <c r="N344" s="226" t="s">
        <v>38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176</v>
      </c>
      <c r="AT344" s="229" t="s">
        <v>137</v>
      </c>
      <c r="AU344" s="229" t="s">
        <v>83</v>
      </c>
      <c r="AY344" s="17" t="s">
        <v>135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81</v>
      </c>
      <c r="BK344" s="230">
        <f>ROUND(I344*H344,2)</f>
        <v>0</v>
      </c>
      <c r="BL344" s="17" t="s">
        <v>176</v>
      </c>
      <c r="BM344" s="229" t="s">
        <v>436</v>
      </c>
    </row>
    <row r="345" s="12" customFormat="1" ht="22.8" customHeight="1">
      <c r="A345" s="12"/>
      <c r="B345" s="202"/>
      <c r="C345" s="203"/>
      <c r="D345" s="204" t="s">
        <v>72</v>
      </c>
      <c r="E345" s="216" t="s">
        <v>437</v>
      </c>
      <c r="F345" s="216" t="s">
        <v>438</v>
      </c>
      <c r="G345" s="203"/>
      <c r="H345" s="203"/>
      <c r="I345" s="206"/>
      <c r="J345" s="217">
        <f>BK345</f>
        <v>0</v>
      </c>
      <c r="K345" s="203"/>
      <c r="L345" s="208"/>
      <c r="M345" s="209"/>
      <c r="N345" s="210"/>
      <c r="O345" s="210"/>
      <c r="P345" s="211">
        <f>SUM(P346:P350)</f>
        <v>0</v>
      </c>
      <c r="Q345" s="210"/>
      <c r="R345" s="211">
        <f>SUM(R346:R350)</f>
        <v>0</v>
      </c>
      <c r="S345" s="210"/>
      <c r="T345" s="212">
        <f>SUM(T346:T350)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3" t="s">
        <v>83</v>
      </c>
      <c r="AT345" s="214" t="s">
        <v>72</v>
      </c>
      <c r="AU345" s="214" t="s">
        <v>81</v>
      </c>
      <c r="AY345" s="213" t="s">
        <v>135</v>
      </c>
      <c r="BK345" s="215">
        <f>SUM(BK346:BK350)</f>
        <v>0</v>
      </c>
    </row>
    <row r="346" s="2" customFormat="1" ht="24.15" customHeight="1">
      <c r="A346" s="38"/>
      <c r="B346" s="39"/>
      <c r="C346" s="218" t="s">
        <v>439</v>
      </c>
      <c r="D346" s="218" t="s">
        <v>137</v>
      </c>
      <c r="E346" s="219" t="s">
        <v>440</v>
      </c>
      <c r="F346" s="220" t="s">
        <v>441</v>
      </c>
      <c r="G346" s="221" t="s">
        <v>140</v>
      </c>
      <c r="H346" s="222">
        <v>18.120000000000001</v>
      </c>
      <c r="I346" s="223"/>
      <c r="J346" s="224">
        <f>ROUND(I346*H346,2)</f>
        <v>0</v>
      </c>
      <c r="K346" s="220" t="s">
        <v>141</v>
      </c>
      <c r="L346" s="44"/>
      <c r="M346" s="225" t="s">
        <v>1</v>
      </c>
      <c r="N346" s="226" t="s">
        <v>38</v>
      </c>
      <c r="O346" s="91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176</v>
      </c>
      <c r="AT346" s="229" t="s">
        <v>137</v>
      </c>
      <c r="AU346" s="229" t="s">
        <v>83</v>
      </c>
      <c r="AY346" s="17" t="s">
        <v>135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81</v>
      </c>
      <c r="BK346" s="230">
        <f>ROUND(I346*H346,2)</f>
        <v>0</v>
      </c>
      <c r="BL346" s="17" t="s">
        <v>176</v>
      </c>
      <c r="BM346" s="229" t="s">
        <v>442</v>
      </c>
    </row>
    <row r="347" s="15" customFormat="1">
      <c r="A347" s="15"/>
      <c r="B347" s="254"/>
      <c r="C347" s="255"/>
      <c r="D347" s="233" t="s">
        <v>151</v>
      </c>
      <c r="E347" s="256" t="s">
        <v>1</v>
      </c>
      <c r="F347" s="257" t="s">
        <v>248</v>
      </c>
      <c r="G347" s="255"/>
      <c r="H347" s="256" t="s">
        <v>1</v>
      </c>
      <c r="I347" s="258"/>
      <c r="J347" s="255"/>
      <c r="K347" s="255"/>
      <c r="L347" s="259"/>
      <c r="M347" s="260"/>
      <c r="N347" s="261"/>
      <c r="O347" s="261"/>
      <c r="P347" s="261"/>
      <c r="Q347" s="261"/>
      <c r="R347" s="261"/>
      <c r="S347" s="261"/>
      <c r="T347" s="26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3" t="s">
        <v>151</v>
      </c>
      <c r="AU347" s="263" t="s">
        <v>83</v>
      </c>
      <c r="AV347" s="15" t="s">
        <v>81</v>
      </c>
      <c r="AW347" s="15" t="s">
        <v>30</v>
      </c>
      <c r="AX347" s="15" t="s">
        <v>73</v>
      </c>
      <c r="AY347" s="263" t="s">
        <v>135</v>
      </c>
    </row>
    <row r="348" s="13" customFormat="1">
      <c r="A348" s="13"/>
      <c r="B348" s="231"/>
      <c r="C348" s="232"/>
      <c r="D348" s="233" t="s">
        <v>151</v>
      </c>
      <c r="E348" s="234" t="s">
        <v>1</v>
      </c>
      <c r="F348" s="235" t="s">
        <v>443</v>
      </c>
      <c r="G348" s="232"/>
      <c r="H348" s="236">
        <v>16.27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151</v>
      </c>
      <c r="AU348" s="242" t="s">
        <v>83</v>
      </c>
      <c r="AV348" s="13" t="s">
        <v>83</v>
      </c>
      <c r="AW348" s="13" t="s">
        <v>30</v>
      </c>
      <c r="AX348" s="13" t="s">
        <v>73</v>
      </c>
      <c r="AY348" s="242" t="s">
        <v>135</v>
      </c>
    </row>
    <row r="349" s="13" customFormat="1">
      <c r="A349" s="13"/>
      <c r="B349" s="231"/>
      <c r="C349" s="232"/>
      <c r="D349" s="233" t="s">
        <v>151</v>
      </c>
      <c r="E349" s="234" t="s">
        <v>1</v>
      </c>
      <c r="F349" s="235" t="s">
        <v>444</v>
      </c>
      <c r="G349" s="232"/>
      <c r="H349" s="236">
        <v>1.8500000000000001</v>
      </c>
      <c r="I349" s="237"/>
      <c r="J349" s="232"/>
      <c r="K349" s="232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151</v>
      </c>
      <c r="AU349" s="242" t="s">
        <v>83</v>
      </c>
      <c r="AV349" s="13" t="s">
        <v>83</v>
      </c>
      <c r="AW349" s="13" t="s">
        <v>30</v>
      </c>
      <c r="AX349" s="13" t="s">
        <v>73</v>
      </c>
      <c r="AY349" s="242" t="s">
        <v>135</v>
      </c>
    </row>
    <row r="350" s="14" customFormat="1">
      <c r="A350" s="14"/>
      <c r="B350" s="243"/>
      <c r="C350" s="244"/>
      <c r="D350" s="233" t="s">
        <v>151</v>
      </c>
      <c r="E350" s="245" t="s">
        <v>1</v>
      </c>
      <c r="F350" s="246" t="s">
        <v>153</v>
      </c>
      <c r="G350" s="244"/>
      <c r="H350" s="247">
        <v>18.120000000000001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151</v>
      </c>
      <c r="AU350" s="253" t="s">
        <v>83</v>
      </c>
      <c r="AV350" s="14" t="s">
        <v>142</v>
      </c>
      <c r="AW350" s="14" t="s">
        <v>30</v>
      </c>
      <c r="AX350" s="14" t="s">
        <v>81</v>
      </c>
      <c r="AY350" s="253" t="s">
        <v>135</v>
      </c>
    </row>
    <row r="351" s="12" customFormat="1" ht="22.8" customHeight="1">
      <c r="A351" s="12"/>
      <c r="B351" s="202"/>
      <c r="C351" s="203"/>
      <c r="D351" s="204" t="s">
        <v>72</v>
      </c>
      <c r="E351" s="216" t="s">
        <v>445</v>
      </c>
      <c r="F351" s="216" t="s">
        <v>446</v>
      </c>
      <c r="G351" s="203"/>
      <c r="H351" s="203"/>
      <c r="I351" s="206"/>
      <c r="J351" s="217">
        <f>BK351</f>
        <v>0</v>
      </c>
      <c r="K351" s="203"/>
      <c r="L351" s="208"/>
      <c r="M351" s="209"/>
      <c r="N351" s="210"/>
      <c r="O351" s="210"/>
      <c r="P351" s="211">
        <f>SUM(P352:P382)</f>
        <v>0</v>
      </c>
      <c r="Q351" s="210"/>
      <c r="R351" s="211">
        <f>SUM(R352:R382)</f>
        <v>0</v>
      </c>
      <c r="S351" s="210"/>
      <c r="T351" s="212">
        <f>SUM(T352:T382)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3" t="s">
        <v>83</v>
      </c>
      <c r="AT351" s="214" t="s">
        <v>72</v>
      </c>
      <c r="AU351" s="214" t="s">
        <v>81</v>
      </c>
      <c r="AY351" s="213" t="s">
        <v>135</v>
      </c>
      <c r="BK351" s="215">
        <f>SUM(BK352:BK382)</f>
        <v>0</v>
      </c>
    </row>
    <row r="352" s="2" customFormat="1" ht="24.15" customHeight="1">
      <c r="A352" s="38"/>
      <c r="B352" s="39"/>
      <c r="C352" s="218" t="s">
        <v>286</v>
      </c>
      <c r="D352" s="218" t="s">
        <v>137</v>
      </c>
      <c r="E352" s="219" t="s">
        <v>447</v>
      </c>
      <c r="F352" s="220" t="s">
        <v>448</v>
      </c>
      <c r="G352" s="221" t="s">
        <v>140</v>
      </c>
      <c r="H352" s="222">
        <v>18.239999999999998</v>
      </c>
      <c r="I352" s="223"/>
      <c r="J352" s="224">
        <f>ROUND(I352*H352,2)</f>
        <v>0</v>
      </c>
      <c r="K352" s="220" t="s">
        <v>141</v>
      </c>
      <c r="L352" s="44"/>
      <c r="M352" s="225" t="s">
        <v>1</v>
      </c>
      <c r="N352" s="226" t="s">
        <v>38</v>
      </c>
      <c r="O352" s="91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176</v>
      </c>
      <c r="AT352" s="229" t="s">
        <v>137</v>
      </c>
      <c r="AU352" s="229" t="s">
        <v>83</v>
      </c>
      <c r="AY352" s="17" t="s">
        <v>135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81</v>
      </c>
      <c r="BK352" s="230">
        <f>ROUND(I352*H352,2)</f>
        <v>0</v>
      </c>
      <c r="BL352" s="17" t="s">
        <v>176</v>
      </c>
      <c r="BM352" s="229" t="s">
        <v>449</v>
      </c>
    </row>
    <row r="353" s="2" customFormat="1" ht="24.15" customHeight="1">
      <c r="A353" s="38"/>
      <c r="B353" s="39"/>
      <c r="C353" s="218" t="s">
        <v>450</v>
      </c>
      <c r="D353" s="218" t="s">
        <v>137</v>
      </c>
      <c r="E353" s="219" t="s">
        <v>451</v>
      </c>
      <c r="F353" s="220" t="s">
        <v>452</v>
      </c>
      <c r="G353" s="221" t="s">
        <v>140</v>
      </c>
      <c r="H353" s="222">
        <v>36.479999999999997</v>
      </c>
      <c r="I353" s="223"/>
      <c r="J353" s="224">
        <f>ROUND(I353*H353,2)</f>
        <v>0</v>
      </c>
      <c r="K353" s="220" t="s">
        <v>141</v>
      </c>
      <c r="L353" s="44"/>
      <c r="M353" s="225" t="s">
        <v>1</v>
      </c>
      <c r="N353" s="226" t="s">
        <v>38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176</v>
      </c>
      <c r="AT353" s="229" t="s">
        <v>137</v>
      </c>
      <c r="AU353" s="229" t="s">
        <v>83</v>
      </c>
      <c r="AY353" s="17" t="s">
        <v>135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81</v>
      </c>
      <c r="BK353" s="230">
        <f>ROUND(I353*H353,2)</f>
        <v>0</v>
      </c>
      <c r="BL353" s="17" t="s">
        <v>176</v>
      </c>
      <c r="BM353" s="229" t="s">
        <v>453</v>
      </c>
    </row>
    <row r="354" s="2" customFormat="1" ht="24.15" customHeight="1">
      <c r="A354" s="38"/>
      <c r="B354" s="39"/>
      <c r="C354" s="218" t="s">
        <v>293</v>
      </c>
      <c r="D354" s="218" t="s">
        <v>137</v>
      </c>
      <c r="E354" s="219" t="s">
        <v>454</v>
      </c>
      <c r="F354" s="220" t="s">
        <v>455</v>
      </c>
      <c r="G354" s="221" t="s">
        <v>140</v>
      </c>
      <c r="H354" s="222">
        <v>18.239999999999998</v>
      </c>
      <c r="I354" s="223"/>
      <c r="J354" s="224">
        <f>ROUND(I354*H354,2)</f>
        <v>0</v>
      </c>
      <c r="K354" s="220" t="s">
        <v>141</v>
      </c>
      <c r="L354" s="44"/>
      <c r="M354" s="225" t="s">
        <v>1</v>
      </c>
      <c r="N354" s="226" t="s">
        <v>38</v>
      </c>
      <c r="O354" s="91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176</v>
      </c>
      <c r="AT354" s="229" t="s">
        <v>137</v>
      </c>
      <c r="AU354" s="229" t="s">
        <v>83</v>
      </c>
      <c r="AY354" s="17" t="s">
        <v>135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81</v>
      </c>
      <c r="BK354" s="230">
        <f>ROUND(I354*H354,2)</f>
        <v>0</v>
      </c>
      <c r="BL354" s="17" t="s">
        <v>176</v>
      </c>
      <c r="BM354" s="229" t="s">
        <v>456</v>
      </c>
    </row>
    <row r="355" s="2" customFormat="1" ht="37.8" customHeight="1">
      <c r="A355" s="38"/>
      <c r="B355" s="39"/>
      <c r="C355" s="218" t="s">
        <v>457</v>
      </c>
      <c r="D355" s="218" t="s">
        <v>137</v>
      </c>
      <c r="E355" s="219" t="s">
        <v>458</v>
      </c>
      <c r="F355" s="220" t="s">
        <v>459</v>
      </c>
      <c r="G355" s="221" t="s">
        <v>140</v>
      </c>
      <c r="H355" s="222">
        <v>18.239999999999998</v>
      </c>
      <c r="I355" s="223"/>
      <c r="J355" s="224">
        <f>ROUND(I355*H355,2)</f>
        <v>0</v>
      </c>
      <c r="K355" s="220" t="s">
        <v>141</v>
      </c>
      <c r="L355" s="44"/>
      <c r="M355" s="225" t="s">
        <v>1</v>
      </c>
      <c r="N355" s="226" t="s">
        <v>38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176</v>
      </c>
      <c r="AT355" s="229" t="s">
        <v>137</v>
      </c>
      <c r="AU355" s="229" t="s">
        <v>83</v>
      </c>
      <c r="AY355" s="17" t="s">
        <v>135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81</v>
      </c>
      <c r="BK355" s="230">
        <f>ROUND(I355*H355,2)</f>
        <v>0</v>
      </c>
      <c r="BL355" s="17" t="s">
        <v>176</v>
      </c>
      <c r="BM355" s="229" t="s">
        <v>460</v>
      </c>
    </row>
    <row r="356" s="2" customFormat="1" ht="24.15" customHeight="1">
      <c r="A356" s="38"/>
      <c r="B356" s="39"/>
      <c r="C356" s="218" t="s">
        <v>298</v>
      </c>
      <c r="D356" s="218" t="s">
        <v>137</v>
      </c>
      <c r="E356" s="219" t="s">
        <v>461</v>
      </c>
      <c r="F356" s="220" t="s">
        <v>462</v>
      </c>
      <c r="G356" s="221" t="s">
        <v>140</v>
      </c>
      <c r="H356" s="222">
        <v>18.239999999999998</v>
      </c>
      <c r="I356" s="223"/>
      <c r="J356" s="224">
        <f>ROUND(I356*H356,2)</f>
        <v>0</v>
      </c>
      <c r="K356" s="220" t="s">
        <v>141</v>
      </c>
      <c r="L356" s="44"/>
      <c r="M356" s="225" t="s">
        <v>1</v>
      </c>
      <c r="N356" s="226" t="s">
        <v>38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176</v>
      </c>
      <c r="AT356" s="229" t="s">
        <v>137</v>
      </c>
      <c r="AU356" s="229" t="s">
        <v>83</v>
      </c>
      <c r="AY356" s="17" t="s">
        <v>135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81</v>
      </c>
      <c r="BK356" s="230">
        <f>ROUND(I356*H356,2)</f>
        <v>0</v>
      </c>
      <c r="BL356" s="17" t="s">
        <v>176</v>
      </c>
      <c r="BM356" s="229" t="s">
        <v>463</v>
      </c>
    </row>
    <row r="357" s="15" customFormat="1">
      <c r="A357" s="15"/>
      <c r="B357" s="254"/>
      <c r="C357" s="255"/>
      <c r="D357" s="233" t="s">
        <v>151</v>
      </c>
      <c r="E357" s="256" t="s">
        <v>1</v>
      </c>
      <c r="F357" s="257" t="s">
        <v>189</v>
      </c>
      <c r="G357" s="255"/>
      <c r="H357" s="256" t="s">
        <v>1</v>
      </c>
      <c r="I357" s="258"/>
      <c r="J357" s="255"/>
      <c r="K357" s="255"/>
      <c r="L357" s="259"/>
      <c r="M357" s="260"/>
      <c r="N357" s="261"/>
      <c r="O357" s="261"/>
      <c r="P357" s="261"/>
      <c r="Q357" s="261"/>
      <c r="R357" s="261"/>
      <c r="S357" s="261"/>
      <c r="T357" s="26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3" t="s">
        <v>151</v>
      </c>
      <c r="AU357" s="263" t="s">
        <v>83</v>
      </c>
      <c r="AV357" s="15" t="s">
        <v>81</v>
      </c>
      <c r="AW357" s="15" t="s">
        <v>30</v>
      </c>
      <c r="AX357" s="15" t="s">
        <v>73</v>
      </c>
      <c r="AY357" s="263" t="s">
        <v>135</v>
      </c>
    </row>
    <row r="358" s="13" customFormat="1">
      <c r="A358" s="13"/>
      <c r="B358" s="231"/>
      <c r="C358" s="232"/>
      <c r="D358" s="233" t="s">
        <v>151</v>
      </c>
      <c r="E358" s="234" t="s">
        <v>1</v>
      </c>
      <c r="F358" s="235" t="s">
        <v>464</v>
      </c>
      <c r="G358" s="232"/>
      <c r="H358" s="236">
        <v>16.030000000000001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151</v>
      </c>
      <c r="AU358" s="242" t="s">
        <v>83</v>
      </c>
      <c r="AV358" s="13" t="s">
        <v>83</v>
      </c>
      <c r="AW358" s="13" t="s">
        <v>30</v>
      </c>
      <c r="AX358" s="13" t="s">
        <v>73</v>
      </c>
      <c r="AY358" s="242" t="s">
        <v>135</v>
      </c>
    </row>
    <row r="359" s="13" customFormat="1">
      <c r="A359" s="13"/>
      <c r="B359" s="231"/>
      <c r="C359" s="232"/>
      <c r="D359" s="233" t="s">
        <v>151</v>
      </c>
      <c r="E359" s="234" t="s">
        <v>1</v>
      </c>
      <c r="F359" s="235" t="s">
        <v>465</v>
      </c>
      <c r="G359" s="232"/>
      <c r="H359" s="236">
        <v>2.21</v>
      </c>
      <c r="I359" s="237"/>
      <c r="J359" s="232"/>
      <c r="K359" s="232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151</v>
      </c>
      <c r="AU359" s="242" t="s">
        <v>83</v>
      </c>
      <c r="AV359" s="13" t="s">
        <v>83</v>
      </c>
      <c r="AW359" s="13" t="s">
        <v>30</v>
      </c>
      <c r="AX359" s="13" t="s">
        <v>73</v>
      </c>
      <c r="AY359" s="242" t="s">
        <v>135</v>
      </c>
    </row>
    <row r="360" s="14" customFormat="1">
      <c r="A360" s="14"/>
      <c r="B360" s="243"/>
      <c r="C360" s="244"/>
      <c r="D360" s="233" t="s">
        <v>151</v>
      </c>
      <c r="E360" s="245" t="s">
        <v>1</v>
      </c>
      <c r="F360" s="246" t="s">
        <v>153</v>
      </c>
      <c r="G360" s="244"/>
      <c r="H360" s="247">
        <v>18.239999999999998</v>
      </c>
      <c r="I360" s="248"/>
      <c r="J360" s="244"/>
      <c r="K360" s="244"/>
      <c r="L360" s="249"/>
      <c r="M360" s="250"/>
      <c r="N360" s="251"/>
      <c r="O360" s="251"/>
      <c r="P360" s="251"/>
      <c r="Q360" s="251"/>
      <c r="R360" s="251"/>
      <c r="S360" s="251"/>
      <c r="T360" s="25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3" t="s">
        <v>151</v>
      </c>
      <c r="AU360" s="253" t="s">
        <v>83</v>
      </c>
      <c r="AV360" s="14" t="s">
        <v>142</v>
      </c>
      <c r="AW360" s="14" t="s">
        <v>30</v>
      </c>
      <c r="AX360" s="14" t="s">
        <v>81</v>
      </c>
      <c r="AY360" s="253" t="s">
        <v>135</v>
      </c>
    </row>
    <row r="361" s="2" customFormat="1" ht="37.8" customHeight="1">
      <c r="A361" s="38"/>
      <c r="B361" s="39"/>
      <c r="C361" s="264" t="s">
        <v>466</v>
      </c>
      <c r="D361" s="264" t="s">
        <v>344</v>
      </c>
      <c r="E361" s="265" t="s">
        <v>467</v>
      </c>
      <c r="F361" s="266" t="s">
        <v>468</v>
      </c>
      <c r="G361" s="267" t="s">
        <v>140</v>
      </c>
      <c r="H361" s="268">
        <v>20.064</v>
      </c>
      <c r="I361" s="269"/>
      <c r="J361" s="270">
        <f>ROUND(I361*H361,2)</f>
        <v>0</v>
      </c>
      <c r="K361" s="266" t="s">
        <v>141</v>
      </c>
      <c r="L361" s="271"/>
      <c r="M361" s="272" t="s">
        <v>1</v>
      </c>
      <c r="N361" s="273" t="s">
        <v>38</v>
      </c>
      <c r="O361" s="91"/>
      <c r="P361" s="227">
        <f>O361*H361</f>
        <v>0</v>
      </c>
      <c r="Q361" s="227">
        <v>0</v>
      </c>
      <c r="R361" s="227">
        <f>Q361*H361</f>
        <v>0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217</v>
      </c>
      <c r="AT361" s="229" t="s">
        <v>344</v>
      </c>
      <c r="AU361" s="229" t="s">
        <v>83</v>
      </c>
      <c r="AY361" s="17" t="s">
        <v>135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81</v>
      </c>
      <c r="BK361" s="230">
        <f>ROUND(I361*H361,2)</f>
        <v>0</v>
      </c>
      <c r="BL361" s="17" t="s">
        <v>176</v>
      </c>
      <c r="BM361" s="229" t="s">
        <v>469</v>
      </c>
    </row>
    <row r="362" s="2" customFormat="1">
      <c r="A362" s="38"/>
      <c r="B362" s="39"/>
      <c r="C362" s="40"/>
      <c r="D362" s="233" t="s">
        <v>348</v>
      </c>
      <c r="E362" s="40"/>
      <c r="F362" s="274" t="s">
        <v>470</v>
      </c>
      <c r="G362" s="40"/>
      <c r="H362" s="40"/>
      <c r="I362" s="275"/>
      <c r="J362" s="40"/>
      <c r="K362" s="40"/>
      <c r="L362" s="44"/>
      <c r="M362" s="276"/>
      <c r="N362" s="277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348</v>
      </c>
      <c r="AU362" s="17" t="s">
        <v>83</v>
      </c>
    </row>
    <row r="363" s="13" customFormat="1">
      <c r="A363" s="13"/>
      <c r="B363" s="231"/>
      <c r="C363" s="232"/>
      <c r="D363" s="233" t="s">
        <v>151</v>
      </c>
      <c r="E363" s="234" t="s">
        <v>1</v>
      </c>
      <c r="F363" s="235" t="s">
        <v>471</v>
      </c>
      <c r="G363" s="232"/>
      <c r="H363" s="236">
        <v>20.064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151</v>
      </c>
      <c r="AU363" s="242" t="s">
        <v>83</v>
      </c>
      <c r="AV363" s="13" t="s">
        <v>83</v>
      </c>
      <c r="AW363" s="13" t="s">
        <v>30</v>
      </c>
      <c r="AX363" s="13" t="s">
        <v>73</v>
      </c>
      <c r="AY363" s="242" t="s">
        <v>135</v>
      </c>
    </row>
    <row r="364" s="14" customFormat="1">
      <c r="A364" s="14"/>
      <c r="B364" s="243"/>
      <c r="C364" s="244"/>
      <c r="D364" s="233" t="s">
        <v>151</v>
      </c>
      <c r="E364" s="245" t="s">
        <v>1</v>
      </c>
      <c r="F364" s="246" t="s">
        <v>153</v>
      </c>
      <c r="G364" s="244"/>
      <c r="H364" s="247">
        <v>20.064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151</v>
      </c>
      <c r="AU364" s="253" t="s">
        <v>83</v>
      </c>
      <c r="AV364" s="14" t="s">
        <v>142</v>
      </c>
      <c r="AW364" s="14" t="s">
        <v>30</v>
      </c>
      <c r="AX364" s="14" t="s">
        <v>81</v>
      </c>
      <c r="AY364" s="253" t="s">
        <v>135</v>
      </c>
    </row>
    <row r="365" s="2" customFormat="1" ht="24.15" customHeight="1">
      <c r="A365" s="38"/>
      <c r="B365" s="39"/>
      <c r="C365" s="218" t="s">
        <v>304</v>
      </c>
      <c r="D365" s="218" t="s">
        <v>137</v>
      </c>
      <c r="E365" s="219" t="s">
        <v>472</v>
      </c>
      <c r="F365" s="220" t="s">
        <v>473</v>
      </c>
      <c r="G365" s="221" t="s">
        <v>275</v>
      </c>
      <c r="H365" s="222">
        <v>16.699999999999999</v>
      </c>
      <c r="I365" s="223"/>
      <c r="J365" s="224">
        <f>ROUND(I365*H365,2)</f>
        <v>0</v>
      </c>
      <c r="K365" s="220" t="s">
        <v>141</v>
      </c>
      <c r="L365" s="44"/>
      <c r="M365" s="225" t="s">
        <v>1</v>
      </c>
      <c r="N365" s="226" t="s">
        <v>38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176</v>
      </c>
      <c r="AT365" s="229" t="s">
        <v>137</v>
      </c>
      <c r="AU365" s="229" t="s">
        <v>83</v>
      </c>
      <c r="AY365" s="17" t="s">
        <v>135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81</v>
      </c>
      <c r="BK365" s="230">
        <f>ROUND(I365*H365,2)</f>
        <v>0</v>
      </c>
      <c r="BL365" s="17" t="s">
        <v>176</v>
      </c>
      <c r="BM365" s="229" t="s">
        <v>474</v>
      </c>
    </row>
    <row r="366" s="13" customFormat="1">
      <c r="A366" s="13"/>
      <c r="B366" s="231"/>
      <c r="C366" s="232"/>
      <c r="D366" s="233" t="s">
        <v>151</v>
      </c>
      <c r="E366" s="234" t="s">
        <v>1</v>
      </c>
      <c r="F366" s="235" t="s">
        <v>475</v>
      </c>
      <c r="G366" s="232"/>
      <c r="H366" s="236">
        <v>16.699999999999999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151</v>
      </c>
      <c r="AU366" s="242" t="s">
        <v>83</v>
      </c>
      <c r="AV366" s="13" t="s">
        <v>83</v>
      </c>
      <c r="AW366" s="13" t="s">
        <v>30</v>
      </c>
      <c r="AX366" s="13" t="s">
        <v>73</v>
      </c>
      <c r="AY366" s="242" t="s">
        <v>135</v>
      </c>
    </row>
    <row r="367" s="14" customFormat="1">
      <c r="A367" s="14"/>
      <c r="B367" s="243"/>
      <c r="C367" s="244"/>
      <c r="D367" s="233" t="s">
        <v>151</v>
      </c>
      <c r="E367" s="245" t="s">
        <v>1</v>
      </c>
      <c r="F367" s="246" t="s">
        <v>153</v>
      </c>
      <c r="G367" s="244"/>
      <c r="H367" s="247">
        <v>16.699999999999999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151</v>
      </c>
      <c r="AU367" s="253" t="s">
        <v>83</v>
      </c>
      <c r="AV367" s="14" t="s">
        <v>142</v>
      </c>
      <c r="AW367" s="14" t="s">
        <v>30</v>
      </c>
      <c r="AX367" s="14" t="s">
        <v>81</v>
      </c>
      <c r="AY367" s="253" t="s">
        <v>135</v>
      </c>
    </row>
    <row r="368" s="2" customFormat="1" ht="21.75" customHeight="1">
      <c r="A368" s="38"/>
      <c r="B368" s="39"/>
      <c r="C368" s="218" t="s">
        <v>476</v>
      </c>
      <c r="D368" s="218" t="s">
        <v>137</v>
      </c>
      <c r="E368" s="219" t="s">
        <v>477</v>
      </c>
      <c r="F368" s="220" t="s">
        <v>478</v>
      </c>
      <c r="G368" s="221" t="s">
        <v>275</v>
      </c>
      <c r="H368" s="222">
        <v>24.5</v>
      </c>
      <c r="I368" s="223"/>
      <c r="J368" s="224">
        <f>ROUND(I368*H368,2)</f>
        <v>0</v>
      </c>
      <c r="K368" s="220" t="s">
        <v>141</v>
      </c>
      <c r="L368" s="44"/>
      <c r="M368" s="225" t="s">
        <v>1</v>
      </c>
      <c r="N368" s="226" t="s">
        <v>38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176</v>
      </c>
      <c r="AT368" s="229" t="s">
        <v>137</v>
      </c>
      <c r="AU368" s="229" t="s">
        <v>83</v>
      </c>
      <c r="AY368" s="17" t="s">
        <v>135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81</v>
      </c>
      <c r="BK368" s="230">
        <f>ROUND(I368*H368,2)</f>
        <v>0</v>
      </c>
      <c r="BL368" s="17" t="s">
        <v>176</v>
      </c>
      <c r="BM368" s="229" t="s">
        <v>479</v>
      </c>
    </row>
    <row r="369" s="13" customFormat="1">
      <c r="A369" s="13"/>
      <c r="B369" s="231"/>
      <c r="C369" s="232"/>
      <c r="D369" s="233" t="s">
        <v>151</v>
      </c>
      <c r="E369" s="234" t="s">
        <v>1</v>
      </c>
      <c r="F369" s="235" t="s">
        <v>480</v>
      </c>
      <c r="G369" s="232"/>
      <c r="H369" s="236">
        <v>24.5</v>
      </c>
      <c r="I369" s="237"/>
      <c r="J369" s="232"/>
      <c r="K369" s="232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151</v>
      </c>
      <c r="AU369" s="242" t="s">
        <v>83</v>
      </c>
      <c r="AV369" s="13" t="s">
        <v>83</v>
      </c>
      <c r="AW369" s="13" t="s">
        <v>30</v>
      </c>
      <c r="AX369" s="13" t="s">
        <v>73</v>
      </c>
      <c r="AY369" s="242" t="s">
        <v>135</v>
      </c>
    </row>
    <row r="370" s="14" customFormat="1">
      <c r="A370" s="14"/>
      <c r="B370" s="243"/>
      <c r="C370" s="244"/>
      <c r="D370" s="233" t="s">
        <v>151</v>
      </c>
      <c r="E370" s="245" t="s">
        <v>1</v>
      </c>
      <c r="F370" s="246" t="s">
        <v>153</v>
      </c>
      <c r="G370" s="244"/>
      <c r="H370" s="247">
        <v>24.5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151</v>
      </c>
      <c r="AU370" s="253" t="s">
        <v>83</v>
      </c>
      <c r="AV370" s="14" t="s">
        <v>142</v>
      </c>
      <c r="AW370" s="14" t="s">
        <v>30</v>
      </c>
      <c r="AX370" s="14" t="s">
        <v>81</v>
      </c>
      <c r="AY370" s="253" t="s">
        <v>135</v>
      </c>
    </row>
    <row r="371" s="2" customFormat="1" ht="16.5" customHeight="1">
      <c r="A371" s="38"/>
      <c r="B371" s="39"/>
      <c r="C371" s="264" t="s">
        <v>308</v>
      </c>
      <c r="D371" s="264" t="s">
        <v>344</v>
      </c>
      <c r="E371" s="265" t="s">
        <v>481</v>
      </c>
      <c r="F371" s="266" t="s">
        <v>482</v>
      </c>
      <c r="G371" s="267" t="s">
        <v>275</v>
      </c>
      <c r="H371" s="268">
        <v>24.989999999999998</v>
      </c>
      <c r="I371" s="269"/>
      <c r="J371" s="270">
        <f>ROUND(I371*H371,2)</f>
        <v>0</v>
      </c>
      <c r="K371" s="266" t="s">
        <v>141</v>
      </c>
      <c r="L371" s="271"/>
      <c r="M371" s="272" t="s">
        <v>1</v>
      </c>
      <c r="N371" s="273" t="s">
        <v>38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217</v>
      </c>
      <c r="AT371" s="229" t="s">
        <v>344</v>
      </c>
      <c r="AU371" s="229" t="s">
        <v>83</v>
      </c>
      <c r="AY371" s="17" t="s">
        <v>135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81</v>
      </c>
      <c r="BK371" s="230">
        <f>ROUND(I371*H371,2)</f>
        <v>0</v>
      </c>
      <c r="BL371" s="17" t="s">
        <v>176</v>
      </c>
      <c r="BM371" s="229" t="s">
        <v>483</v>
      </c>
    </row>
    <row r="372" s="13" customFormat="1">
      <c r="A372" s="13"/>
      <c r="B372" s="231"/>
      <c r="C372" s="232"/>
      <c r="D372" s="233" t="s">
        <v>151</v>
      </c>
      <c r="E372" s="234" t="s">
        <v>1</v>
      </c>
      <c r="F372" s="235" t="s">
        <v>484</v>
      </c>
      <c r="G372" s="232"/>
      <c r="H372" s="236">
        <v>24.989999999999998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151</v>
      </c>
      <c r="AU372" s="242" t="s">
        <v>83</v>
      </c>
      <c r="AV372" s="13" t="s">
        <v>83</v>
      </c>
      <c r="AW372" s="13" t="s">
        <v>30</v>
      </c>
      <c r="AX372" s="13" t="s">
        <v>73</v>
      </c>
      <c r="AY372" s="242" t="s">
        <v>135</v>
      </c>
    </row>
    <row r="373" s="14" customFormat="1">
      <c r="A373" s="14"/>
      <c r="B373" s="243"/>
      <c r="C373" s="244"/>
      <c r="D373" s="233" t="s">
        <v>151</v>
      </c>
      <c r="E373" s="245" t="s">
        <v>1</v>
      </c>
      <c r="F373" s="246" t="s">
        <v>153</v>
      </c>
      <c r="G373" s="244"/>
      <c r="H373" s="247">
        <v>24.989999999999998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151</v>
      </c>
      <c r="AU373" s="253" t="s">
        <v>83</v>
      </c>
      <c r="AV373" s="14" t="s">
        <v>142</v>
      </c>
      <c r="AW373" s="14" t="s">
        <v>30</v>
      </c>
      <c r="AX373" s="14" t="s">
        <v>81</v>
      </c>
      <c r="AY373" s="253" t="s">
        <v>135</v>
      </c>
    </row>
    <row r="374" s="2" customFormat="1" ht="24.15" customHeight="1">
      <c r="A374" s="38"/>
      <c r="B374" s="39"/>
      <c r="C374" s="218" t="s">
        <v>485</v>
      </c>
      <c r="D374" s="218" t="s">
        <v>137</v>
      </c>
      <c r="E374" s="219" t="s">
        <v>486</v>
      </c>
      <c r="F374" s="220" t="s">
        <v>487</v>
      </c>
      <c r="G374" s="221" t="s">
        <v>275</v>
      </c>
      <c r="H374" s="222">
        <v>24.5</v>
      </c>
      <c r="I374" s="223"/>
      <c r="J374" s="224">
        <f>ROUND(I374*H374,2)</f>
        <v>0</v>
      </c>
      <c r="K374" s="220" t="s">
        <v>141</v>
      </c>
      <c r="L374" s="44"/>
      <c r="M374" s="225" t="s">
        <v>1</v>
      </c>
      <c r="N374" s="226" t="s">
        <v>38</v>
      </c>
      <c r="O374" s="91"/>
      <c r="P374" s="227">
        <f>O374*H374</f>
        <v>0</v>
      </c>
      <c r="Q374" s="227">
        <v>0</v>
      </c>
      <c r="R374" s="227">
        <f>Q374*H374</f>
        <v>0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176</v>
      </c>
      <c r="AT374" s="229" t="s">
        <v>137</v>
      </c>
      <c r="AU374" s="229" t="s">
        <v>83</v>
      </c>
      <c r="AY374" s="17" t="s">
        <v>135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81</v>
      </c>
      <c r="BK374" s="230">
        <f>ROUND(I374*H374,2)</f>
        <v>0</v>
      </c>
      <c r="BL374" s="17" t="s">
        <v>176</v>
      </c>
      <c r="BM374" s="229" t="s">
        <v>488</v>
      </c>
    </row>
    <row r="375" s="13" customFormat="1">
      <c r="A375" s="13"/>
      <c r="B375" s="231"/>
      <c r="C375" s="232"/>
      <c r="D375" s="233" t="s">
        <v>151</v>
      </c>
      <c r="E375" s="234" t="s">
        <v>1</v>
      </c>
      <c r="F375" s="235" t="s">
        <v>480</v>
      </c>
      <c r="G375" s="232"/>
      <c r="H375" s="236">
        <v>24.5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151</v>
      </c>
      <c r="AU375" s="242" t="s">
        <v>83</v>
      </c>
      <c r="AV375" s="13" t="s">
        <v>83</v>
      </c>
      <c r="AW375" s="13" t="s">
        <v>30</v>
      </c>
      <c r="AX375" s="13" t="s">
        <v>73</v>
      </c>
      <c r="AY375" s="242" t="s">
        <v>135</v>
      </c>
    </row>
    <row r="376" s="14" customFormat="1">
      <c r="A376" s="14"/>
      <c r="B376" s="243"/>
      <c r="C376" s="244"/>
      <c r="D376" s="233" t="s">
        <v>151</v>
      </c>
      <c r="E376" s="245" t="s">
        <v>1</v>
      </c>
      <c r="F376" s="246" t="s">
        <v>153</v>
      </c>
      <c r="G376" s="244"/>
      <c r="H376" s="247">
        <v>24.5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151</v>
      </c>
      <c r="AU376" s="253" t="s">
        <v>83</v>
      </c>
      <c r="AV376" s="14" t="s">
        <v>142</v>
      </c>
      <c r="AW376" s="14" t="s">
        <v>30</v>
      </c>
      <c r="AX376" s="14" t="s">
        <v>81</v>
      </c>
      <c r="AY376" s="253" t="s">
        <v>135</v>
      </c>
    </row>
    <row r="377" s="2" customFormat="1" ht="37.8" customHeight="1">
      <c r="A377" s="38"/>
      <c r="B377" s="39"/>
      <c r="C377" s="264" t="s">
        <v>312</v>
      </c>
      <c r="D377" s="264" t="s">
        <v>344</v>
      </c>
      <c r="E377" s="265" t="s">
        <v>467</v>
      </c>
      <c r="F377" s="266" t="s">
        <v>468</v>
      </c>
      <c r="G377" s="267" t="s">
        <v>140</v>
      </c>
      <c r="H377" s="268">
        <v>2.6949999999999998</v>
      </c>
      <c r="I377" s="269"/>
      <c r="J377" s="270">
        <f>ROUND(I377*H377,2)</f>
        <v>0</v>
      </c>
      <c r="K377" s="266" t="s">
        <v>141</v>
      </c>
      <c r="L377" s="271"/>
      <c r="M377" s="272" t="s">
        <v>1</v>
      </c>
      <c r="N377" s="273" t="s">
        <v>38</v>
      </c>
      <c r="O377" s="91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217</v>
      </c>
      <c r="AT377" s="229" t="s">
        <v>344</v>
      </c>
      <c r="AU377" s="229" t="s">
        <v>83</v>
      </c>
      <c r="AY377" s="17" t="s">
        <v>135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81</v>
      </c>
      <c r="BK377" s="230">
        <f>ROUND(I377*H377,2)</f>
        <v>0</v>
      </c>
      <c r="BL377" s="17" t="s">
        <v>176</v>
      </c>
      <c r="BM377" s="229" t="s">
        <v>489</v>
      </c>
    </row>
    <row r="378" s="2" customFormat="1">
      <c r="A378" s="38"/>
      <c r="B378" s="39"/>
      <c r="C378" s="40"/>
      <c r="D378" s="233" t="s">
        <v>348</v>
      </c>
      <c r="E378" s="40"/>
      <c r="F378" s="274" t="s">
        <v>470</v>
      </c>
      <c r="G378" s="40"/>
      <c r="H378" s="40"/>
      <c r="I378" s="275"/>
      <c r="J378" s="40"/>
      <c r="K378" s="40"/>
      <c r="L378" s="44"/>
      <c r="M378" s="276"/>
      <c r="N378" s="277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348</v>
      </c>
      <c r="AU378" s="17" t="s">
        <v>83</v>
      </c>
    </row>
    <row r="379" s="13" customFormat="1">
      <c r="A379" s="13"/>
      <c r="B379" s="231"/>
      <c r="C379" s="232"/>
      <c r="D379" s="233" t="s">
        <v>151</v>
      </c>
      <c r="E379" s="234" t="s">
        <v>1</v>
      </c>
      <c r="F379" s="235" t="s">
        <v>490</v>
      </c>
      <c r="G379" s="232"/>
      <c r="H379" s="236">
        <v>2.6949999999999998</v>
      </c>
      <c r="I379" s="237"/>
      <c r="J379" s="232"/>
      <c r="K379" s="232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151</v>
      </c>
      <c r="AU379" s="242" t="s">
        <v>83</v>
      </c>
      <c r="AV379" s="13" t="s">
        <v>83</v>
      </c>
      <c r="AW379" s="13" t="s">
        <v>30</v>
      </c>
      <c r="AX379" s="13" t="s">
        <v>73</v>
      </c>
      <c r="AY379" s="242" t="s">
        <v>135</v>
      </c>
    </row>
    <row r="380" s="14" customFormat="1">
      <c r="A380" s="14"/>
      <c r="B380" s="243"/>
      <c r="C380" s="244"/>
      <c r="D380" s="233" t="s">
        <v>151</v>
      </c>
      <c r="E380" s="245" t="s">
        <v>1</v>
      </c>
      <c r="F380" s="246" t="s">
        <v>153</v>
      </c>
      <c r="G380" s="244"/>
      <c r="H380" s="247">
        <v>2.6949999999999998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151</v>
      </c>
      <c r="AU380" s="253" t="s">
        <v>83</v>
      </c>
      <c r="AV380" s="14" t="s">
        <v>142</v>
      </c>
      <c r="AW380" s="14" t="s">
        <v>30</v>
      </c>
      <c r="AX380" s="14" t="s">
        <v>81</v>
      </c>
      <c r="AY380" s="253" t="s">
        <v>135</v>
      </c>
    </row>
    <row r="381" s="2" customFormat="1" ht="24.15" customHeight="1">
      <c r="A381" s="38"/>
      <c r="B381" s="39"/>
      <c r="C381" s="218" t="s">
        <v>491</v>
      </c>
      <c r="D381" s="218" t="s">
        <v>137</v>
      </c>
      <c r="E381" s="219" t="s">
        <v>492</v>
      </c>
      <c r="F381" s="220" t="s">
        <v>493</v>
      </c>
      <c r="G381" s="221" t="s">
        <v>140</v>
      </c>
      <c r="H381" s="222">
        <v>18.239999999999998</v>
      </c>
      <c r="I381" s="223"/>
      <c r="J381" s="224">
        <f>ROUND(I381*H381,2)</f>
        <v>0</v>
      </c>
      <c r="K381" s="220" t="s">
        <v>141</v>
      </c>
      <c r="L381" s="44"/>
      <c r="M381" s="225" t="s">
        <v>1</v>
      </c>
      <c r="N381" s="226" t="s">
        <v>38</v>
      </c>
      <c r="O381" s="91"/>
      <c r="P381" s="227">
        <f>O381*H381</f>
        <v>0</v>
      </c>
      <c r="Q381" s="227">
        <v>0</v>
      </c>
      <c r="R381" s="227">
        <f>Q381*H381</f>
        <v>0</v>
      </c>
      <c r="S381" s="227">
        <v>0</v>
      </c>
      <c r="T381" s="228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9" t="s">
        <v>176</v>
      </c>
      <c r="AT381" s="229" t="s">
        <v>137</v>
      </c>
      <c r="AU381" s="229" t="s">
        <v>83</v>
      </c>
      <c r="AY381" s="17" t="s">
        <v>135</v>
      </c>
      <c r="BE381" s="230">
        <f>IF(N381="základní",J381,0)</f>
        <v>0</v>
      </c>
      <c r="BF381" s="230">
        <f>IF(N381="snížená",J381,0)</f>
        <v>0</v>
      </c>
      <c r="BG381" s="230">
        <f>IF(N381="zákl. přenesená",J381,0)</f>
        <v>0</v>
      </c>
      <c r="BH381" s="230">
        <f>IF(N381="sníž. přenesená",J381,0)</f>
        <v>0</v>
      </c>
      <c r="BI381" s="230">
        <f>IF(N381="nulová",J381,0)</f>
        <v>0</v>
      </c>
      <c r="BJ381" s="17" t="s">
        <v>81</v>
      </c>
      <c r="BK381" s="230">
        <f>ROUND(I381*H381,2)</f>
        <v>0</v>
      </c>
      <c r="BL381" s="17" t="s">
        <v>176</v>
      </c>
      <c r="BM381" s="229" t="s">
        <v>494</v>
      </c>
    </row>
    <row r="382" s="2" customFormat="1" ht="49.05" customHeight="1">
      <c r="A382" s="38"/>
      <c r="B382" s="39"/>
      <c r="C382" s="218" t="s">
        <v>318</v>
      </c>
      <c r="D382" s="218" t="s">
        <v>137</v>
      </c>
      <c r="E382" s="219" t="s">
        <v>495</v>
      </c>
      <c r="F382" s="220" t="s">
        <v>496</v>
      </c>
      <c r="G382" s="221" t="s">
        <v>365</v>
      </c>
      <c r="H382" s="278"/>
      <c r="I382" s="223"/>
      <c r="J382" s="224">
        <f>ROUND(I382*H382,2)</f>
        <v>0</v>
      </c>
      <c r="K382" s="220" t="s">
        <v>141</v>
      </c>
      <c r="L382" s="44"/>
      <c r="M382" s="225" t="s">
        <v>1</v>
      </c>
      <c r="N382" s="226" t="s">
        <v>38</v>
      </c>
      <c r="O382" s="91"/>
      <c r="P382" s="227">
        <f>O382*H382</f>
        <v>0</v>
      </c>
      <c r="Q382" s="227">
        <v>0</v>
      </c>
      <c r="R382" s="227">
        <f>Q382*H382</f>
        <v>0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176</v>
      </c>
      <c r="AT382" s="229" t="s">
        <v>137</v>
      </c>
      <c r="AU382" s="229" t="s">
        <v>83</v>
      </c>
      <c r="AY382" s="17" t="s">
        <v>135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81</v>
      </c>
      <c r="BK382" s="230">
        <f>ROUND(I382*H382,2)</f>
        <v>0</v>
      </c>
      <c r="BL382" s="17" t="s">
        <v>176</v>
      </c>
      <c r="BM382" s="229" t="s">
        <v>497</v>
      </c>
    </row>
    <row r="383" s="12" customFormat="1" ht="22.8" customHeight="1">
      <c r="A383" s="12"/>
      <c r="B383" s="202"/>
      <c r="C383" s="203"/>
      <c r="D383" s="204" t="s">
        <v>72</v>
      </c>
      <c r="E383" s="216" t="s">
        <v>498</v>
      </c>
      <c r="F383" s="216" t="s">
        <v>499</v>
      </c>
      <c r="G383" s="203"/>
      <c r="H383" s="203"/>
      <c r="I383" s="206"/>
      <c r="J383" s="217">
        <f>BK383</f>
        <v>0</v>
      </c>
      <c r="K383" s="203"/>
      <c r="L383" s="208"/>
      <c r="M383" s="209"/>
      <c r="N383" s="210"/>
      <c r="O383" s="210"/>
      <c r="P383" s="211">
        <f>SUM(P384:P388)</f>
        <v>0</v>
      </c>
      <c r="Q383" s="210"/>
      <c r="R383" s="211">
        <f>SUM(R384:R388)</f>
        <v>0</v>
      </c>
      <c r="S383" s="210"/>
      <c r="T383" s="212">
        <f>SUM(T384:T388)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3" t="s">
        <v>83</v>
      </c>
      <c r="AT383" s="214" t="s">
        <v>72</v>
      </c>
      <c r="AU383" s="214" t="s">
        <v>81</v>
      </c>
      <c r="AY383" s="213" t="s">
        <v>135</v>
      </c>
      <c r="BK383" s="215">
        <f>SUM(BK384:BK388)</f>
        <v>0</v>
      </c>
    </row>
    <row r="384" s="2" customFormat="1" ht="24.15" customHeight="1">
      <c r="A384" s="38"/>
      <c r="B384" s="39"/>
      <c r="C384" s="218" t="s">
        <v>500</v>
      </c>
      <c r="D384" s="218" t="s">
        <v>137</v>
      </c>
      <c r="E384" s="219" t="s">
        <v>501</v>
      </c>
      <c r="F384" s="220" t="s">
        <v>502</v>
      </c>
      <c r="G384" s="221" t="s">
        <v>140</v>
      </c>
      <c r="H384" s="222">
        <v>37.805999999999997</v>
      </c>
      <c r="I384" s="223"/>
      <c r="J384" s="224">
        <f>ROUND(I384*H384,2)</f>
        <v>0</v>
      </c>
      <c r="K384" s="220" t="s">
        <v>141</v>
      </c>
      <c r="L384" s="44"/>
      <c r="M384" s="225" t="s">
        <v>1</v>
      </c>
      <c r="N384" s="226" t="s">
        <v>38</v>
      </c>
      <c r="O384" s="91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9" t="s">
        <v>176</v>
      </c>
      <c r="AT384" s="229" t="s">
        <v>137</v>
      </c>
      <c r="AU384" s="229" t="s">
        <v>83</v>
      </c>
      <c r="AY384" s="17" t="s">
        <v>135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7" t="s">
        <v>81</v>
      </c>
      <c r="BK384" s="230">
        <f>ROUND(I384*H384,2)</f>
        <v>0</v>
      </c>
      <c r="BL384" s="17" t="s">
        <v>176</v>
      </c>
      <c r="BM384" s="229" t="s">
        <v>503</v>
      </c>
    </row>
    <row r="385" s="15" customFormat="1">
      <c r="A385" s="15"/>
      <c r="B385" s="254"/>
      <c r="C385" s="255"/>
      <c r="D385" s="233" t="s">
        <v>151</v>
      </c>
      <c r="E385" s="256" t="s">
        <v>1</v>
      </c>
      <c r="F385" s="257" t="s">
        <v>248</v>
      </c>
      <c r="G385" s="255"/>
      <c r="H385" s="256" t="s">
        <v>1</v>
      </c>
      <c r="I385" s="258"/>
      <c r="J385" s="255"/>
      <c r="K385" s="255"/>
      <c r="L385" s="259"/>
      <c r="M385" s="260"/>
      <c r="N385" s="261"/>
      <c r="O385" s="261"/>
      <c r="P385" s="261"/>
      <c r="Q385" s="261"/>
      <c r="R385" s="261"/>
      <c r="S385" s="261"/>
      <c r="T385" s="262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3" t="s">
        <v>151</v>
      </c>
      <c r="AU385" s="263" t="s">
        <v>83</v>
      </c>
      <c r="AV385" s="15" t="s">
        <v>81</v>
      </c>
      <c r="AW385" s="15" t="s">
        <v>30</v>
      </c>
      <c r="AX385" s="15" t="s">
        <v>73</v>
      </c>
      <c r="AY385" s="263" t="s">
        <v>135</v>
      </c>
    </row>
    <row r="386" s="13" customFormat="1">
      <c r="A386" s="13"/>
      <c r="B386" s="231"/>
      <c r="C386" s="232"/>
      <c r="D386" s="233" t="s">
        <v>151</v>
      </c>
      <c r="E386" s="234" t="s">
        <v>1</v>
      </c>
      <c r="F386" s="235" t="s">
        <v>504</v>
      </c>
      <c r="G386" s="232"/>
      <c r="H386" s="236">
        <v>4.3200000000000003</v>
      </c>
      <c r="I386" s="237"/>
      <c r="J386" s="232"/>
      <c r="K386" s="232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151</v>
      </c>
      <c r="AU386" s="242" t="s">
        <v>83</v>
      </c>
      <c r="AV386" s="13" t="s">
        <v>83</v>
      </c>
      <c r="AW386" s="13" t="s">
        <v>30</v>
      </c>
      <c r="AX386" s="13" t="s">
        <v>73</v>
      </c>
      <c r="AY386" s="242" t="s">
        <v>135</v>
      </c>
    </row>
    <row r="387" s="13" customFormat="1">
      <c r="A387" s="13"/>
      <c r="B387" s="231"/>
      <c r="C387" s="232"/>
      <c r="D387" s="233" t="s">
        <v>151</v>
      </c>
      <c r="E387" s="234" t="s">
        <v>1</v>
      </c>
      <c r="F387" s="235" t="s">
        <v>505</v>
      </c>
      <c r="G387" s="232"/>
      <c r="H387" s="236">
        <v>33.485999999999997</v>
      </c>
      <c r="I387" s="237"/>
      <c r="J387" s="232"/>
      <c r="K387" s="232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151</v>
      </c>
      <c r="AU387" s="242" t="s">
        <v>83</v>
      </c>
      <c r="AV387" s="13" t="s">
        <v>83</v>
      </c>
      <c r="AW387" s="13" t="s">
        <v>30</v>
      </c>
      <c r="AX387" s="13" t="s">
        <v>73</v>
      </c>
      <c r="AY387" s="242" t="s">
        <v>135</v>
      </c>
    </row>
    <row r="388" s="14" customFormat="1">
      <c r="A388" s="14"/>
      <c r="B388" s="243"/>
      <c r="C388" s="244"/>
      <c r="D388" s="233" t="s">
        <v>151</v>
      </c>
      <c r="E388" s="245" t="s">
        <v>1</v>
      </c>
      <c r="F388" s="246" t="s">
        <v>153</v>
      </c>
      <c r="G388" s="244"/>
      <c r="H388" s="247">
        <v>37.805999999999997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151</v>
      </c>
      <c r="AU388" s="253" t="s">
        <v>83</v>
      </c>
      <c r="AV388" s="14" t="s">
        <v>142</v>
      </c>
      <c r="AW388" s="14" t="s">
        <v>30</v>
      </c>
      <c r="AX388" s="14" t="s">
        <v>81</v>
      </c>
      <c r="AY388" s="253" t="s">
        <v>135</v>
      </c>
    </row>
    <row r="389" s="12" customFormat="1" ht="22.8" customHeight="1">
      <c r="A389" s="12"/>
      <c r="B389" s="202"/>
      <c r="C389" s="203"/>
      <c r="D389" s="204" t="s">
        <v>72</v>
      </c>
      <c r="E389" s="216" t="s">
        <v>506</v>
      </c>
      <c r="F389" s="216" t="s">
        <v>507</v>
      </c>
      <c r="G389" s="203"/>
      <c r="H389" s="203"/>
      <c r="I389" s="206"/>
      <c r="J389" s="217">
        <f>BK389</f>
        <v>0</v>
      </c>
      <c r="K389" s="203"/>
      <c r="L389" s="208"/>
      <c r="M389" s="209"/>
      <c r="N389" s="210"/>
      <c r="O389" s="210"/>
      <c r="P389" s="211">
        <f>SUM(P390:P433)</f>
        <v>0</v>
      </c>
      <c r="Q389" s="210"/>
      <c r="R389" s="211">
        <f>SUM(R390:R433)</f>
        <v>0</v>
      </c>
      <c r="S389" s="210"/>
      <c r="T389" s="212">
        <f>SUM(T390:T433)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3" t="s">
        <v>83</v>
      </c>
      <c r="AT389" s="214" t="s">
        <v>72</v>
      </c>
      <c r="AU389" s="214" t="s">
        <v>81</v>
      </c>
      <c r="AY389" s="213" t="s">
        <v>135</v>
      </c>
      <c r="BK389" s="215">
        <f>SUM(BK390:BK433)</f>
        <v>0</v>
      </c>
    </row>
    <row r="390" s="2" customFormat="1" ht="24.15" customHeight="1">
      <c r="A390" s="38"/>
      <c r="B390" s="39"/>
      <c r="C390" s="218" t="s">
        <v>322</v>
      </c>
      <c r="D390" s="218" t="s">
        <v>137</v>
      </c>
      <c r="E390" s="219" t="s">
        <v>508</v>
      </c>
      <c r="F390" s="220" t="s">
        <v>509</v>
      </c>
      <c r="G390" s="221" t="s">
        <v>140</v>
      </c>
      <c r="H390" s="222">
        <v>478.54500000000002</v>
      </c>
      <c r="I390" s="223"/>
      <c r="J390" s="224">
        <f>ROUND(I390*H390,2)</f>
        <v>0</v>
      </c>
      <c r="K390" s="220" t="s">
        <v>141</v>
      </c>
      <c r="L390" s="44"/>
      <c r="M390" s="225" t="s">
        <v>1</v>
      </c>
      <c r="N390" s="226" t="s">
        <v>38</v>
      </c>
      <c r="O390" s="91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9" t="s">
        <v>176</v>
      </c>
      <c r="AT390" s="229" t="s">
        <v>137</v>
      </c>
      <c r="AU390" s="229" t="s">
        <v>83</v>
      </c>
      <c r="AY390" s="17" t="s">
        <v>135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7" t="s">
        <v>81</v>
      </c>
      <c r="BK390" s="230">
        <f>ROUND(I390*H390,2)</f>
        <v>0</v>
      </c>
      <c r="BL390" s="17" t="s">
        <v>176</v>
      </c>
      <c r="BM390" s="229" t="s">
        <v>510</v>
      </c>
    </row>
    <row r="391" s="2" customFormat="1" ht="16.5" customHeight="1">
      <c r="A391" s="38"/>
      <c r="B391" s="39"/>
      <c r="C391" s="218" t="s">
        <v>511</v>
      </c>
      <c r="D391" s="218" t="s">
        <v>137</v>
      </c>
      <c r="E391" s="219" t="s">
        <v>512</v>
      </c>
      <c r="F391" s="220" t="s">
        <v>513</v>
      </c>
      <c r="G391" s="221" t="s">
        <v>140</v>
      </c>
      <c r="H391" s="222">
        <v>435.17200000000003</v>
      </c>
      <c r="I391" s="223"/>
      <c r="J391" s="224">
        <f>ROUND(I391*H391,2)</f>
        <v>0</v>
      </c>
      <c r="K391" s="220" t="s">
        <v>141</v>
      </c>
      <c r="L391" s="44"/>
      <c r="M391" s="225" t="s">
        <v>1</v>
      </c>
      <c r="N391" s="226" t="s">
        <v>38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176</v>
      </c>
      <c r="AT391" s="229" t="s">
        <v>137</v>
      </c>
      <c r="AU391" s="229" t="s">
        <v>83</v>
      </c>
      <c r="AY391" s="17" t="s">
        <v>135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81</v>
      </c>
      <c r="BK391" s="230">
        <f>ROUND(I391*H391,2)</f>
        <v>0</v>
      </c>
      <c r="BL391" s="17" t="s">
        <v>176</v>
      </c>
      <c r="BM391" s="229" t="s">
        <v>514</v>
      </c>
    </row>
    <row r="392" s="13" customFormat="1">
      <c r="A392" s="13"/>
      <c r="B392" s="231"/>
      <c r="C392" s="232"/>
      <c r="D392" s="233" t="s">
        <v>151</v>
      </c>
      <c r="E392" s="234" t="s">
        <v>1</v>
      </c>
      <c r="F392" s="235" t="s">
        <v>213</v>
      </c>
      <c r="G392" s="232"/>
      <c r="H392" s="236">
        <v>18.902000000000001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151</v>
      </c>
      <c r="AU392" s="242" t="s">
        <v>83</v>
      </c>
      <c r="AV392" s="13" t="s">
        <v>83</v>
      </c>
      <c r="AW392" s="13" t="s">
        <v>30</v>
      </c>
      <c r="AX392" s="13" t="s">
        <v>73</v>
      </c>
      <c r="AY392" s="242" t="s">
        <v>135</v>
      </c>
    </row>
    <row r="393" s="13" customFormat="1">
      <c r="A393" s="13"/>
      <c r="B393" s="231"/>
      <c r="C393" s="232"/>
      <c r="D393" s="233" t="s">
        <v>151</v>
      </c>
      <c r="E393" s="234" t="s">
        <v>1</v>
      </c>
      <c r="F393" s="235" t="s">
        <v>207</v>
      </c>
      <c r="G393" s="232"/>
      <c r="H393" s="236">
        <v>107.67</v>
      </c>
      <c r="I393" s="237"/>
      <c r="J393" s="232"/>
      <c r="K393" s="232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151</v>
      </c>
      <c r="AU393" s="242" t="s">
        <v>83</v>
      </c>
      <c r="AV393" s="13" t="s">
        <v>83</v>
      </c>
      <c r="AW393" s="13" t="s">
        <v>30</v>
      </c>
      <c r="AX393" s="13" t="s">
        <v>73</v>
      </c>
      <c r="AY393" s="242" t="s">
        <v>135</v>
      </c>
    </row>
    <row r="394" s="13" customFormat="1">
      <c r="A394" s="13"/>
      <c r="B394" s="231"/>
      <c r="C394" s="232"/>
      <c r="D394" s="233" t="s">
        <v>151</v>
      </c>
      <c r="E394" s="234" t="s">
        <v>1</v>
      </c>
      <c r="F394" s="235" t="s">
        <v>208</v>
      </c>
      <c r="G394" s="232"/>
      <c r="H394" s="236">
        <v>136.99199999999999</v>
      </c>
      <c r="I394" s="237"/>
      <c r="J394" s="232"/>
      <c r="K394" s="232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151</v>
      </c>
      <c r="AU394" s="242" t="s">
        <v>83</v>
      </c>
      <c r="AV394" s="13" t="s">
        <v>83</v>
      </c>
      <c r="AW394" s="13" t="s">
        <v>30</v>
      </c>
      <c r="AX394" s="13" t="s">
        <v>73</v>
      </c>
      <c r="AY394" s="242" t="s">
        <v>135</v>
      </c>
    </row>
    <row r="395" s="13" customFormat="1">
      <c r="A395" s="13"/>
      <c r="B395" s="231"/>
      <c r="C395" s="232"/>
      <c r="D395" s="233" t="s">
        <v>151</v>
      </c>
      <c r="E395" s="234" t="s">
        <v>1</v>
      </c>
      <c r="F395" s="235" t="s">
        <v>214</v>
      </c>
      <c r="G395" s="232"/>
      <c r="H395" s="236">
        <v>58.904000000000003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151</v>
      </c>
      <c r="AU395" s="242" t="s">
        <v>83</v>
      </c>
      <c r="AV395" s="13" t="s">
        <v>83</v>
      </c>
      <c r="AW395" s="13" t="s">
        <v>30</v>
      </c>
      <c r="AX395" s="13" t="s">
        <v>73</v>
      </c>
      <c r="AY395" s="242" t="s">
        <v>135</v>
      </c>
    </row>
    <row r="396" s="15" customFormat="1">
      <c r="A396" s="15"/>
      <c r="B396" s="254"/>
      <c r="C396" s="255"/>
      <c r="D396" s="233" t="s">
        <v>151</v>
      </c>
      <c r="E396" s="256" t="s">
        <v>1</v>
      </c>
      <c r="F396" s="257" t="s">
        <v>515</v>
      </c>
      <c r="G396" s="255"/>
      <c r="H396" s="256" t="s">
        <v>1</v>
      </c>
      <c r="I396" s="258"/>
      <c r="J396" s="255"/>
      <c r="K396" s="255"/>
      <c r="L396" s="259"/>
      <c r="M396" s="260"/>
      <c r="N396" s="261"/>
      <c r="O396" s="261"/>
      <c r="P396" s="261"/>
      <c r="Q396" s="261"/>
      <c r="R396" s="261"/>
      <c r="S396" s="261"/>
      <c r="T396" s="262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3" t="s">
        <v>151</v>
      </c>
      <c r="AU396" s="263" t="s">
        <v>83</v>
      </c>
      <c r="AV396" s="15" t="s">
        <v>81</v>
      </c>
      <c r="AW396" s="15" t="s">
        <v>30</v>
      </c>
      <c r="AX396" s="15" t="s">
        <v>73</v>
      </c>
      <c r="AY396" s="263" t="s">
        <v>135</v>
      </c>
    </row>
    <row r="397" s="13" customFormat="1">
      <c r="A397" s="13"/>
      <c r="B397" s="231"/>
      <c r="C397" s="232"/>
      <c r="D397" s="233" t="s">
        <v>151</v>
      </c>
      <c r="E397" s="234" t="s">
        <v>1</v>
      </c>
      <c r="F397" s="235" t="s">
        <v>183</v>
      </c>
      <c r="G397" s="232"/>
      <c r="H397" s="236">
        <v>28.853999999999999</v>
      </c>
      <c r="I397" s="237"/>
      <c r="J397" s="232"/>
      <c r="K397" s="232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151</v>
      </c>
      <c r="AU397" s="242" t="s">
        <v>83</v>
      </c>
      <c r="AV397" s="13" t="s">
        <v>83</v>
      </c>
      <c r="AW397" s="13" t="s">
        <v>30</v>
      </c>
      <c r="AX397" s="13" t="s">
        <v>73</v>
      </c>
      <c r="AY397" s="242" t="s">
        <v>135</v>
      </c>
    </row>
    <row r="398" s="13" customFormat="1">
      <c r="A398" s="13"/>
      <c r="B398" s="231"/>
      <c r="C398" s="232"/>
      <c r="D398" s="233" t="s">
        <v>151</v>
      </c>
      <c r="E398" s="234" t="s">
        <v>1</v>
      </c>
      <c r="F398" s="235" t="s">
        <v>184</v>
      </c>
      <c r="G398" s="232"/>
      <c r="H398" s="236">
        <v>2.21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151</v>
      </c>
      <c r="AU398" s="242" t="s">
        <v>83</v>
      </c>
      <c r="AV398" s="13" t="s">
        <v>83</v>
      </c>
      <c r="AW398" s="13" t="s">
        <v>30</v>
      </c>
      <c r="AX398" s="13" t="s">
        <v>73</v>
      </c>
      <c r="AY398" s="242" t="s">
        <v>135</v>
      </c>
    </row>
    <row r="399" s="13" customFormat="1">
      <c r="A399" s="13"/>
      <c r="B399" s="231"/>
      <c r="C399" s="232"/>
      <c r="D399" s="233" t="s">
        <v>151</v>
      </c>
      <c r="E399" s="234" t="s">
        <v>1</v>
      </c>
      <c r="F399" s="235" t="s">
        <v>177</v>
      </c>
      <c r="G399" s="232"/>
      <c r="H399" s="236">
        <v>44.420000000000002</v>
      </c>
      <c r="I399" s="237"/>
      <c r="J399" s="232"/>
      <c r="K399" s="232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151</v>
      </c>
      <c r="AU399" s="242" t="s">
        <v>83</v>
      </c>
      <c r="AV399" s="13" t="s">
        <v>83</v>
      </c>
      <c r="AW399" s="13" t="s">
        <v>30</v>
      </c>
      <c r="AX399" s="13" t="s">
        <v>73</v>
      </c>
      <c r="AY399" s="242" t="s">
        <v>135</v>
      </c>
    </row>
    <row r="400" s="13" customFormat="1">
      <c r="A400" s="13"/>
      <c r="B400" s="231"/>
      <c r="C400" s="232"/>
      <c r="D400" s="233" t="s">
        <v>151</v>
      </c>
      <c r="E400" s="234" t="s">
        <v>1</v>
      </c>
      <c r="F400" s="235" t="s">
        <v>178</v>
      </c>
      <c r="G400" s="232"/>
      <c r="H400" s="236">
        <v>26.829999999999998</v>
      </c>
      <c r="I400" s="237"/>
      <c r="J400" s="232"/>
      <c r="K400" s="232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151</v>
      </c>
      <c r="AU400" s="242" t="s">
        <v>83</v>
      </c>
      <c r="AV400" s="13" t="s">
        <v>83</v>
      </c>
      <c r="AW400" s="13" t="s">
        <v>30</v>
      </c>
      <c r="AX400" s="13" t="s">
        <v>73</v>
      </c>
      <c r="AY400" s="242" t="s">
        <v>135</v>
      </c>
    </row>
    <row r="401" s="13" customFormat="1">
      <c r="A401" s="13"/>
      <c r="B401" s="231"/>
      <c r="C401" s="232"/>
      <c r="D401" s="233" t="s">
        <v>151</v>
      </c>
      <c r="E401" s="234" t="s">
        <v>1</v>
      </c>
      <c r="F401" s="235" t="s">
        <v>185</v>
      </c>
      <c r="G401" s="232"/>
      <c r="H401" s="236">
        <v>10.390000000000001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151</v>
      </c>
      <c r="AU401" s="242" t="s">
        <v>83</v>
      </c>
      <c r="AV401" s="13" t="s">
        <v>83</v>
      </c>
      <c r="AW401" s="13" t="s">
        <v>30</v>
      </c>
      <c r="AX401" s="13" t="s">
        <v>73</v>
      </c>
      <c r="AY401" s="242" t="s">
        <v>135</v>
      </c>
    </row>
    <row r="402" s="14" customFormat="1">
      <c r="A402" s="14"/>
      <c r="B402" s="243"/>
      <c r="C402" s="244"/>
      <c r="D402" s="233" t="s">
        <v>151</v>
      </c>
      <c r="E402" s="245" t="s">
        <v>1</v>
      </c>
      <c r="F402" s="246" t="s">
        <v>153</v>
      </c>
      <c r="G402" s="244"/>
      <c r="H402" s="247">
        <v>435.17200000000003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151</v>
      </c>
      <c r="AU402" s="253" t="s">
        <v>83</v>
      </c>
      <c r="AV402" s="14" t="s">
        <v>142</v>
      </c>
      <c r="AW402" s="14" t="s">
        <v>30</v>
      </c>
      <c r="AX402" s="14" t="s">
        <v>81</v>
      </c>
      <c r="AY402" s="253" t="s">
        <v>135</v>
      </c>
    </row>
    <row r="403" s="2" customFormat="1" ht="24.15" customHeight="1">
      <c r="A403" s="38"/>
      <c r="B403" s="39"/>
      <c r="C403" s="218" t="s">
        <v>325</v>
      </c>
      <c r="D403" s="218" t="s">
        <v>137</v>
      </c>
      <c r="E403" s="219" t="s">
        <v>516</v>
      </c>
      <c r="F403" s="220" t="s">
        <v>517</v>
      </c>
      <c r="G403" s="221" t="s">
        <v>140</v>
      </c>
      <c r="H403" s="222">
        <v>119.70399999999999</v>
      </c>
      <c r="I403" s="223"/>
      <c r="J403" s="224">
        <f>ROUND(I403*H403,2)</f>
        <v>0</v>
      </c>
      <c r="K403" s="220" t="s">
        <v>141</v>
      </c>
      <c r="L403" s="44"/>
      <c r="M403" s="225" t="s">
        <v>1</v>
      </c>
      <c r="N403" s="226" t="s">
        <v>38</v>
      </c>
      <c r="O403" s="91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176</v>
      </c>
      <c r="AT403" s="229" t="s">
        <v>137</v>
      </c>
      <c r="AU403" s="229" t="s">
        <v>83</v>
      </c>
      <c r="AY403" s="17" t="s">
        <v>135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81</v>
      </c>
      <c r="BK403" s="230">
        <f>ROUND(I403*H403,2)</f>
        <v>0</v>
      </c>
      <c r="BL403" s="17" t="s">
        <v>176</v>
      </c>
      <c r="BM403" s="229" t="s">
        <v>518</v>
      </c>
    </row>
    <row r="404" s="13" customFormat="1">
      <c r="A404" s="13"/>
      <c r="B404" s="231"/>
      <c r="C404" s="232"/>
      <c r="D404" s="233" t="s">
        <v>151</v>
      </c>
      <c r="E404" s="234" t="s">
        <v>1</v>
      </c>
      <c r="F404" s="235" t="s">
        <v>183</v>
      </c>
      <c r="G404" s="232"/>
      <c r="H404" s="236">
        <v>28.853999999999999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151</v>
      </c>
      <c r="AU404" s="242" t="s">
        <v>83</v>
      </c>
      <c r="AV404" s="13" t="s">
        <v>83</v>
      </c>
      <c r="AW404" s="13" t="s">
        <v>30</v>
      </c>
      <c r="AX404" s="13" t="s">
        <v>73</v>
      </c>
      <c r="AY404" s="242" t="s">
        <v>135</v>
      </c>
    </row>
    <row r="405" s="13" customFormat="1">
      <c r="A405" s="13"/>
      <c r="B405" s="231"/>
      <c r="C405" s="232"/>
      <c r="D405" s="233" t="s">
        <v>151</v>
      </c>
      <c r="E405" s="234" t="s">
        <v>1</v>
      </c>
      <c r="F405" s="235" t="s">
        <v>184</v>
      </c>
      <c r="G405" s="232"/>
      <c r="H405" s="236">
        <v>2.21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151</v>
      </c>
      <c r="AU405" s="242" t="s">
        <v>83</v>
      </c>
      <c r="AV405" s="13" t="s">
        <v>83</v>
      </c>
      <c r="AW405" s="13" t="s">
        <v>30</v>
      </c>
      <c r="AX405" s="13" t="s">
        <v>73</v>
      </c>
      <c r="AY405" s="242" t="s">
        <v>135</v>
      </c>
    </row>
    <row r="406" s="13" customFormat="1">
      <c r="A406" s="13"/>
      <c r="B406" s="231"/>
      <c r="C406" s="232"/>
      <c r="D406" s="233" t="s">
        <v>151</v>
      </c>
      <c r="E406" s="234" t="s">
        <v>1</v>
      </c>
      <c r="F406" s="235" t="s">
        <v>177</v>
      </c>
      <c r="G406" s="232"/>
      <c r="H406" s="236">
        <v>44.420000000000002</v>
      </c>
      <c r="I406" s="237"/>
      <c r="J406" s="232"/>
      <c r="K406" s="232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151</v>
      </c>
      <c r="AU406" s="242" t="s">
        <v>83</v>
      </c>
      <c r="AV406" s="13" t="s">
        <v>83</v>
      </c>
      <c r="AW406" s="13" t="s">
        <v>30</v>
      </c>
      <c r="AX406" s="13" t="s">
        <v>73</v>
      </c>
      <c r="AY406" s="242" t="s">
        <v>135</v>
      </c>
    </row>
    <row r="407" s="13" customFormat="1">
      <c r="A407" s="13"/>
      <c r="B407" s="231"/>
      <c r="C407" s="232"/>
      <c r="D407" s="233" t="s">
        <v>151</v>
      </c>
      <c r="E407" s="234" t="s">
        <v>1</v>
      </c>
      <c r="F407" s="235" t="s">
        <v>240</v>
      </c>
      <c r="G407" s="232"/>
      <c r="H407" s="236">
        <v>33.829999999999998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151</v>
      </c>
      <c r="AU407" s="242" t="s">
        <v>83</v>
      </c>
      <c r="AV407" s="13" t="s">
        <v>83</v>
      </c>
      <c r="AW407" s="13" t="s">
        <v>30</v>
      </c>
      <c r="AX407" s="13" t="s">
        <v>73</v>
      </c>
      <c r="AY407" s="242" t="s">
        <v>135</v>
      </c>
    </row>
    <row r="408" s="13" customFormat="1">
      <c r="A408" s="13"/>
      <c r="B408" s="231"/>
      <c r="C408" s="232"/>
      <c r="D408" s="233" t="s">
        <v>151</v>
      </c>
      <c r="E408" s="234" t="s">
        <v>1</v>
      </c>
      <c r="F408" s="235" t="s">
        <v>185</v>
      </c>
      <c r="G408" s="232"/>
      <c r="H408" s="236">
        <v>10.390000000000001</v>
      </c>
      <c r="I408" s="237"/>
      <c r="J408" s="232"/>
      <c r="K408" s="232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151</v>
      </c>
      <c r="AU408" s="242" t="s">
        <v>83</v>
      </c>
      <c r="AV408" s="13" t="s">
        <v>83</v>
      </c>
      <c r="AW408" s="13" t="s">
        <v>30</v>
      </c>
      <c r="AX408" s="13" t="s">
        <v>73</v>
      </c>
      <c r="AY408" s="242" t="s">
        <v>135</v>
      </c>
    </row>
    <row r="409" s="14" customFormat="1">
      <c r="A409" s="14"/>
      <c r="B409" s="243"/>
      <c r="C409" s="244"/>
      <c r="D409" s="233" t="s">
        <v>151</v>
      </c>
      <c r="E409" s="245" t="s">
        <v>1</v>
      </c>
      <c r="F409" s="246" t="s">
        <v>153</v>
      </c>
      <c r="G409" s="244"/>
      <c r="H409" s="247">
        <v>119.70399999999999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151</v>
      </c>
      <c r="AU409" s="253" t="s">
        <v>83</v>
      </c>
      <c r="AV409" s="14" t="s">
        <v>142</v>
      </c>
      <c r="AW409" s="14" t="s">
        <v>30</v>
      </c>
      <c r="AX409" s="14" t="s">
        <v>81</v>
      </c>
      <c r="AY409" s="253" t="s">
        <v>135</v>
      </c>
    </row>
    <row r="410" s="2" customFormat="1" ht="16.5" customHeight="1">
      <c r="A410" s="38"/>
      <c r="B410" s="39"/>
      <c r="C410" s="264" t="s">
        <v>519</v>
      </c>
      <c r="D410" s="264" t="s">
        <v>344</v>
      </c>
      <c r="E410" s="265" t="s">
        <v>520</v>
      </c>
      <c r="F410" s="266" t="s">
        <v>521</v>
      </c>
      <c r="G410" s="267" t="s">
        <v>140</v>
      </c>
      <c r="H410" s="268">
        <v>125.68899999999999</v>
      </c>
      <c r="I410" s="269"/>
      <c r="J410" s="270">
        <f>ROUND(I410*H410,2)</f>
        <v>0</v>
      </c>
      <c r="K410" s="266" t="s">
        <v>141</v>
      </c>
      <c r="L410" s="271"/>
      <c r="M410" s="272" t="s">
        <v>1</v>
      </c>
      <c r="N410" s="273" t="s">
        <v>38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217</v>
      </c>
      <c r="AT410" s="229" t="s">
        <v>344</v>
      </c>
      <c r="AU410" s="229" t="s">
        <v>83</v>
      </c>
      <c r="AY410" s="17" t="s">
        <v>135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81</v>
      </c>
      <c r="BK410" s="230">
        <f>ROUND(I410*H410,2)</f>
        <v>0</v>
      </c>
      <c r="BL410" s="17" t="s">
        <v>176</v>
      </c>
      <c r="BM410" s="229" t="s">
        <v>522</v>
      </c>
    </row>
    <row r="411" s="13" customFormat="1">
      <c r="A411" s="13"/>
      <c r="B411" s="231"/>
      <c r="C411" s="232"/>
      <c r="D411" s="233" t="s">
        <v>151</v>
      </c>
      <c r="E411" s="234" t="s">
        <v>1</v>
      </c>
      <c r="F411" s="235" t="s">
        <v>523</v>
      </c>
      <c r="G411" s="232"/>
      <c r="H411" s="236">
        <v>125.68899999999999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151</v>
      </c>
      <c r="AU411" s="242" t="s">
        <v>83</v>
      </c>
      <c r="AV411" s="13" t="s">
        <v>83</v>
      </c>
      <c r="AW411" s="13" t="s">
        <v>30</v>
      </c>
      <c r="AX411" s="13" t="s">
        <v>73</v>
      </c>
      <c r="AY411" s="242" t="s">
        <v>135</v>
      </c>
    </row>
    <row r="412" s="14" customFormat="1">
      <c r="A412" s="14"/>
      <c r="B412" s="243"/>
      <c r="C412" s="244"/>
      <c r="D412" s="233" t="s">
        <v>151</v>
      </c>
      <c r="E412" s="245" t="s">
        <v>1</v>
      </c>
      <c r="F412" s="246" t="s">
        <v>153</v>
      </c>
      <c r="G412" s="244"/>
      <c r="H412" s="247">
        <v>125.68899999999999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151</v>
      </c>
      <c r="AU412" s="253" t="s">
        <v>83</v>
      </c>
      <c r="AV412" s="14" t="s">
        <v>142</v>
      </c>
      <c r="AW412" s="14" t="s">
        <v>30</v>
      </c>
      <c r="AX412" s="14" t="s">
        <v>81</v>
      </c>
      <c r="AY412" s="253" t="s">
        <v>135</v>
      </c>
    </row>
    <row r="413" s="2" customFormat="1" ht="33" customHeight="1">
      <c r="A413" s="38"/>
      <c r="B413" s="39"/>
      <c r="C413" s="218" t="s">
        <v>330</v>
      </c>
      <c r="D413" s="218" t="s">
        <v>137</v>
      </c>
      <c r="E413" s="219" t="s">
        <v>524</v>
      </c>
      <c r="F413" s="220" t="s">
        <v>525</v>
      </c>
      <c r="G413" s="221" t="s">
        <v>140</v>
      </c>
      <c r="H413" s="222">
        <v>478.54500000000002</v>
      </c>
      <c r="I413" s="223"/>
      <c r="J413" s="224">
        <f>ROUND(I413*H413,2)</f>
        <v>0</v>
      </c>
      <c r="K413" s="220" t="s">
        <v>141</v>
      </c>
      <c r="L413" s="44"/>
      <c r="M413" s="225" t="s">
        <v>1</v>
      </c>
      <c r="N413" s="226" t="s">
        <v>38</v>
      </c>
      <c r="O413" s="91"/>
      <c r="P413" s="227">
        <f>O413*H413</f>
        <v>0</v>
      </c>
      <c r="Q413" s="227">
        <v>0</v>
      </c>
      <c r="R413" s="227">
        <f>Q413*H413</f>
        <v>0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176</v>
      </c>
      <c r="AT413" s="229" t="s">
        <v>137</v>
      </c>
      <c r="AU413" s="229" t="s">
        <v>83</v>
      </c>
      <c r="AY413" s="17" t="s">
        <v>135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81</v>
      </c>
      <c r="BK413" s="230">
        <f>ROUND(I413*H413,2)</f>
        <v>0</v>
      </c>
      <c r="BL413" s="17" t="s">
        <v>176</v>
      </c>
      <c r="BM413" s="229" t="s">
        <v>526</v>
      </c>
    </row>
    <row r="414" s="15" customFormat="1">
      <c r="A414" s="15"/>
      <c r="B414" s="254"/>
      <c r="C414" s="255"/>
      <c r="D414" s="233" t="s">
        <v>151</v>
      </c>
      <c r="E414" s="256" t="s">
        <v>1</v>
      </c>
      <c r="F414" s="257" t="s">
        <v>527</v>
      </c>
      <c r="G414" s="255"/>
      <c r="H414" s="256" t="s">
        <v>1</v>
      </c>
      <c r="I414" s="258"/>
      <c r="J414" s="255"/>
      <c r="K414" s="255"/>
      <c r="L414" s="259"/>
      <c r="M414" s="260"/>
      <c r="N414" s="261"/>
      <c r="O414" s="261"/>
      <c r="P414" s="261"/>
      <c r="Q414" s="261"/>
      <c r="R414" s="261"/>
      <c r="S414" s="261"/>
      <c r="T414" s="262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3" t="s">
        <v>151</v>
      </c>
      <c r="AU414" s="263" t="s">
        <v>83</v>
      </c>
      <c r="AV414" s="15" t="s">
        <v>81</v>
      </c>
      <c r="AW414" s="15" t="s">
        <v>30</v>
      </c>
      <c r="AX414" s="15" t="s">
        <v>73</v>
      </c>
      <c r="AY414" s="263" t="s">
        <v>135</v>
      </c>
    </row>
    <row r="415" s="13" customFormat="1">
      <c r="A415" s="13"/>
      <c r="B415" s="231"/>
      <c r="C415" s="232"/>
      <c r="D415" s="233" t="s">
        <v>151</v>
      </c>
      <c r="E415" s="234" t="s">
        <v>1</v>
      </c>
      <c r="F415" s="235" t="s">
        <v>528</v>
      </c>
      <c r="G415" s="232"/>
      <c r="H415" s="236">
        <v>24.16</v>
      </c>
      <c r="I415" s="237"/>
      <c r="J415" s="232"/>
      <c r="K415" s="232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151</v>
      </c>
      <c r="AU415" s="242" t="s">
        <v>83</v>
      </c>
      <c r="AV415" s="13" t="s">
        <v>83</v>
      </c>
      <c r="AW415" s="13" t="s">
        <v>30</v>
      </c>
      <c r="AX415" s="13" t="s">
        <v>73</v>
      </c>
      <c r="AY415" s="242" t="s">
        <v>135</v>
      </c>
    </row>
    <row r="416" s="13" customFormat="1">
      <c r="A416" s="13"/>
      <c r="B416" s="231"/>
      <c r="C416" s="232"/>
      <c r="D416" s="233" t="s">
        <v>151</v>
      </c>
      <c r="E416" s="234" t="s">
        <v>1</v>
      </c>
      <c r="F416" s="235" t="s">
        <v>529</v>
      </c>
      <c r="G416" s="232"/>
      <c r="H416" s="236">
        <v>20.719999999999999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151</v>
      </c>
      <c r="AU416" s="242" t="s">
        <v>83</v>
      </c>
      <c r="AV416" s="13" t="s">
        <v>83</v>
      </c>
      <c r="AW416" s="13" t="s">
        <v>30</v>
      </c>
      <c r="AX416" s="13" t="s">
        <v>73</v>
      </c>
      <c r="AY416" s="242" t="s">
        <v>135</v>
      </c>
    </row>
    <row r="417" s="13" customFormat="1">
      <c r="A417" s="13"/>
      <c r="B417" s="231"/>
      <c r="C417" s="232"/>
      <c r="D417" s="233" t="s">
        <v>151</v>
      </c>
      <c r="E417" s="234" t="s">
        <v>1</v>
      </c>
      <c r="F417" s="235" t="s">
        <v>207</v>
      </c>
      <c r="G417" s="232"/>
      <c r="H417" s="236">
        <v>107.67</v>
      </c>
      <c r="I417" s="237"/>
      <c r="J417" s="232"/>
      <c r="K417" s="232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151</v>
      </c>
      <c r="AU417" s="242" t="s">
        <v>83</v>
      </c>
      <c r="AV417" s="13" t="s">
        <v>83</v>
      </c>
      <c r="AW417" s="13" t="s">
        <v>30</v>
      </c>
      <c r="AX417" s="13" t="s">
        <v>73</v>
      </c>
      <c r="AY417" s="242" t="s">
        <v>135</v>
      </c>
    </row>
    <row r="418" s="13" customFormat="1">
      <c r="A418" s="13"/>
      <c r="B418" s="231"/>
      <c r="C418" s="232"/>
      <c r="D418" s="233" t="s">
        <v>151</v>
      </c>
      <c r="E418" s="234" t="s">
        <v>1</v>
      </c>
      <c r="F418" s="235" t="s">
        <v>530</v>
      </c>
      <c r="G418" s="232"/>
      <c r="H418" s="236">
        <v>10.395</v>
      </c>
      <c r="I418" s="237"/>
      <c r="J418" s="232"/>
      <c r="K418" s="232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151</v>
      </c>
      <c r="AU418" s="242" t="s">
        <v>83</v>
      </c>
      <c r="AV418" s="13" t="s">
        <v>83</v>
      </c>
      <c r="AW418" s="13" t="s">
        <v>30</v>
      </c>
      <c r="AX418" s="13" t="s">
        <v>73</v>
      </c>
      <c r="AY418" s="242" t="s">
        <v>135</v>
      </c>
    </row>
    <row r="419" s="13" customFormat="1">
      <c r="A419" s="13"/>
      <c r="B419" s="231"/>
      <c r="C419" s="232"/>
      <c r="D419" s="233" t="s">
        <v>151</v>
      </c>
      <c r="E419" s="234" t="s">
        <v>1</v>
      </c>
      <c r="F419" s="235" t="s">
        <v>208</v>
      </c>
      <c r="G419" s="232"/>
      <c r="H419" s="236">
        <v>136.99199999999999</v>
      </c>
      <c r="I419" s="237"/>
      <c r="J419" s="232"/>
      <c r="K419" s="232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151</v>
      </c>
      <c r="AU419" s="242" t="s">
        <v>83</v>
      </c>
      <c r="AV419" s="13" t="s">
        <v>83</v>
      </c>
      <c r="AW419" s="13" t="s">
        <v>30</v>
      </c>
      <c r="AX419" s="13" t="s">
        <v>73</v>
      </c>
      <c r="AY419" s="242" t="s">
        <v>135</v>
      </c>
    </row>
    <row r="420" s="13" customFormat="1">
      <c r="A420" s="13"/>
      <c r="B420" s="231"/>
      <c r="C420" s="232"/>
      <c r="D420" s="233" t="s">
        <v>151</v>
      </c>
      <c r="E420" s="234" t="s">
        <v>1</v>
      </c>
      <c r="F420" s="235" t="s">
        <v>214</v>
      </c>
      <c r="G420" s="232"/>
      <c r="H420" s="236">
        <v>58.904000000000003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151</v>
      </c>
      <c r="AU420" s="242" t="s">
        <v>83</v>
      </c>
      <c r="AV420" s="13" t="s">
        <v>83</v>
      </c>
      <c r="AW420" s="13" t="s">
        <v>30</v>
      </c>
      <c r="AX420" s="13" t="s">
        <v>73</v>
      </c>
      <c r="AY420" s="242" t="s">
        <v>135</v>
      </c>
    </row>
    <row r="421" s="15" customFormat="1">
      <c r="A421" s="15"/>
      <c r="B421" s="254"/>
      <c r="C421" s="255"/>
      <c r="D421" s="233" t="s">
        <v>151</v>
      </c>
      <c r="E421" s="256" t="s">
        <v>1</v>
      </c>
      <c r="F421" s="257" t="s">
        <v>300</v>
      </c>
      <c r="G421" s="255"/>
      <c r="H421" s="256" t="s">
        <v>1</v>
      </c>
      <c r="I421" s="258"/>
      <c r="J421" s="255"/>
      <c r="K421" s="255"/>
      <c r="L421" s="259"/>
      <c r="M421" s="260"/>
      <c r="N421" s="261"/>
      <c r="O421" s="261"/>
      <c r="P421" s="261"/>
      <c r="Q421" s="261"/>
      <c r="R421" s="261"/>
      <c r="S421" s="261"/>
      <c r="T421" s="262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3" t="s">
        <v>151</v>
      </c>
      <c r="AU421" s="263" t="s">
        <v>83</v>
      </c>
      <c r="AV421" s="15" t="s">
        <v>81</v>
      </c>
      <c r="AW421" s="15" t="s">
        <v>30</v>
      </c>
      <c r="AX421" s="15" t="s">
        <v>73</v>
      </c>
      <c r="AY421" s="263" t="s">
        <v>135</v>
      </c>
    </row>
    <row r="422" s="13" customFormat="1">
      <c r="A422" s="13"/>
      <c r="B422" s="231"/>
      <c r="C422" s="232"/>
      <c r="D422" s="233" t="s">
        <v>151</v>
      </c>
      <c r="E422" s="234" t="s">
        <v>1</v>
      </c>
      <c r="F422" s="235" t="s">
        <v>183</v>
      </c>
      <c r="G422" s="232"/>
      <c r="H422" s="236">
        <v>28.853999999999999</v>
      </c>
      <c r="I422" s="237"/>
      <c r="J422" s="232"/>
      <c r="K422" s="232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151</v>
      </c>
      <c r="AU422" s="242" t="s">
        <v>83</v>
      </c>
      <c r="AV422" s="13" t="s">
        <v>83</v>
      </c>
      <c r="AW422" s="13" t="s">
        <v>30</v>
      </c>
      <c r="AX422" s="13" t="s">
        <v>73</v>
      </c>
      <c r="AY422" s="242" t="s">
        <v>135</v>
      </c>
    </row>
    <row r="423" s="13" customFormat="1">
      <c r="A423" s="13"/>
      <c r="B423" s="231"/>
      <c r="C423" s="232"/>
      <c r="D423" s="233" t="s">
        <v>151</v>
      </c>
      <c r="E423" s="234" t="s">
        <v>1</v>
      </c>
      <c r="F423" s="235" t="s">
        <v>184</v>
      </c>
      <c r="G423" s="232"/>
      <c r="H423" s="236">
        <v>2.21</v>
      </c>
      <c r="I423" s="237"/>
      <c r="J423" s="232"/>
      <c r="K423" s="232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151</v>
      </c>
      <c r="AU423" s="242" t="s">
        <v>83</v>
      </c>
      <c r="AV423" s="13" t="s">
        <v>83</v>
      </c>
      <c r="AW423" s="13" t="s">
        <v>30</v>
      </c>
      <c r="AX423" s="13" t="s">
        <v>73</v>
      </c>
      <c r="AY423" s="242" t="s">
        <v>135</v>
      </c>
    </row>
    <row r="424" s="13" customFormat="1">
      <c r="A424" s="13"/>
      <c r="B424" s="231"/>
      <c r="C424" s="232"/>
      <c r="D424" s="233" t="s">
        <v>151</v>
      </c>
      <c r="E424" s="234" t="s">
        <v>1</v>
      </c>
      <c r="F424" s="235" t="s">
        <v>177</v>
      </c>
      <c r="G424" s="232"/>
      <c r="H424" s="236">
        <v>44.420000000000002</v>
      </c>
      <c r="I424" s="237"/>
      <c r="J424" s="232"/>
      <c r="K424" s="232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151</v>
      </c>
      <c r="AU424" s="242" t="s">
        <v>83</v>
      </c>
      <c r="AV424" s="13" t="s">
        <v>83</v>
      </c>
      <c r="AW424" s="13" t="s">
        <v>30</v>
      </c>
      <c r="AX424" s="13" t="s">
        <v>73</v>
      </c>
      <c r="AY424" s="242" t="s">
        <v>135</v>
      </c>
    </row>
    <row r="425" s="13" customFormat="1">
      <c r="A425" s="13"/>
      <c r="B425" s="231"/>
      <c r="C425" s="232"/>
      <c r="D425" s="233" t="s">
        <v>151</v>
      </c>
      <c r="E425" s="234" t="s">
        <v>1</v>
      </c>
      <c r="F425" s="235" t="s">
        <v>240</v>
      </c>
      <c r="G425" s="232"/>
      <c r="H425" s="236">
        <v>33.829999999999998</v>
      </c>
      <c r="I425" s="237"/>
      <c r="J425" s="232"/>
      <c r="K425" s="232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151</v>
      </c>
      <c r="AU425" s="242" t="s">
        <v>83</v>
      </c>
      <c r="AV425" s="13" t="s">
        <v>83</v>
      </c>
      <c r="AW425" s="13" t="s">
        <v>30</v>
      </c>
      <c r="AX425" s="13" t="s">
        <v>73</v>
      </c>
      <c r="AY425" s="242" t="s">
        <v>135</v>
      </c>
    </row>
    <row r="426" s="13" customFormat="1">
      <c r="A426" s="13"/>
      <c r="B426" s="231"/>
      <c r="C426" s="232"/>
      <c r="D426" s="233" t="s">
        <v>151</v>
      </c>
      <c r="E426" s="234" t="s">
        <v>1</v>
      </c>
      <c r="F426" s="235" t="s">
        <v>185</v>
      </c>
      <c r="G426" s="232"/>
      <c r="H426" s="236">
        <v>10.390000000000001</v>
      </c>
      <c r="I426" s="237"/>
      <c r="J426" s="232"/>
      <c r="K426" s="232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151</v>
      </c>
      <c r="AU426" s="242" t="s">
        <v>83</v>
      </c>
      <c r="AV426" s="13" t="s">
        <v>83</v>
      </c>
      <c r="AW426" s="13" t="s">
        <v>30</v>
      </c>
      <c r="AX426" s="13" t="s">
        <v>73</v>
      </c>
      <c r="AY426" s="242" t="s">
        <v>135</v>
      </c>
    </row>
    <row r="427" s="14" customFormat="1">
      <c r="A427" s="14"/>
      <c r="B427" s="243"/>
      <c r="C427" s="244"/>
      <c r="D427" s="233" t="s">
        <v>151</v>
      </c>
      <c r="E427" s="245" t="s">
        <v>1</v>
      </c>
      <c r="F427" s="246" t="s">
        <v>153</v>
      </c>
      <c r="G427" s="244"/>
      <c r="H427" s="247">
        <v>478.54500000000002</v>
      </c>
      <c r="I427" s="248"/>
      <c r="J427" s="244"/>
      <c r="K427" s="244"/>
      <c r="L427" s="249"/>
      <c r="M427" s="250"/>
      <c r="N427" s="251"/>
      <c r="O427" s="251"/>
      <c r="P427" s="251"/>
      <c r="Q427" s="251"/>
      <c r="R427" s="251"/>
      <c r="S427" s="251"/>
      <c r="T427" s="25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3" t="s">
        <v>151</v>
      </c>
      <c r="AU427" s="253" t="s">
        <v>83</v>
      </c>
      <c r="AV427" s="14" t="s">
        <v>142</v>
      </c>
      <c r="AW427" s="14" t="s">
        <v>30</v>
      </c>
      <c r="AX427" s="14" t="s">
        <v>81</v>
      </c>
      <c r="AY427" s="253" t="s">
        <v>135</v>
      </c>
    </row>
    <row r="428" s="2" customFormat="1" ht="37.8" customHeight="1">
      <c r="A428" s="38"/>
      <c r="B428" s="39"/>
      <c r="C428" s="218" t="s">
        <v>531</v>
      </c>
      <c r="D428" s="218" t="s">
        <v>137</v>
      </c>
      <c r="E428" s="219" t="s">
        <v>532</v>
      </c>
      <c r="F428" s="220" t="s">
        <v>533</v>
      </c>
      <c r="G428" s="221" t="s">
        <v>140</v>
      </c>
      <c r="H428" s="222">
        <v>445.00299999999999</v>
      </c>
      <c r="I428" s="223"/>
      <c r="J428" s="224">
        <f>ROUND(I428*H428,2)</f>
        <v>0</v>
      </c>
      <c r="K428" s="220" t="s">
        <v>141</v>
      </c>
      <c r="L428" s="44"/>
      <c r="M428" s="225" t="s">
        <v>1</v>
      </c>
      <c r="N428" s="226" t="s">
        <v>38</v>
      </c>
      <c r="O428" s="91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9" t="s">
        <v>176</v>
      </c>
      <c r="AT428" s="229" t="s">
        <v>137</v>
      </c>
      <c r="AU428" s="229" t="s">
        <v>83</v>
      </c>
      <c r="AY428" s="17" t="s">
        <v>135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7" t="s">
        <v>81</v>
      </c>
      <c r="BK428" s="230">
        <f>ROUND(I428*H428,2)</f>
        <v>0</v>
      </c>
      <c r="BL428" s="17" t="s">
        <v>176</v>
      </c>
      <c r="BM428" s="229" t="s">
        <v>534</v>
      </c>
    </row>
    <row r="429" s="2" customFormat="1" ht="24.15" customHeight="1">
      <c r="A429" s="38"/>
      <c r="B429" s="39"/>
      <c r="C429" s="218" t="s">
        <v>335</v>
      </c>
      <c r="D429" s="218" t="s">
        <v>137</v>
      </c>
      <c r="E429" s="219" t="s">
        <v>535</v>
      </c>
      <c r="F429" s="220" t="s">
        <v>536</v>
      </c>
      <c r="G429" s="221" t="s">
        <v>140</v>
      </c>
      <c r="H429" s="222">
        <v>33.542000000000002</v>
      </c>
      <c r="I429" s="223"/>
      <c r="J429" s="224">
        <f>ROUND(I429*H429,2)</f>
        <v>0</v>
      </c>
      <c r="K429" s="220" t="s">
        <v>1</v>
      </c>
      <c r="L429" s="44"/>
      <c r="M429" s="225" t="s">
        <v>1</v>
      </c>
      <c r="N429" s="226" t="s">
        <v>38</v>
      </c>
      <c r="O429" s="91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176</v>
      </c>
      <c r="AT429" s="229" t="s">
        <v>137</v>
      </c>
      <c r="AU429" s="229" t="s">
        <v>83</v>
      </c>
      <c r="AY429" s="17" t="s">
        <v>135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81</v>
      </c>
      <c r="BK429" s="230">
        <f>ROUND(I429*H429,2)</f>
        <v>0</v>
      </c>
      <c r="BL429" s="17" t="s">
        <v>176</v>
      </c>
      <c r="BM429" s="229" t="s">
        <v>537</v>
      </c>
    </row>
    <row r="430" s="15" customFormat="1">
      <c r="A430" s="15"/>
      <c r="B430" s="254"/>
      <c r="C430" s="255"/>
      <c r="D430" s="233" t="s">
        <v>151</v>
      </c>
      <c r="E430" s="256" t="s">
        <v>1</v>
      </c>
      <c r="F430" s="257" t="s">
        <v>189</v>
      </c>
      <c r="G430" s="255"/>
      <c r="H430" s="256" t="s">
        <v>1</v>
      </c>
      <c r="I430" s="258"/>
      <c r="J430" s="255"/>
      <c r="K430" s="255"/>
      <c r="L430" s="259"/>
      <c r="M430" s="260"/>
      <c r="N430" s="261"/>
      <c r="O430" s="261"/>
      <c r="P430" s="261"/>
      <c r="Q430" s="261"/>
      <c r="R430" s="261"/>
      <c r="S430" s="261"/>
      <c r="T430" s="262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3" t="s">
        <v>151</v>
      </c>
      <c r="AU430" s="263" t="s">
        <v>83</v>
      </c>
      <c r="AV430" s="15" t="s">
        <v>81</v>
      </c>
      <c r="AW430" s="15" t="s">
        <v>30</v>
      </c>
      <c r="AX430" s="15" t="s">
        <v>73</v>
      </c>
      <c r="AY430" s="263" t="s">
        <v>135</v>
      </c>
    </row>
    <row r="431" s="13" customFormat="1">
      <c r="A431" s="13"/>
      <c r="B431" s="231"/>
      <c r="C431" s="232"/>
      <c r="D431" s="233" t="s">
        <v>151</v>
      </c>
      <c r="E431" s="234" t="s">
        <v>1</v>
      </c>
      <c r="F431" s="235" t="s">
        <v>528</v>
      </c>
      <c r="G431" s="232"/>
      <c r="H431" s="236">
        <v>24.16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151</v>
      </c>
      <c r="AU431" s="242" t="s">
        <v>83</v>
      </c>
      <c r="AV431" s="13" t="s">
        <v>83</v>
      </c>
      <c r="AW431" s="13" t="s">
        <v>30</v>
      </c>
      <c r="AX431" s="13" t="s">
        <v>73</v>
      </c>
      <c r="AY431" s="242" t="s">
        <v>135</v>
      </c>
    </row>
    <row r="432" s="13" customFormat="1">
      <c r="A432" s="13"/>
      <c r="B432" s="231"/>
      <c r="C432" s="232"/>
      <c r="D432" s="233" t="s">
        <v>151</v>
      </c>
      <c r="E432" s="234" t="s">
        <v>1</v>
      </c>
      <c r="F432" s="235" t="s">
        <v>538</v>
      </c>
      <c r="G432" s="232"/>
      <c r="H432" s="236">
        <v>9.3819999999999997</v>
      </c>
      <c r="I432" s="237"/>
      <c r="J432" s="232"/>
      <c r="K432" s="232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151</v>
      </c>
      <c r="AU432" s="242" t="s">
        <v>83</v>
      </c>
      <c r="AV432" s="13" t="s">
        <v>83</v>
      </c>
      <c r="AW432" s="13" t="s">
        <v>30</v>
      </c>
      <c r="AX432" s="13" t="s">
        <v>73</v>
      </c>
      <c r="AY432" s="242" t="s">
        <v>135</v>
      </c>
    </row>
    <row r="433" s="14" customFormat="1">
      <c r="A433" s="14"/>
      <c r="B433" s="243"/>
      <c r="C433" s="244"/>
      <c r="D433" s="233" t="s">
        <v>151</v>
      </c>
      <c r="E433" s="245" t="s">
        <v>1</v>
      </c>
      <c r="F433" s="246" t="s">
        <v>153</v>
      </c>
      <c r="G433" s="244"/>
      <c r="H433" s="247">
        <v>33.542000000000002</v>
      </c>
      <c r="I433" s="248"/>
      <c r="J433" s="244"/>
      <c r="K433" s="244"/>
      <c r="L433" s="249"/>
      <c r="M433" s="279"/>
      <c r="N433" s="280"/>
      <c r="O433" s="280"/>
      <c r="P433" s="280"/>
      <c r="Q433" s="280"/>
      <c r="R433" s="280"/>
      <c r="S433" s="280"/>
      <c r="T433" s="28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151</v>
      </c>
      <c r="AU433" s="253" t="s">
        <v>83</v>
      </c>
      <c r="AV433" s="14" t="s">
        <v>142</v>
      </c>
      <c r="AW433" s="14" t="s">
        <v>30</v>
      </c>
      <c r="AX433" s="14" t="s">
        <v>81</v>
      </c>
      <c r="AY433" s="253" t="s">
        <v>135</v>
      </c>
    </row>
    <row r="434" s="2" customFormat="1" ht="6.96" customHeight="1">
      <c r="A434" s="38"/>
      <c r="B434" s="66"/>
      <c r="C434" s="67"/>
      <c r="D434" s="67"/>
      <c r="E434" s="67"/>
      <c r="F434" s="67"/>
      <c r="G434" s="67"/>
      <c r="H434" s="67"/>
      <c r="I434" s="67"/>
      <c r="J434" s="67"/>
      <c r="K434" s="67"/>
      <c r="L434" s="44"/>
      <c r="M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</row>
  </sheetData>
  <sheetProtection sheet="1" autoFilter="0" formatColumns="0" formatRows="0" objects="1" scenarios="1" spinCount="100000" saltValue="udvhstdBlFhNy809hBimH7Q80cLDWrV8UCzdK+RpeBbFK7Po9TYcCy/SFeyI5FX7PurBTAFoKlVEv/8n8fGIkA==" hashValue="XuCEEINv3nPrsr7dSNP44ULOdjlJieiQ7jj3hI1rm/yepImMpOer/WSUm47Mla1H25KppWruozyXHc92aC/q1A==" algorithmName="SHA-512" password="CC35"/>
  <autoFilter ref="C134:K433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ZŠ Nový Hradec Králové - oprava žákovské kuchyňky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ROUND((SUM(BE126:BE302)),  2)</f>
        <v>0</v>
      </c>
      <c r="G33" s="38"/>
      <c r="H33" s="38"/>
      <c r="I33" s="155">
        <v>0.20999999999999999</v>
      </c>
      <c r="J33" s="154">
        <f>ROUND(((SUM(BE126:BE302))*I33),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ROUND((SUM(BF126:BF302)),  2)</f>
        <v>0</v>
      </c>
      <c r="G34" s="38"/>
      <c r="H34" s="38"/>
      <c r="I34" s="155">
        <v>0.12</v>
      </c>
      <c r="J34" s="154">
        <f>ROUND(((SUM(BF126:BF302))*I34),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ROUND((SUM(BG126:BG302)),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ROUND((SUM(BH126:BH302)),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ROUND((SUM(BI126:BI302)),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ZŠ Nový Hradec Králové - oprava žákovské kuchyňky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ZTI - ZDRAVOTNĚ TECHNICKÉ...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540</v>
      </c>
      <c r="E99" s="188"/>
      <c r="F99" s="188"/>
      <c r="G99" s="188"/>
      <c r="H99" s="188"/>
      <c r="I99" s="188"/>
      <c r="J99" s="189">
        <f>J153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541</v>
      </c>
      <c r="E100" s="188"/>
      <c r="F100" s="188"/>
      <c r="G100" s="188"/>
      <c r="H100" s="188"/>
      <c r="I100" s="188"/>
      <c r="J100" s="189">
        <f>J157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542</v>
      </c>
      <c r="E101" s="188"/>
      <c r="F101" s="188"/>
      <c r="G101" s="188"/>
      <c r="H101" s="188"/>
      <c r="I101" s="188"/>
      <c r="J101" s="189">
        <f>J164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109</v>
      </c>
      <c r="E102" s="182"/>
      <c r="F102" s="182"/>
      <c r="G102" s="182"/>
      <c r="H102" s="182"/>
      <c r="I102" s="182"/>
      <c r="J102" s="183">
        <f>J170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543</v>
      </c>
      <c r="E103" s="188"/>
      <c r="F103" s="188"/>
      <c r="G103" s="188"/>
      <c r="H103" s="188"/>
      <c r="I103" s="188"/>
      <c r="J103" s="189">
        <f>J171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544</v>
      </c>
      <c r="E104" s="188"/>
      <c r="F104" s="188"/>
      <c r="G104" s="188"/>
      <c r="H104" s="188"/>
      <c r="I104" s="188"/>
      <c r="J104" s="189">
        <f>J218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J270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545</v>
      </c>
      <c r="E106" s="182"/>
      <c r="F106" s="182"/>
      <c r="G106" s="182"/>
      <c r="H106" s="182"/>
      <c r="I106" s="182"/>
      <c r="J106" s="183">
        <f>J296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ZŠ Nový Hradec Králové - oprava žákovské kuchyňky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94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ZTI - ZDRAVOTNĚ TECHNICKÉ...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22. 4. 2025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29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121</v>
      </c>
      <c r="D125" s="194" t="s">
        <v>58</v>
      </c>
      <c r="E125" s="194" t="s">
        <v>54</v>
      </c>
      <c r="F125" s="194" t="s">
        <v>55</v>
      </c>
      <c r="G125" s="194" t="s">
        <v>122</v>
      </c>
      <c r="H125" s="194" t="s">
        <v>123</v>
      </c>
      <c r="I125" s="194" t="s">
        <v>124</v>
      </c>
      <c r="J125" s="194" t="s">
        <v>98</v>
      </c>
      <c r="K125" s="195" t="s">
        <v>125</v>
      </c>
      <c r="L125" s="196"/>
      <c r="M125" s="100" t="s">
        <v>1</v>
      </c>
      <c r="N125" s="101" t="s">
        <v>37</v>
      </c>
      <c r="O125" s="101" t="s">
        <v>126</v>
      </c>
      <c r="P125" s="101" t="s">
        <v>127</v>
      </c>
      <c r="Q125" s="101" t="s">
        <v>128</v>
      </c>
      <c r="R125" s="101" t="s">
        <v>129</v>
      </c>
      <c r="S125" s="101" t="s">
        <v>130</v>
      </c>
      <c r="T125" s="102" t="s">
        <v>131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132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P127+P170+P296</f>
        <v>0</v>
      </c>
      <c r="Q126" s="104"/>
      <c r="R126" s="199">
        <f>R127+R170+R296</f>
        <v>0</v>
      </c>
      <c r="S126" s="104"/>
      <c r="T126" s="200">
        <f>T127+T170+T296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72</v>
      </c>
      <c r="AU126" s="17" t="s">
        <v>100</v>
      </c>
      <c r="BK126" s="201">
        <f>BK127+BK170+BK296</f>
        <v>0</v>
      </c>
    </row>
    <row r="127" s="12" customFormat="1" ht="25.92" customHeight="1">
      <c r="A127" s="12"/>
      <c r="B127" s="202"/>
      <c r="C127" s="203"/>
      <c r="D127" s="204" t="s">
        <v>72</v>
      </c>
      <c r="E127" s="205" t="s">
        <v>133</v>
      </c>
      <c r="F127" s="205" t="s">
        <v>134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P128+P153+P157+P164</f>
        <v>0</v>
      </c>
      <c r="Q127" s="210"/>
      <c r="R127" s="211">
        <f>R128+R153+R157+R164</f>
        <v>0</v>
      </c>
      <c r="S127" s="210"/>
      <c r="T127" s="212">
        <f>T128+T153+T157+T164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81</v>
      </c>
      <c r="AT127" s="214" t="s">
        <v>72</v>
      </c>
      <c r="AU127" s="214" t="s">
        <v>73</v>
      </c>
      <c r="AY127" s="213" t="s">
        <v>135</v>
      </c>
      <c r="BK127" s="215">
        <f>BK128+BK153+BK157+BK164</f>
        <v>0</v>
      </c>
    </row>
    <row r="128" s="12" customFormat="1" ht="22.8" customHeight="1">
      <c r="A128" s="12"/>
      <c r="B128" s="202"/>
      <c r="C128" s="203"/>
      <c r="D128" s="204" t="s">
        <v>72</v>
      </c>
      <c r="E128" s="216" t="s">
        <v>81</v>
      </c>
      <c r="F128" s="216" t="s">
        <v>136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SUM(P129:P152)</f>
        <v>0</v>
      </c>
      <c r="Q128" s="210"/>
      <c r="R128" s="211">
        <f>SUM(R129:R152)</f>
        <v>0</v>
      </c>
      <c r="S128" s="210"/>
      <c r="T128" s="212">
        <f>SUM(T129:T152)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72</v>
      </c>
      <c r="AU128" s="214" t="s">
        <v>81</v>
      </c>
      <c r="AY128" s="213" t="s">
        <v>135</v>
      </c>
      <c r="BK128" s="215">
        <f>SUM(BK129:BK152)</f>
        <v>0</v>
      </c>
    </row>
    <row r="129" s="2" customFormat="1" ht="33" customHeight="1">
      <c r="A129" s="38"/>
      <c r="B129" s="39"/>
      <c r="C129" s="218" t="s">
        <v>81</v>
      </c>
      <c r="D129" s="218" t="s">
        <v>137</v>
      </c>
      <c r="E129" s="219" t="s">
        <v>546</v>
      </c>
      <c r="F129" s="220" t="s">
        <v>547</v>
      </c>
      <c r="G129" s="221" t="s">
        <v>146</v>
      </c>
      <c r="H129" s="222">
        <v>3.2400000000000002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142</v>
      </c>
      <c r="AT129" s="229" t="s">
        <v>137</v>
      </c>
      <c r="AU129" s="229" t="s">
        <v>83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142</v>
      </c>
      <c r="BM129" s="229" t="s">
        <v>83</v>
      </c>
    </row>
    <row r="130" s="13" customFormat="1">
      <c r="A130" s="13"/>
      <c r="B130" s="231"/>
      <c r="C130" s="232"/>
      <c r="D130" s="233" t="s">
        <v>151</v>
      </c>
      <c r="E130" s="234" t="s">
        <v>1</v>
      </c>
      <c r="F130" s="235" t="s">
        <v>548</v>
      </c>
      <c r="G130" s="232"/>
      <c r="H130" s="236">
        <v>3.2400000000000002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151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135</v>
      </c>
    </row>
    <row r="131" s="14" customFormat="1">
      <c r="A131" s="14"/>
      <c r="B131" s="243"/>
      <c r="C131" s="244"/>
      <c r="D131" s="233" t="s">
        <v>151</v>
      </c>
      <c r="E131" s="245" t="s">
        <v>1</v>
      </c>
      <c r="F131" s="246" t="s">
        <v>153</v>
      </c>
      <c r="G131" s="244"/>
      <c r="H131" s="247">
        <v>3.2400000000000002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151</v>
      </c>
      <c r="AU131" s="253" t="s">
        <v>83</v>
      </c>
      <c r="AV131" s="14" t="s">
        <v>142</v>
      </c>
      <c r="AW131" s="14" t="s">
        <v>30</v>
      </c>
      <c r="AX131" s="14" t="s">
        <v>81</v>
      </c>
      <c r="AY131" s="253" t="s">
        <v>135</v>
      </c>
    </row>
    <row r="132" s="2" customFormat="1" ht="33" customHeight="1">
      <c r="A132" s="38"/>
      <c r="B132" s="39"/>
      <c r="C132" s="218" t="s">
        <v>83</v>
      </c>
      <c r="D132" s="218" t="s">
        <v>137</v>
      </c>
      <c r="E132" s="219" t="s">
        <v>549</v>
      </c>
      <c r="F132" s="220" t="s">
        <v>550</v>
      </c>
      <c r="G132" s="221" t="s">
        <v>146</v>
      </c>
      <c r="H132" s="222">
        <v>3.2400000000000002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142</v>
      </c>
      <c r="AT132" s="229" t="s">
        <v>137</v>
      </c>
      <c r="AU132" s="229" t="s">
        <v>83</v>
      </c>
      <c r="AY132" s="17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142</v>
      </c>
      <c r="BM132" s="229" t="s">
        <v>142</v>
      </c>
    </row>
    <row r="133" s="13" customFormat="1">
      <c r="A133" s="13"/>
      <c r="B133" s="231"/>
      <c r="C133" s="232"/>
      <c r="D133" s="233" t="s">
        <v>151</v>
      </c>
      <c r="E133" s="234" t="s">
        <v>1</v>
      </c>
      <c r="F133" s="235" t="s">
        <v>551</v>
      </c>
      <c r="G133" s="232"/>
      <c r="H133" s="236">
        <v>3.2400000000000002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151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135</v>
      </c>
    </row>
    <row r="134" s="14" customFormat="1">
      <c r="A134" s="14"/>
      <c r="B134" s="243"/>
      <c r="C134" s="244"/>
      <c r="D134" s="233" t="s">
        <v>151</v>
      </c>
      <c r="E134" s="245" t="s">
        <v>1</v>
      </c>
      <c r="F134" s="246" t="s">
        <v>153</v>
      </c>
      <c r="G134" s="244"/>
      <c r="H134" s="247">
        <v>3.2400000000000002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151</v>
      </c>
      <c r="AU134" s="253" t="s">
        <v>83</v>
      </c>
      <c r="AV134" s="14" t="s">
        <v>142</v>
      </c>
      <c r="AW134" s="14" t="s">
        <v>30</v>
      </c>
      <c r="AX134" s="14" t="s">
        <v>81</v>
      </c>
      <c r="AY134" s="253" t="s">
        <v>135</v>
      </c>
    </row>
    <row r="135" s="2" customFormat="1" ht="37.8" customHeight="1">
      <c r="A135" s="38"/>
      <c r="B135" s="39"/>
      <c r="C135" s="218" t="s">
        <v>147</v>
      </c>
      <c r="D135" s="218" t="s">
        <v>137</v>
      </c>
      <c r="E135" s="219" t="s">
        <v>552</v>
      </c>
      <c r="F135" s="220" t="s">
        <v>553</v>
      </c>
      <c r="G135" s="221" t="s">
        <v>146</v>
      </c>
      <c r="H135" s="222">
        <v>2.8620000000000001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142</v>
      </c>
      <c r="AT135" s="229" t="s">
        <v>137</v>
      </c>
      <c r="AU135" s="229" t="s">
        <v>83</v>
      </c>
      <c r="AY135" s="17" t="s">
        <v>135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142</v>
      </c>
      <c r="BM135" s="229" t="s">
        <v>150</v>
      </c>
    </row>
    <row r="136" s="13" customFormat="1">
      <c r="A136" s="13"/>
      <c r="B136" s="231"/>
      <c r="C136" s="232"/>
      <c r="D136" s="233" t="s">
        <v>151</v>
      </c>
      <c r="E136" s="234" t="s">
        <v>1</v>
      </c>
      <c r="F136" s="235" t="s">
        <v>554</v>
      </c>
      <c r="G136" s="232"/>
      <c r="H136" s="236">
        <v>0.54000000000000004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151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135</v>
      </c>
    </row>
    <row r="137" s="13" customFormat="1">
      <c r="A137" s="13"/>
      <c r="B137" s="231"/>
      <c r="C137" s="232"/>
      <c r="D137" s="233" t="s">
        <v>151</v>
      </c>
      <c r="E137" s="234" t="s">
        <v>1</v>
      </c>
      <c r="F137" s="235" t="s">
        <v>555</v>
      </c>
      <c r="G137" s="232"/>
      <c r="H137" s="236">
        <v>2.2050000000000001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151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135</v>
      </c>
    </row>
    <row r="138" s="13" customFormat="1">
      <c r="A138" s="13"/>
      <c r="B138" s="231"/>
      <c r="C138" s="232"/>
      <c r="D138" s="233" t="s">
        <v>151</v>
      </c>
      <c r="E138" s="234" t="s">
        <v>1</v>
      </c>
      <c r="F138" s="235" t="s">
        <v>556</v>
      </c>
      <c r="G138" s="232"/>
      <c r="H138" s="236">
        <v>0.11700000000000001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151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135</v>
      </c>
    </row>
    <row r="139" s="14" customFormat="1">
      <c r="A139" s="14"/>
      <c r="B139" s="243"/>
      <c r="C139" s="244"/>
      <c r="D139" s="233" t="s">
        <v>151</v>
      </c>
      <c r="E139" s="245" t="s">
        <v>1</v>
      </c>
      <c r="F139" s="246" t="s">
        <v>153</v>
      </c>
      <c r="G139" s="244"/>
      <c r="H139" s="247">
        <v>2.8620000000000001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151</v>
      </c>
      <c r="AU139" s="253" t="s">
        <v>83</v>
      </c>
      <c r="AV139" s="14" t="s">
        <v>142</v>
      </c>
      <c r="AW139" s="14" t="s">
        <v>30</v>
      </c>
      <c r="AX139" s="14" t="s">
        <v>81</v>
      </c>
      <c r="AY139" s="253" t="s">
        <v>135</v>
      </c>
    </row>
    <row r="140" s="2" customFormat="1" ht="33" customHeight="1">
      <c r="A140" s="38"/>
      <c r="B140" s="39"/>
      <c r="C140" s="218" t="s">
        <v>142</v>
      </c>
      <c r="D140" s="218" t="s">
        <v>137</v>
      </c>
      <c r="E140" s="219" t="s">
        <v>557</v>
      </c>
      <c r="F140" s="220" t="s">
        <v>558</v>
      </c>
      <c r="G140" s="221" t="s">
        <v>160</v>
      </c>
      <c r="H140" s="222">
        <v>4.0069999999999997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142</v>
      </c>
      <c r="AT140" s="229" t="s">
        <v>137</v>
      </c>
      <c r="AU140" s="229" t="s">
        <v>83</v>
      </c>
      <c r="AY140" s="17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142</v>
      </c>
      <c r="BM140" s="229" t="s">
        <v>156</v>
      </c>
    </row>
    <row r="141" s="13" customFormat="1">
      <c r="A141" s="13"/>
      <c r="B141" s="231"/>
      <c r="C141" s="232"/>
      <c r="D141" s="233" t="s">
        <v>151</v>
      </c>
      <c r="E141" s="234" t="s">
        <v>1</v>
      </c>
      <c r="F141" s="235" t="s">
        <v>559</v>
      </c>
      <c r="G141" s="232"/>
      <c r="H141" s="236">
        <v>4.0069999999999997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151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135</v>
      </c>
    </row>
    <row r="142" s="14" customFormat="1">
      <c r="A142" s="14"/>
      <c r="B142" s="243"/>
      <c r="C142" s="244"/>
      <c r="D142" s="233" t="s">
        <v>151</v>
      </c>
      <c r="E142" s="245" t="s">
        <v>1</v>
      </c>
      <c r="F142" s="246" t="s">
        <v>153</v>
      </c>
      <c r="G142" s="244"/>
      <c r="H142" s="247">
        <v>4.0069999999999997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151</v>
      </c>
      <c r="AU142" s="253" t="s">
        <v>83</v>
      </c>
      <c r="AV142" s="14" t="s">
        <v>142</v>
      </c>
      <c r="AW142" s="14" t="s">
        <v>30</v>
      </c>
      <c r="AX142" s="14" t="s">
        <v>81</v>
      </c>
      <c r="AY142" s="253" t="s">
        <v>135</v>
      </c>
    </row>
    <row r="143" s="2" customFormat="1" ht="24.15" customHeight="1">
      <c r="A143" s="38"/>
      <c r="B143" s="39"/>
      <c r="C143" s="218" t="s">
        <v>157</v>
      </c>
      <c r="D143" s="218" t="s">
        <v>137</v>
      </c>
      <c r="E143" s="219" t="s">
        <v>560</v>
      </c>
      <c r="F143" s="220" t="s">
        <v>561</v>
      </c>
      <c r="G143" s="221" t="s">
        <v>146</v>
      </c>
      <c r="H143" s="222">
        <v>0.29399999999999998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83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142</v>
      </c>
      <c r="BM143" s="229" t="s">
        <v>161</v>
      </c>
    </row>
    <row r="144" s="13" customFormat="1">
      <c r="A144" s="13"/>
      <c r="B144" s="231"/>
      <c r="C144" s="232"/>
      <c r="D144" s="233" t="s">
        <v>151</v>
      </c>
      <c r="E144" s="234" t="s">
        <v>1</v>
      </c>
      <c r="F144" s="235" t="s">
        <v>562</v>
      </c>
      <c r="G144" s="232"/>
      <c r="H144" s="236">
        <v>2.52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151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135</v>
      </c>
    </row>
    <row r="145" s="13" customFormat="1">
      <c r="A145" s="13"/>
      <c r="B145" s="231"/>
      <c r="C145" s="232"/>
      <c r="D145" s="233" t="s">
        <v>151</v>
      </c>
      <c r="E145" s="234" t="s">
        <v>1</v>
      </c>
      <c r="F145" s="235" t="s">
        <v>563</v>
      </c>
      <c r="G145" s="232"/>
      <c r="H145" s="236">
        <v>-2.226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151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135</v>
      </c>
    </row>
    <row r="146" s="14" customFormat="1">
      <c r="A146" s="14"/>
      <c r="B146" s="243"/>
      <c r="C146" s="244"/>
      <c r="D146" s="233" t="s">
        <v>151</v>
      </c>
      <c r="E146" s="245" t="s">
        <v>1</v>
      </c>
      <c r="F146" s="246" t="s">
        <v>153</v>
      </c>
      <c r="G146" s="244"/>
      <c r="H146" s="247">
        <v>0.29400000000000004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151</v>
      </c>
      <c r="AU146" s="253" t="s">
        <v>83</v>
      </c>
      <c r="AV146" s="14" t="s">
        <v>142</v>
      </c>
      <c r="AW146" s="14" t="s">
        <v>30</v>
      </c>
      <c r="AX146" s="14" t="s">
        <v>81</v>
      </c>
      <c r="AY146" s="253" t="s">
        <v>135</v>
      </c>
    </row>
    <row r="147" s="2" customFormat="1" ht="24.15" customHeight="1">
      <c r="A147" s="38"/>
      <c r="B147" s="39"/>
      <c r="C147" s="218" t="s">
        <v>150</v>
      </c>
      <c r="D147" s="218" t="s">
        <v>137</v>
      </c>
      <c r="E147" s="219" t="s">
        <v>564</v>
      </c>
      <c r="F147" s="220" t="s">
        <v>565</v>
      </c>
      <c r="G147" s="221" t="s">
        <v>146</v>
      </c>
      <c r="H147" s="222">
        <v>2.2050000000000001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83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142</v>
      </c>
      <c r="BM147" s="229" t="s">
        <v>8</v>
      </c>
    </row>
    <row r="148" s="13" customFormat="1">
      <c r="A148" s="13"/>
      <c r="B148" s="231"/>
      <c r="C148" s="232"/>
      <c r="D148" s="233" t="s">
        <v>151</v>
      </c>
      <c r="E148" s="234" t="s">
        <v>1</v>
      </c>
      <c r="F148" s="235" t="s">
        <v>566</v>
      </c>
      <c r="G148" s="232"/>
      <c r="H148" s="236">
        <v>2.2050000000000001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151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135</v>
      </c>
    </row>
    <row r="149" s="14" customFormat="1">
      <c r="A149" s="14"/>
      <c r="B149" s="243"/>
      <c r="C149" s="244"/>
      <c r="D149" s="233" t="s">
        <v>151</v>
      </c>
      <c r="E149" s="245" t="s">
        <v>1</v>
      </c>
      <c r="F149" s="246" t="s">
        <v>153</v>
      </c>
      <c r="G149" s="244"/>
      <c r="H149" s="247">
        <v>2.2050000000000001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151</v>
      </c>
      <c r="AU149" s="253" t="s">
        <v>83</v>
      </c>
      <c r="AV149" s="14" t="s">
        <v>142</v>
      </c>
      <c r="AW149" s="14" t="s">
        <v>30</v>
      </c>
      <c r="AX149" s="14" t="s">
        <v>81</v>
      </c>
      <c r="AY149" s="253" t="s">
        <v>135</v>
      </c>
    </row>
    <row r="150" s="2" customFormat="1" ht="16.5" customHeight="1">
      <c r="A150" s="38"/>
      <c r="B150" s="39"/>
      <c r="C150" s="264" t="s">
        <v>167</v>
      </c>
      <c r="D150" s="264" t="s">
        <v>344</v>
      </c>
      <c r="E150" s="265" t="s">
        <v>567</v>
      </c>
      <c r="F150" s="266" t="s">
        <v>568</v>
      </c>
      <c r="G150" s="267" t="s">
        <v>160</v>
      </c>
      <c r="H150" s="268">
        <v>4.1669999999999998</v>
      </c>
      <c r="I150" s="269"/>
      <c r="J150" s="270">
        <f>ROUND(I150*H150,2)</f>
        <v>0</v>
      </c>
      <c r="K150" s="266" t="s">
        <v>1</v>
      </c>
      <c r="L150" s="271"/>
      <c r="M150" s="272" t="s">
        <v>1</v>
      </c>
      <c r="N150" s="273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156</v>
      </c>
      <c r="AT150" s="229" t="s">
        <v>344</v>
      </c>
      <c r="AU150" s="229" t="s">
        <v>83</v>
      </c>
      <c r="AY150" s="17" t="s">
        <v>135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142</v>
      </c>
      <c r="BM150" s="229" t="s">
        <v>170</v>
      </c>
    </row>
    <row r="151" s="13" customFormat="1">
      <c r="A151" s="13"/>
      <c r="B151" s="231"/>
      <c r="C151" s="232"/>
      <c r="D151" s="233" t="s">
        <v>151</v>
      </c>
      <c r="E151" s="234" t="s">
        <v>1</v>
      </c>
      <c r="F151" s="235" t="s">
        <v>569</v>
      </c>
      <c r="G151" s="232"/>
      <c r="H151" s="236">
        <v>4.1669999999999998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151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135</v>
      </c>
    </row>
    <row r="152" s="14" customFormat="1">
      <c r="A152" s="14"/>
      <c r="B152" s="243"/>
      <c r="C152" s="244"/>
      <c r="D152" s="233" t="s">
        <v>151</v>
      </c>
      <c r="E152" s="245" t="s">
        <v>1</v>
      </c>
      <c r="F152" s="246" t="s">
        <v>153</v>
      </c>
      <c r="G152" s="244"/>
      <c r="H152" s="247">
        <v>4.1669999999999998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151</v>
      </c>
      <c r="AU152" s="253" t="s">
        <v>83</v>
      </c>
      <c r="AV152" s="14" t="s">
        <v>142</v>
      </c>
      <c r="AW152" s="14" t="s">
        <v>30</v>
      </c>
      <c r="AX152" s="14" t="s">
        <v>81</v>
      </c>
      <c r="AY152" s="253" t="s">
        <v>135</v>
      </c>
    </row>
    <row r="153" s="12" customFormat="1" ht="22.8" customHeight="1">
      <c r="A153" s="12"/>
      <c r="B153" s="202"/>
      <c r="C153" s="203"/>
      <c r="D153" s="204" t="s">
        <v>72</v>
      </c>
      <c r="E153" s="216" t="s">
        <v>142</v>
      </c>
      <c r="F153" s="216" t="s">
        <v>570</v>
      </c>
      <c r="G153" s="203"/>
      <c r="H153" s="203"/>
      <c r="I153" s="206"/>
      <c r="J153" s="217">
        <f>BK153</f>
        <v>0</v>
      </c>
      <c r="K153" s="203"/>
      <c r="L153" s="208"/>
      <c r="M153" s="209"/>
      <c r="N153" s="210"/>
      <c r="O153" s="210"/>
      <c r="P153" s="211">
        <f>SUM(P154:P156)</f>
        <v>0</v>
      </c>
      <c r="Q153" s="210"/>
      <c r="R153" s="211">
        <f>SUM(R154:R156)</f>
        <v>0</v>
      </c>
      <c r="S153" s="210"/>
      <c r="T153" s="212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81</v>
      </c>
      <c r="AT153" s="214" t="s">
        <v>72</v>
      </c>
      <c r="AU153" s="214" t="s">
        <v>81</v>
      </c>
      <c r="AY153" s="213" t="s">
        <v>135</v>
      </c>
      <c r="BK153" s="215">
        <f>SUM(BK154:BK156)</f>
        <v>0</v>
      </c>
    </row>
    <row r="154" s="2" customFormat="1" ht="24.15" customHeight="1">
      <c r="A154" s="38"/>
      <c r="B154" s="39"/>
      <c r="C154" s="218" t="s">
        <v>156</v>
      </c>
      <c r="D154" s="218" t="s">
        <v>137</v>
      </c>
      <c r="E154" s="219" t="s">
        <v>571</v>
      </c>
      <c r="F154" s="220" t="s">
        <v>572</v>
      </c>
      <c r="G154" s="221" t="s">
        <v>146</v>
      </c>
      <c r="H154" s="222">
        <v>0.54000000000000004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142</v>
      </c>
      <c r="AT154" s="229" t="s">
        <v>137</v>
      </c>
      <c r="AU154" s="229" t="s">
        <v>83</v>
      </c>
      <c r="AY154" s="17" t="s">
        <v>135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142</v>
      </c>
      <c r="BM154" s="229" t="s">
        <v>176</v>
      </c>
    </row>
    <row r="155" s="13" customFormat="1">
      <c r="A155" s="13"/>
      <c r="B155" s="231"/>
      <c r="C155" s="232"/>
      <c r="D155" s="233" t="s">
        <v>151</v>
      </c>
      <c r="E155" s="234" t="s">
        <v>1</v>
      </c>
      <c r="F155" s="235" t="s">
        <v>573</v>
      </c>
      <c r="G155" s="232"/>
      <c r="H155" s="236">
        <v>0.54000000000000004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151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135</v>
      </c>
    </row>
    <row r="156" s="14" customFormat="1">
      <c r="A156" s="14"/>
      <c r="B156" s="243"/>
      <c r="C156" s="244"/>
      <c r="D156" s="233" t="s">
        <v>151</v>
      </c>
      <c r="E156" s="245" t="s">
        <v>1</v>
      </c>
      <c r="F156" s="246" t="s">
        <v>153</v>
      </c>
      <c r="G156" s="244"/>
      <c r="H156" s="247">
        <v>0.54000000000000004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151</v>
      </c>
      <c r="AU156" s="253" t="s">
        <v>83</v>
      </c>
      <c r="AV156" s="14" t="s">
        <v>142</v>
      </c>
      <c r="AW156" s="14" t="s">
        <v>30</v>
      </c>
      <c r="AX156" s="14" t="s">
        <v>81</v>
      </c>
      <c r="AY156" s="253" t="s">
        <v>135</v>
      </c>
    </row>
    <row r="157" s="12" customFormat="1" ht="22.8" customHeight="1">
      <c r="A157" s="12"/>
      <c r="B157" s="202"/>
      <c r="C157" s="203"/>
      <c r="D157" s="204" t="s">
        <v>72</v>
      </c>
      <c r="E157" s="216" t="s">
        <v>179</v>
      </c>
      <c r="F157" s="216" t="s">
        <v>574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SUM(P158:P163)</f>
        <v>0</v>
      </c>
      <c r="Q157" s="210"/>
      <c r="R157" s="211">
        <f>SUM(R158:R163)</f>
        <v>0</v>
      </c>
      <c r="S157" s="210"/>
      <c r="T157" s="212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81</v>
      </c>
      <c r="AT157" s="214" t="s">
        <v>72</v>
      </c>
      <c r="AU157" s="214" t="s">
        <v>81</v>
      </c>
      <c r="AY157" s="213" t="s">
        <v>135</v>
      </c>
      <c r="BK157" s="215">
        <f>SUM(BK158:BK163)</f>
        <v>0</v>
      </c>
    </row>
    <row r="158" s="2" customFormat="1" ht="24.15" customHeight="1">
      <c r="A158" s="38"/>
      <c r="B158" s="39"/>
      <c r="C158" s="218" t="s">
        <v>179</v>
      </c>
      <c r="D158" s="218" t="s">
        <v>137</v>
      </c>
      <c r="E158" s="219" t="s">
        <v>575</v>
      </c>
      <c r="F158" s="220" t="s">
        <v>576</v>
      </c>
      <c r="G158" s="221" t="s">
        <v>140</v>
      </c>
      <c r="H158" s="222">
        <v>5.4000000000000004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142</v>
      </c>
      <c r="AT158" s="229" t="s">
        <v>137</v>
      </c>
      <c r="AU158" s="229" t="s">
        <v>83</v>
      </c>
      <c r="AY158" s="17" t="s">
        <v>135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142</v>
      </c>
      <c r="BM158" s="229" t="s">
        <v>182</v>
      </c>
    </row>
    <row r="159" s="13" customFormat="1">
      <c r="A159" s="13"/>
      <c r="B159" s="231"/>
      <c r="C159" s="232"/>
      <c r="D159" s="233" t="s">
        <v>151</v>
      </c>
      <c r="E159" s="234" t="s">
        <v>1</v>
      </c>
      <c r="F159" s="235" t="s">
        <v>577</v>
      </c>
      <c r="G159" s="232"/>
      <c r="H159" s="236">
        <v>5.4000000000000004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151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135</v>
      </c>
    </row>
    <row r="160" s="14" customFormat="1">
      <c r="A160" s="14"/>
      <c r="B160" s="243"/>
      <c r="C160" s="244"/>
      <c r="D160" s="233" t="s">
        <v>151</v>
      </c>
      <c r="E160" s="245" t="s">
        <v>1</v>
      </c>
      <c r="F160" s="246" t="s">
        <v>153</v>
      </c>
      <c r="G160" s="244"/>
      <c r="H160" s="247">
        <v>5.4000000000000004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151</v>
      </c>
      <c r="AU160" s="253" t="s">
        <v>83</v>
      </c>
      <c r="AV160" s="14" t="s">
        <v>142</v>
      </c>
      <c r="AW160" s="14" t="s">
        <v>30</v>
      </c>
      <c r="AX160" s="14" t="s">
        <v>81</v>
      </c>
      <c r="AY160" s="253" t="s">
        <v>135</v>
      </c>
    </row>
    <row r="161" s="2" customFormat="1" ht="37.8" customHeight="1">
      <c r="A161" s="38"/>
      <c r="B161" s="39"/>
      <c r="C161" s="218" t="s">
        <v>161</v>
      </c>
      <c r="D161" s="218" t="s">
        <v>137</v>
      </c>
      <c r="E161" s="219" t="s">
        <v>578</v>
      </c>
      <c r="F161" s="220" t="s">
        <v>579</v>
      </c>
      <c r="G161" s="221" t="s">
        <v>140</v>
      </c>
      <c r="H161" s="222">
        <v>5.4000000000000004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142</v>
      </c>
      <c r="AT161" s="229" t="s">
        <v>137</v>
      </c>
      <c r="AU161" s="229" t="s">
        <v>83</v>
      </c>
      <c r="AY161" s="17" t="s">
        <v>135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142</v>
      </c>
      <c r="BM161" s="229" t="s">
        <v>188</v>
      </c>
    </row>
    <row r="162" s="13" customFormat="1">
      <c r="A162" s="13"/>
      <c r="B162" s="231"/>
      <c r="C162" s="232"/>
      <c r="D162" s="233" t="s">
        <v>151</v>
      </c>
      <c r="E162" s="234" t="s">
        <v>1</v>
      </c>
      <c r="F162" s="235" t="s">
        <v>577</v>
      </c>
      <c r="G162" s="232"/>
      <c r="H162" s="236">
        <v>5.4000000000000004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151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135</v>
      </c>
    </row>
    <row r="163" s="14" customFormat="1">
      <c r="A163" s="14"/>
      <c r="B163" s="243"/>
      <c r="C163" s="244"/>
      <c r="D163" s="233" t="s">
        <v>151</v>
      </c>
      <c r="E163" s="245" t="s">
        <v>1</v>
      </c>
      <c r="F163" s="246" t="s">
        <v>153</v>
      </c>
      <c r="G163" s="244"/>
      <c r="H163" s="247">
        <v>5.4000000000000004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151</v>
      </c>
      <c r="AU163" s="253" t="s">
        <v>83</v>
      </c>
      <c r="AV163" s="14" t="s">
        <v>142</v>
      </c>
      <c r="AW163" s="14" t="s">
        <v>30</v>
      </c>
      <c r="AX163" s="14" t="s">
        <v>81</v>
      </c>
      <c r="AY163" s="253" t="s">
        <v>135</v>
      </c>
    </row>
    <row r="164" s="12" customFormat="1" ht="22.8" customHeight="1">
      <c r="A164" s="12"/>
      <c r="B164" s="202"/>
      <c r="C164" s="203"/>
      <c r="D164" s="204" t="s">
        <v>72</v>
      </c>
      <c r="E164" s="216" t="s">
        <v>314</v>
      </c>
      <c r="F164" s="216" t="s">
        <v>580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SUM(P165:P169)</f>
        <v>0</v>
      </c>
      <c r="Q164" s="210"/>
      <c r="R164" s="211">
        <f>SUM(R165:R169)</f>
        <v>0</v>
      </c>
      <c r="S164" s="210"/>
      <c r="T164" s="212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81</v>
      </c>
      <c r="AT164" s="214" t="s">
        <v>72</v>
      </c>
      <c r="AU164" s="214" t="s">
        <v>81</v>
      </c>
      <c r="AY164" s="213" t="s">
        <v>135</v>
      </c>
      <c r="BK164" s="215">
        <f>SUM(BK165:BK169)</f>
        <v>0</v>
      </c>
    </row>
    <row r="165" s="2" customFormat="1" ht="16.5" customHeight="1">
      <c r="A165" s="38"/>
      <c r="B165" s="39"/>
      <c r="C165" s="218" t="s">
        <v>191</v>
      </c>
      <c r="D165" s="218" t="s">
        <v>137</v>
      </c>
      <c r="E165" s="219" t="s">
        <v>581</v>
      </c>
      <c r="F165" s="220" t="s">
        <v>582</v>
      </c>
      <c r="G165" s="221" t="s">
        <v>160</v>
      </c>
      <c r="H165" s="222">
        <v>3.403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142</v>
      </c>
      <c r="AT165" s="229" t="s">
        <v>137</v>
      </c>
      <c r="AU165" s="229" t="s">
        <v>83</v>
      </c>
      <c r="AY165" s="17" t="s">
        <v>135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142</v>
      </c>
      <c r="BM165" s="229" t="s">
        <v>194</v>
      </c>
    </row>
    <row r="166" s="2" customFormat="1" ht="24.15" customHeight="1">
      <c r="A166" s="38"/>
      <c r="B166" s="39"/>
      <c r="C166" s="218" t="s">
        <v>8</v>
      </c>
      <c r="D166" s="218" t="s">
        <v>137</v>
      </c>
      <c r="E166" s="219" t="s">
        <v>583</v>
      </c>
      <c r="F166" s="220" t="s">
        <v>584</v>
      </c>
      <c r="G166" s="221" t="s">
        <v>160</v>
      </c>
      <c r="H166" s="222">
        <v>34.130000000000003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83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142</v>
      </c>
      <c r="BM166" s="229" t="s">
        <v>198</v>
      </c>
    </row>
    <row r="167" s="13" customFormat="1">
      <c r="A167" s="13"/>
      <c r="B167" s="231"/>
      <c r="C167" s="232"/>
      <c r="D167" s="233" t="s">
        <v>151</v>
      </c>
      <c r="E167" s="234" t="s">
        <v>1</v>
      </c>
      <c r="F167" s="235" t="s">
        <v>585</v>
      </c>
      <c r="G167" s="232"/>
      <c r="H167" s="236">
        <v>34.130000000000003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151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135</v>
      </c>
    </row>
    <row r="168" s="14" customFormat="1">
      <c r="A168" s="14"/>
      <c r="B168" s="243"/>
      <c r="C168" s="244"/>
      <c r="D168" s="233" t="s">
        <v>151</v>
      </c>
      <c r="E168" s="245" t="s">
        <v>1</v>
      </c>
      <c r="F168" s="246" t="s">
        <v>153</v>
      </c>
      <c r="G168" s="244"/>
      <c r="H168" s="247">
        <v>34.130000000000003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151</v>
      </c>
      <c r="AU168" s="253" t="s">
        <v>83</v>
      </c>
      <c r="AV168" s="14" t="s">
        <v>142</v>
      </c>
      <c r="AW168" s="14" t="s">
        <v>30</v>
      </c>
      <c r="AX168" s="14" t="s">
        <v>81</v>
      </c>
      <c r="AY168" s="253" t="s">
        <v>135</v>
      </c>
    </row>
    <row r="169" s="2" customFormat="1" ht="37.8" customHeight="1">
      <c r="A169" s="38"/>
      <c r="B169" s="39"/>
      <c r="C169" s="218" t="s">
        <v>199</v>
      </c>
      <c r="D169" s="218" t="s">
        <v>137</v>
      </c>
      <c r="E169" s="219" t="s">
        <v>586</v>
      </c>
      <c r="F169" s="220" t="s">
        <v>587</v>
      </c>
      <c r="G169" s="221" t="s">
        <v>160</v>
      </c>
      <c r="H169" s="222">
        <v>3.403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142</v>
      </c>
      <c r="AT169" s="229" t="s">
        <v>137</v>
      </c>
      <c r="AU169" s="229" t="s">
        <v>83</v>
      </c>
      <c r="AY169" s="17" t="s">
        <v>135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142</v>
      </c>
      <c r="BM169" s="229" t="s">
        <v>202</v>
      </c>
    </row>
    <row r="170" s="12" customFormat="1" ht="25.92" customHeight="1">
      <c r="A170" s="12"/>
      <c r="B170" s="202"/>
      <c r="C170" s="203"/>
      <c r="D170" s="204" t="s">
        <v>72</v>
      </c>
      <c r="E170" s="205" t="s">
        <v>336</v>
      </c>
      <c r="F170" s="205" t="s">
        <v>337</v>
      </c>
      <c r="G170" s="203"/>
      <c r="H170" s="203"/>
      <c r="I170" s="206"/>
      <c r="J170" s="207">
        <f>BK170</f>
        <v>0</v>
      </c>
      <c r="K170" s="203"/>
      <c r="L170" s="208"/>
      <c r="M170" s="209"/>
      <c r="N170" s="210"/>
      <c r="O170" s="210"/>
      <c r="P170" s="211">
        <f>P171+P218+P270</f>
        <v>0</v>
      </c>
      <c r="Q170" s="210"/>
      <c r="R170" s="211">
        <f>R171+R218+R270</f>
        <v>0</v>
      </c>
      <c r="S170" s="210"/>
      <c r="T170" s="212">
        <f>T171+T218+T270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83</v>
      </c>
      <c r="AT170" s="214" t="s">
        <v>72</v>
      </c>
      <c r="AU170" s="214" t="s">
        <v>73</v>
      </c>
      <c r="AY170" s="213" t="s">
        <v>135</v>
      </c>
      <c r="BK170" s="215">
        <f>BK171+BK218+BK270</f>
        <v>0</v>
      </c>
    </row>
    <row r="171" s="12" customFormat="1" ht="22.8" customHeight="1">
      <c r="A171" s="12"/>
      <c r="B171" s="202"/>
      <c r="C171" s="203"/>
      <c r="D171" s="204" t="s">
        <v>72</v>
      </c>
      <c r="E171" s="216" t="s">
        <v>588</v>
      </c>
      <c r="F171" s="216" t="s">
        <v>589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SUM(P172:P217)</f>
        <v>0</v>
      </c>
      <c r="Q171" s="210"/>
      <c r="R171" s="211">
        <f>SUM(R172:R217)</f>
        <v>0</v>
      </c>
      <c r="S171" s="210"/>
      <c r="T171" s="212">
        <f>SUM(T172:T217)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83</v>
      </c>
      <c r="AT171" s="214" t="s">
        <v>72</v>
      </c>
      <c r="AU171" s="214" t="s">
        <v>81</v>
      </c>
      <c r="AY171" s="213" t="s">
        <v>135</v>
      </c>
      <c r="BK171" s="215">
        <f>SUM(BK172:BK217)</f>
        <v>0</v>
      </c>
    </row>
    <row r="172" s="2" customFormat="1" ht="16.5" customHeight="1">
      <c r="A172" s="38"/>
      <c r="B172" s="39"/>
      <c r="C172" s="218" t="s">
        <v>170</v>
      </c>
      <c r="D172" s="218" t="s">
        <v>137</v>
      </c>
      <c r="E172" s="219" t="s">
        <v>590</v>
      </c>
      <c r="F172" s="220" t="s">
        <v>591</v>
      </c>
      <c r="G172" s="221" t="s">
        <v>165</v>
      </c>
      <c r="H172" s="222">
        <v>1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176</v>
      </c>
      <c r="AT172" s="229" t="s">
        <v>137</v>
      </c>
      <c r="AU172" s="229" t="s">
        <v>83</v>
      </c>
      <c r="AY172" s="17" t="s">
        <v>135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176</v>
      </c>
      <c r="BM172" s="229" t="s">
        <v>206</v>
      </c>
    </row>
    <row r="173" s="13" customFormat="1">
      <c r="A173" s="13"/>
      <c r="B173" s="231"/>
      <c r="C173" s="232"/>
      <c r="D173" s="233" t="s">
        <v>151</v>
      </c>
      <c r="E173" s="234" t="s">
        <v>1</v>
      </c>
      <c r="F173" s="235" t="s">
        <v>592</v>
      </c>
      <c r="G173" s="232"/>
      <c r="H173" s="236">
        <v>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151</v>
      </c>
      <c r="AU173" s="242" t="s">
        <v>83</v>
      </c>
      <c r="AV173" s="13" t="s">
        <v>83</v>
      </c>
      <c r="AW173" s="13" t="s">
        <v>30</v>
      </c>
      <c r="AX173" s="13" t="s">
        <v>73</v>
      </c>
      <c r="AY173" s="242" t="s">
        <v>135</v>
      </c>
    </row>
    <row r="174" s="14" customFormat="1">
      <c r="A174" s="14"/>
      <c r="B174" s="243"/>
      <c r="C174" s="244"/>
      <c r="D174" s="233" t="s">
        <v>151</v>
      </c>
      <c r="E174" s="245" t="s">
        <v>1</v>
      </c>
      <c r="F174" s="246" t="s">
        <v>153</v>
      </c>
      <c r="G174" s="244"/>
      <c r="H174" s="247">
        <v>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151</v>
      </c>
      <c r="AU174" s="253" t="s">
        <v>83</v>
      </c>
      <c r="AV174" s="14" t="s">
        <v>142</v>
      </c>
      <c r="AW174" s="14" t="s">
        <v>30</v>
      </c>
      <c r="AX174" s="14" t="s">
        <v>81</v>
      </c>
      <c r="AY174" s="253" t="s">
        <v>135</v>
      </c>
    </row>
    <row r="175" s="2" customFormat="1" ht="16.5" customHeight="1">
      <c r="A175" s="38"/>
      <c r="B175" s="39"/>
      <c r="C175" s="218" t="s">
        <v>209</v>
      </c>
      <c r="D175" s="218" t="s">
        <v>137</v>
      </c>
      <c r="E175" s="219" t="s">
        <v>593</v>
      </c>
      <c r="F175" s="220" t="s">
        <v>594</v>
      </c>
      <c r="G175" s="221" t="s">
        <v>165</v>
      </c>
      <c r="H175" s="222">
        <v>1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176</v>
      </c>
      <c r="AT175" s="229" t="s">
        <v>137</v>
      </c>
      <c r="AU175" s="229" t="s">
        <v>83</v>
      </c>
      <c r="AY175" s="17" t="s">
        <v>135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176</v>
      </c>
      <c r="BM175" s="229" t="s">
        <v>212</v>
      </c>
    </row>
    <row r="176" s="13" customFormat="1">
      <c r="A176" s="13"/>
      <c r="B176" s="231"/>
      <c r="C176" s="232"/>
      <c r="D176" s="233" t="s">
        <v>151</v>
      </c>
      <c r="E176" s="234" t="s">
        <v>1</v>
      </c>
      <c r="F176" s="235" t="s">
        <v>592</v>
      </c>
      <c r="G176" s="232"/>
      <c r="H176" s="236">
        <v>1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151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135</v>
      </c>
    </row>
    <row r="177" s="14" customFormat="1">
      <c r="A177" s="14"/>
      <c r="B177" s="243"/>
      <c r="C177" s="244"/>
      <c r="D177" s="233" t="s">
        <v>151</v>
      </c>
      <c r="E177" s="245" t="s">
        <v>1</v>
      </c>
      <c r="F177" s="246" t="s">
        <v>153</v>
      </c>
      <c r="G177" s="244"/>
      <c r="H177" s="247">
        <v>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151</v>
      </c>
      <c r="AU177" s="253" t="s">
        <v>83</v>
      </c>
      <c r="AV177" s="14" t="s">
        <v>142</v>
      </c>
      <c r="AW177" s="14" t="s">
        <v>30</v>
      </c>
      <c r="AX177" s="14" t="s">
        <v>81</v>
      </c>
      <c r="AY177" s="253" t="s">
        <v>135</v>
      </c>
    </row>
    <row r="178" s="2" customFormat="1" ht="16.5" customHeight="1">
      <c r="A178" s="38"/>
      <c r="B178" s="39"/>
      <c r="C178" s="218" t="s">
        <v>176</v>
      </c>
      <c r="D178" s="218" t="s">
        <v>137</v>
      </c>
      <c r="E178" s="219" t="s">
        <v>595</v>
      </c>
      <c r="F178" s="220" t="s">
        <v>596</v>
      </c>
      <c r="G178" s="221" t="s">
        <v>165</v>
      </c>
      <c r="H178" s="222">
        <v>1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176</v>
      </c>
      <c r="AT178" s="229" t="s">
        <v>137</v>
      </c>
      <c r="AU178" s="229" t="s">
        <v>83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176</v>
      </c>
      <c r="BM178" s="229" t="s">
        <v>217</v>
      </c>
    </row>
    <row r="179" s="13" customFormat="1">
      <c r="A179" s="13"/>
      <c r="B179" s="231"/>
      <c r="C179" s="232"/>
      <c r="D179" s="233" t="s">
        <v>151</v>
      </c>
      <c r="E179" s="234" t="s">
        <v>1</v>
      </c>
      <c r="F179" s="235" t="s">
        <v>592</v>
      </c>
      <c r="G179" s="232"/>
      <c r="H179" s="236">
        <v>1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151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135</v>
      </c>
    </row>
    <row r="180" s="14" customFormat="1">
      <c r="A180" s="14"/>
      <c r="B180" s="243"/>
      <c r="C180" s="244"/>
      <c r="D180" s="233" t="s">
        <v>151</v>
      </c>
      <c r="E180" s="245" t="s">
        <v>1</v>
      </c>
      <c r="F180" s="246" t="s">
        <v>153</v>
      </c>
      <c r="G180" s="244"/>
      <c r="H180" s="247">
        <v>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151</v>
      </c>
      <c r="AU180" s="253" t="s">
        <v>83</v>
      </c>
      <c r="AV180" s="14" t="s">
        <v>142</v>
      </c>
      <c r="AW180" s="14" t="s">
        <v>30</v>
      </c>
      <c r="AX180" s="14" t="s">
        <v>81</v>
      </c>
      <c r="AY180" s="253" t="s">
        <v>135</v>
      </c>
    </row>
    <row r="181" s="2" customFormat="1" ht="16.5" customHeight="1">
      <c r="A181" s="38"/>
      <c r="B181" s="39"/>
      <c r="C181" s="218" t="s">
        <v>218</v>
      </c>
      <c r="D181" s="218" t="s">
        <v>137</v>
      </c>
      <c r="E181" s="219" t="s">
        <v>597</v>
      </c>
      <c r="F181" s="220" t="s">
        <v>598</v>
      </c>
      <c r="G181" s="221" t="s">
        <v>165</v>
      </c>
      <c r="H181" s="222">
        <v>1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176</v>
      </c>
      <c r="AT181" s="229" t="s">
        <v>137</v>
      </c>
      <c r="AU181" s="229" t="s">
        <v>83</v>
      </c>
      <c r="AY181" s="17" t="s">
        <v>135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176</v>
      </c>
      <c r="BM181" s="229" t="s">
        <v>221</v>
      </c>
    </row>
    <row r="182" s="13" customFormat="1">
      <c r="A182" s="13"/>
      <c r="B182" s="231"/>
      <c r="C182" s="232"/>
      <c r="D182" s="233" t="s">
        <v>151</v>
      </c>
      <c r="E182" s="234" t="s">
        <v>1</v>
      </c>
      <c r="F182" s="235" t="s">
        <v>592</v>
      </c>
      <c r="G182" s="232"/>
      <c r="H182" s="236">
        <v>1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151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135</v>
      </c>
    </row>
    <row r="183" s="14" customFormat="1">
      <c r="A183" s="14"/>
      <c r="B183" s="243"/>
      <c r="C183" s="244"/>
      <c r="D183" s="233" t="s">
        <v>151</v>
      </c>
      <c r="E183" s="245" t="s">
        <v>1</v>
      </c>
      <c r="F183" s="246" t="s">
        <v>153</v>
      </c>
      <c r="G183" s="244"/>
      <c r="H183" s="247">
        <v>1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151</v>
      </c>
      <c r="AU183" s="253" t="s">
        <v>83</v>
      </c>
      <c r="AV183" s="14" t="s">
        <v>142</v>
      </c>
      <c r="AW183" s="14" t="s">
        <v>30</v>
      </c>
      <c r="AX183" s="14" t="s">
        <v>81</v>
      </c>
      <c r="AY183" s="253" t="s">
        <v>135</v>
      </c>
    </row>
    <row r="184" s="2" customFormat="1" ht="16.5" customHeight="1">
      <c r="A184" s="38"/>
      <c r="B184" s="39"/>
      <c r="C184" s="218" t="s">
        <v>182</v>
      </c>
      <c r="D184" s="218" t="s">
        <v>137</v>
      </c>
      <c r="E184" s="219" t="s">
        <v>599</v>
      </c>
      <c r="F184" s="220" t="s">
        <v>600</v>
      </c>
      <c r="G184" s="221" t="s">
        <v>165</v>
      </c>
      <c r="H184" s="222">
        <v>1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38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176</v>
      </c>
      <c r="AT184" s="229" t="s">
        <v>137</v>
      </c>
      <c r="AU184" s="229" t="s">
        <v>83</v>
      </c>
      <c r="AY184" s="17" t="s">
        <v>135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81</v>
      </c>
      <c r="BK184" s="230">
        <f>ROUND(I184*H184,2)</f>
        <v>0</v>
      </c>
      <c r="BL184" s="17" t="s">
        <v>176</v>
      </c>
      <c r="BM184" s="229" t="s">
        <v>224</v>
      </c>
    </row>
    <row r="185" s="13" customFormat="1">
      <c r="A185" s="13"/>
      <c r="B185" s="231"/>
      <c r="C185" s="232"/>
      <c r="D185" s="233" t="s">
        <v>151</v>
      </c>
      <c r="E185" s="234" t="s">
        <v>1</v>
      </c>
      <c r="F185" s="235" t="s">
        <v>592</v>
      </c>
      <c r="G185" s="232"/>
      <c r="H185" s="236">
        <v>1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151</v>
      </c>
      <c r="AU185" s="242" t="s">
        <v>83</v>
      </c>
      <c r="AV185" s="13" t="s">
        <v>83</v>
      </c>
      <c r="AW185" s="13" t="s">
        <v>30</v>
      </c>
      <c r="AX185" s="13" t="s">
        <v>73</v>
      </c>
      <c r="AY185" s="242" t="s">
        <v>135</v>
      </c>
    </row>
    <row r="186" s="14" customFormat="1">
      <c r="A186" s="14"/>
      <c r="B186" s="243"/>
      <c r="C186" s="244"/>
      <c r="D186" s="233" t="s">
        <v>151</v>
      </c>
      <c r="E186" s="245" t="s">
        <v>1</v>
      </c>
      <c r="F186" s="246" t="s">
        <v>153</v>
      </c>
      <c r="G186" s="244"/>
      <c r="H186" s="247">
        <v>1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151</v>
      </c>
      <c r="AU186" s="253" t="s">
        <v>83</v>
      </c>
      <c r="AV186" s="14" t="s">
        <v>142</v>
      </c>
      <c r="AW186" s="14" t="s">
        <v>30</v>
      </c>
      <c r="AX186" s="14" t="s">
        <v>81</v>
      </c>
      <c r="AY186" s="253" t="s">
        <v>135</v>
      </c>
    </row>
    <row r="187" s="2" customFormat="1" ht="16.5" customHeight="1">
      <c r="A187" s="38"/>
      <c r="B187" s="39"/>
      <c r="C187" s="218" t="s">
        <v>226</v>
      </c>
      <c r="D187" s="218" t="s">
        <v>137</v>
      </c>
      <c r="E187" s="219" t="s">
        <v>601</v>
      </c>
      <c r="F187" s="220" t="s">
        <v>602</v>
      </c>
      <c r="G187" s="221" t="s">
        <v>165</v>
      </c>
      <c r="H187" s="222">
        <v>1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176</v>
      </c>
      <c r="AT187" s="229" t="s">
        <v>137</v>
      </c>
      <c r="AU187" s="229" t="s">
        <v>83</v>
      </c>
      <c r="AY187" s="17" t="s">
        <v>135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176</v>
      </c>
      <c r="BM187" s="229" t="s">
        <v>229</v>
      </c>
    </row>
    <row r="188" s="13" customFormat="1">
      <c r="A188" s="13"/>
      <c r="B188" s="231"/>
      <c r="C188" s="232"/>
      <c r="D188" s="233" t="s">
        <v>151</v>
      </c>
      <c r="E188" s="234" t="s">
        <v>1</v>
      </c>
      <c r="F188" s="235" t="s">
        <v>592</v>
      </c>
      <c r="G188" s="232"/>
      <c r="H188" s="236">
        <v>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151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135</v>
      </c>
    </row>
    <row r="189" s="14" customFormat="1">
      <c r="A189" s="14"/>
      <c r="B189" s="243"/>
      <c r="C189" s="244"/>
      <c r="D189" s="233" t="s">
        <v>151</v>
      </c>
      <c r="E189" s="245" t="s">
        <v>1</v>
      </c>
      <c r="F189" s="246" t="s">
        <v>153</v>
      </c>
      <c r="G189" s="244"/>
      <c r="H189" s="247">
        <v>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151</v>
      </c>
      <c r="AU189" s="253" t="s">
        <v>83</v>
      </c>
      <c r="AV189" s="14" t="s">
        <v>142</v>
      </c>
      <c r="AW189" s="14" t="s">
        <v>30</v>
      </c>
      <c r="AX189" s="14" t="s">
        <v>81</v>
      </c>
      <c r="AY189" s="253" t="s">
        <v>135</v>
      </c>
    </row>
    <row r="190" s="2" customFormat="1" ht="21.75" customHeight="1">
      <c r="A190" s="38"/>
      <c r="B190" s="39"/>
      <c r="C190" s="218" t="s">
        <v>188</v>
      </c>
      <c r="D190" s="218" t="s">
        <v>137</v>
      </c>
      <c r="E190" s="219" t="s">
        <v>603</v>
      </c>
      <c r="F190" s="220" t="s">
        <v>604</v>
      </c>
      <c r="G190" s="221" t="s">
        <v>275</v>
      </c>
      <c r="H190" s="222">
        <v>9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176</v>
      </c>
      <c r="AT190" s="229" t="s">
        <v>137</v>
      </c>
      <c r="AU190" s="229" t="s">
        <v>83</v>
      </c>
      <c r="AY190" s="17" t="s">
        <v>135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176</v>
      </c>
      <c r="BM190" s="229" t="s">
        <v>232</v>
      </c>
    </row>
    <row r="191" s="13" customFormat="1">
      <c r="A191" s="13"/>
      <c r="B191" s="231"/>
      <c r="C191" s="232"/>
      <c r="D191" s="233" t="s">
        <v>151</v>
      </c>
      <c r="E191" s="234" t="s">
        <v>1</v>
      </c>
      <c r="F191" s="235" t="s">
        <v>605</v>
      </c>
      <c r="G191" s="232"/>
      <c r="H191" s="236">
        <v>9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151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135</v>
      </c>
    </row>
    <row r="192" s="14" customFormat="1">
      <c r="A192" s="14"/>
      <c r="B192" s="243"/>
      <c r="C192" s="244"/>
      <c r="D192" s="233" t="s">
        <v>151</v>
      </c>
      <c r="E192" s="245" t="s">
        <v>1</v>
      </c>
      <c r="F192" s="246" t="s">
        <v>153</v>
      </c>
      <c r="G192" s="244"/>
      <c r="H192" s="247">
        <v>9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151</v>
      </c>
      <c r="AU192" s="253" t="s">
        <v>83</v>
      </c>
      <c r="AV192" s="14" t="s">
        <v>142</v>
      </c>
      <c r="AW192" s="14" t="s">
        <v>30</v>
      </c>
      <c r="AX192" s="14" t="s">
        <v>81</v>
      </c>
      <c r="AY192" s="253" t="s">
        <v>135</v>
      </c>
    </row>
    <row r="193" s="2" customFormat="1" ht="16.5" customHeight="1">
      <c r="A193" s="38"/>
      <c r="B193" s="39"/>
      <c r="C193" s="218" t="s">
        <v>7</v>
      </c>
      <c r="D193" s="218" t="s">
        <v>137</v>
      </c>
      <c r="E193" s="219" t="s">
        <v>606</v>
      </c>
      <c r="F193" s="220" t="s">
        <v>607</v>
      </c>
      <c r="G193" s="221" t="s">
        <v>275</v>
      </c>
      <c r="H193" s="222">
        <v>6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176</v>
      </c>
      <c r="AT193" s="229" t="s">
        <v>137</v>
      </c>
      <c r="AU193" s="229" t="s">
        <v>83</v>
      </c>
      <c r="AY193" s="17" t="s">
        <v>135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176</v>
      </c>
      <c r="BM193" s="229" t="s">
        <v>235</v>
      </c>
    </row>
    <row r="194" s="13" customFormat="1">
      <c r="A194" s="13"/>
      <c r="B194" s="231"/>
      <c r="C194" s="232"/>
      <c r="D194" s="233" t="s">
        <v>151</v>
      </c>
      <c r="E194" s="234" t="s">
        <v>1</v>
      </c>
      <c r="F194" s="235" t="s">
        <v>608</v>
      </c>
      <c r="G194" s="232"/>
      <c r="H194" s="236">
        <v>6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151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135</v>
      </c>
    </row>
    <row r="195" s="14" customFormat="1">
      <c r="A195" s="14"/>
      <c r="B195" s="243"/>
      <c r="C195" s="244"/>
      <c r="D195" s="233" t="s">
        <v>151</v>
      </c>
      <c r="E195" s="245" t="s">
        <v>1</v>
      </c>
      <c r="F195" s="246" t="s">
        <v>153</v>
      </c>
      <c r="G195" s="244"/>
      <c r="H195" s="247">
        <v>6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151</v>
      </c>
      <c r="AU195" s="253" t="s">
        <v>83</v>
      </c>
      <c r="AV195" s="14" t="s">
        <v>142</v>
      </c>
      <c r="AW195" s="14" t="s">
        <v>30</v>
      </c>
      <c r="AX195" s="14" t="s">
        <v>81</v>
      </c>
      <c r="AY195" s="253" t="s">
        <v>135</v>
      </c>
    </row>
    <row r="196" s="2" customFormat="1" ht="16.5" customHeight="1">
      <c r="A196" s="38"/>
      <c r="B196" s="39"/>
      <c r="C196" s="218" t="s">
        <v>194</v>
      </c>
      <c r="D196" s="218" t="s">
        <v>137</v>
      </c>
      <c r="E196" s="219" t="s">
        <v>609</v>
      </c>
      <c r="F196" s="220" t="s">
        <v>610</v>
      </c>
      <c r="G196" s="221" t="s">
        <v>275</v>
      </c>
      <c r="H196" s="222">
        <v>2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176</v>
      </c>
      <c r="AT196" s="229" t="s">
        <v>137</v>
      </c>
      <c r="AU196" s="229" t="s">
        <v>83</v>
      </c>
      <c r="AY196" s="17" t="s">
        <v>135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176</v>
      </c>
      <c r="BM196" s="229" t="s">
        <v>239</v>
      </c>
    </row>
    <row r="197" s="13" customFormat="1">
      <c r="A197" s="13"/>
      <c r="B197" s="231"/>
      <c r="C197" s="232"/>
      <c r="D197" s="233" t="s">
        <v>151</v>
      </c>
      <c r="E197" s="234" t="s">
        <v>1</v>
      </c>
      <c r="F197" s="235" t="s">
        <v>611</v>
      </c>
      <c r="G197" s="232"/>
      <c r="H197" s="236">
        <v>2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151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135</v>
      </c>
    </row>
    <row r="198" s="14" customFormat="1">
      <c r="A198" s="14"/>
      <c r="B198" s="243"/>
      <c r="C198" s="244"/>
      <c r="D198" s="233" t="s">
        <v>151</v>
      </c>
      <c r="E198" s="245" t="s">
        <v>1</v>
      </c>
      <c r="F198" s="246" t="s">
        <v>153</v>
      </c>
      <c r="G198" s="244"/>
      <c r="H198" s="247">
        <v>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151</v>
      </c>
      <c r="AU198" s="253" t="s">
        <v>83</v>
      </c>
      <c r="AV198" s="14" t="s">
        <v>142</v>
      </c>
      <c r="AW198" s="14" t="s">
        <v>30</v>
      </c>
      <c r="AX198" s="14" t="s">
        <v>81</v>
      </c>
      <c r="AY198" s="253" t="s">
        <v>135</v>
      </c>
    </row>
    <row r="199" s="2" customFormat="1" ht="16.5" customHeight="1">
      <c r="A199" s="38"/>
      <c r="B199" s="39"/>
      <c r="C199" s="218" t="s">
        <v>241</v>
      </c>
      <c r="D199" s="218" t="s">
        <v>137</v>
      </c>
      <c r="E199" s="219" t="s">
        <v>612</v>
      </c>
      <c r="F199" s="220" t="s">
        <v>613</v>
      </c>
      <c r="G199" s="221" t="s">
        <v>275</v>
      </c>
      <c r="H199" s="222">
        <v>4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176</v>
      </c>
      <c r="AT199" s="229" t="s">
        <v>137</v>
      </c>
      <c r="AU199" s="229" t="s">
        <v>83</v>
      </c>
      <c r="AY199" s="17" t="s">
        <v>135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176</v>
      </c>
      <c r="BM199" s="229" t="s">
        <v>244</v>
      </c>
    </row>
    <row r="200" s="13" customFormat="1">
      <c r="A200" s="13"/>
      <c r="B200" s="231"/>
      <c r="C200" s="232"/>
      <c r="D200" s="233" t="s">
        <v>151</v>
      </c>
      <c r="E200" s="234" t="s">
        <v>1</v>
      </c>
      <c r="F200" s="235" t="s">
        <v>614</v>
      </c>
      <c r="G200" s="232"/>
      <c r="H200" s="236">
        <v>4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151</v>
      </c>
      <c r="AU200" s="242" t="s">
        <v>83</v>
      </c>
      <c r="AV200" s="13" t="s">
        <v>83</v>
      </c>
      <c r="AW200" s="13" t="s">
        <v>30</v>
      </c>
      <c r="AX200" s="13" t="s">
        <v>73</v>
      </c>
      <c r="AY200" s="242" t="s">
        <v>135</v>
      </c>
    </row>
    <row r="201" s="14" customFormat="1">
      <c r="A201" s="14"/>
      <c r="B201" s="243"/>
      <c r="C201" s="244"/>
      <c r="D201" s="233" t="s">
        <v>151</v>
      </c>
      <c r="E201" s="245" t="s">
        <v>1</v>
      </c>
      <c r="F201" s="246" t="s">
        <v>153</v>
      </c>
      <c r="G201" s="244"/>
      <c r="H201" s="247">
        <v>4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151</v>
      </c>
      <c r="AU201" s="253" t="s">
        <v>83</v>
      </c>
      <c r="AV201" s="14" t="s">
        <v>142</v>
      </c>
      <c r="AW201" s="14" t="s">
        <v>30</v>
      </c>
      <c r="AX201" s="14" t="s">
        <v>81</v>
      </c>
      <c r="AY201" s="253" t="s">
        <v>135</v>
      </c>
    </row>
    <row r="202" s="2" customFormat="1" ht="16.5" customHeight="1">
      <c r="A202" s="38"/>
      <c r="B202" s="39"/>
      <c r="C202" s="218" t="s">
        <v>198</v>
      </c>
      <c r="D202" s="218" t="s">
        <v>137</v>
      </c>
      <c r="E202" s="219" t="s">
        <v>615</v>
      </c>
      <c r="F202" s="220" t="s">
        <v>616</v>
      </c>
      <c r="G202" s="221" t="s">
        <v>165</v>
      </c>
      <c r="H202" s="222">
        <v>2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176</v>
      </c>
      <c r="AT202" s="229" t="s">
        <v>137</v>
      </c>
      <c r="AU202" s="229" t="s">
        <v>83</v>
      </c>
      <c r="AY202" s="17" t="s">
        <v>135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176</v>
      </c>
      <c r="BM202" s="229" t="s">
        <v>247</v>
      </c>
    </row>
    <row r="203" s="13" customFormat="1">
      <c r="A203" s="13"/>
      <c r="B203" s="231"/>
      <c r="C203" s="232"/>
      <c r="D203" s="233" t="s">
        <v>151</v>
      </c>
      <c r="E203" s="234" t="s">
        <v>1</v>
      </c>
      <c r="F203" s="235" t="s">
        <v>617</v>
      </c>
      <c r="G203" s="232"/>
      <c r="H203" s="236">
        <v>2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151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135</v>
      </c>
    </row>
    <row r="204" s="14" customFormat="1">
      <c r="A204" s="14"/>
      <c r="B204" s="243"/>
      <c r="C204" s="244"/>
      <c r="D204" s="233" t="s">
        <v>151</v>
      </c>
      <c r="E204" s="245" t="s">
        <v>1</v>
      </c>
      <c r="F204" s="246" t="s">
        <v>153</v>
      </c>
      <c r="G204" s="244"/>
      <c r="H204" s="247">
        <v>2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151</v>
      </c>
      <c r="AU204" s="253" t="s">
        <v>83</v>
      </c>
      <c r="AV204" s="14" t="s">
        <v>142</v>
      </c>
      <c r="AW204" s="14" t="s">
        <v>30</v>
      </c>
      <c r="AX204" s="14" t="s">
        <v>81</v>
      </c>
      <c r="AY204" s="253" t="s">
        <v>135</v>
      </c>
    </row>
    <row r="205" s="2" customFormat="1" ht="16.5" customHeight="1">
      <c r="A205" s="38"/>
      <c r="B205" s="39"/>
      <c r="C205" s="218" t="s">
        <v>251</v>
      </c>
      <c r="D205" s="218" t="s">
        <v>137</v>
      </c>
      <c r="E205" s="219" t="s">
        <v>618</v>
      </c>
      <c r="F205" s="220" t="s">
        <v>619</v>
      </c>
      <c r="G205" s="221" t="s">
        <v>165</v>
      </c>
      <c r="H205" s="222">
        <v>3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176</v>
      </c>
      <c r="AT205" s="229" t="s">
        <v>137</v>
      </c>
      <c r="AU205" s="229" t="s">
        <v>83</v>
      </c>
      <c r="AY205" s="17" t="s">
        <v>135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176</v>
      </c>
      <c r="BM205" s="229" t="s">
        <v>254</v>
      </c>
    </row>
    <row r="206" s="13" customFormat="1">
      <c r="A206" s="13"/>
      <c r="B206" s="231"/>
      <c r="C206" s="232"/>
      <c r="D206" s="233" t="s">
        <v>151</v>
      </c>
      <c r="E206" s="234" t="s">
        <v>1</v>
      </c>
      <c r="F206" s="235" t="s">
        <v>620</v>
      </c>
      <c r="G206" s="232"/>
      <c r="H206" s="236">
        <v>3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151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135</v>
      </c>
    </row>
    <row r="207" s="14" customFormat="1">
      <c r="A207" s="14"/>
      <c r="B207" s="243"/>
      <c r="C207" s="244"/>
      <c r="D207" s="233" t="s">
        <v>151</v>
      </c>
      <c r="E207" s="245" t="s">
        <v>1</v>
      </c>
      <c r="F207" s="246" t="s">
        <v>153</v>
      </c>
      <c r="G207" s="244"/>
      <c r="H207" s="247">
        <v>3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151</v>
      </c>
      <c r="AU207" s="253" t="s">
        <v>83</v>
      </c>
      <c r="AV207" s="14" t="s">
        <v>142</v>
      </c>
      <c r="AW207" s="14" t="s">
        <v>30</v>
      </c>
      <c r="AX207" s="14" t="s">
        <v>81</v>
      </c>
      <c r="AY207" s="253" t="s">
        <v>135</v>
      </c>
    </row>
    <row r="208" s="2" customFormat="1" ht="24.15" customHeight="1">
      <c r="A208" s="38"/>
      <c r="B208" s="39"/>
      <c r="C208" s="218" t="s">
        <v>202</v>
      </c>
      <c r="D208" s="218" t="s">
        <v>137</v>
      </c>
      <c r="E208" s="219" t="s">
        <v>621</v>
      </c>
      <c r="F208" s="220" t="s">
        <v>622</v>
      </c>
      <c r="G208" s="221" t="s">
        <v>165</v>
      </c>
      <c r="H208" s="222">
        <v>1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176</v>
      </c>
      <c r="AT208" s="229" t="s">
        <v>137</v>
      </c>
      <c r="AU208" s="229" t="s">
        <v>83</v>
      </c>
      <c r="AY208" s="17" t="s">
        <v>135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176</v>
      </c>
      <c r="BM208" s="229" t="s">
        <v>257</v>
      </c>
    </row>
    <row r="209" s="13" customFormat="1">
      <c r="A209" s="13"/>
      <c r="B209" s="231"/>
      <c r="C209" s="232"/>
      <c r="D209" s="233" t="s">
        <v>151</v>
      </c>
      <c r="E209" s="234" t="s">
        <v>1</v>
      </c>
      <c r="F209" s="235" t="s">
        <v>623</v>
      </c>
      <c r="G209" s="232"/>
      <c r="H209" s="236">
        <v>1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151</v>
      </c>
      <c r="AU209" s="242" t="s">
        <v>83</v>
      </c>
      <c r="AV209" s="13" t="s">
        <v>83</v>
      </c>
      <c r="AW209" s="13" t="s">
        <v>30</v>
      </c>
      <c r="AX209" s="13" t="s">
        <v>73</v>
      </c>
      <c r="AY209" s="242" t="s">
        <v>135</v>
      </c>
    </row>
    <row r="210" s="14" customFormat="1">
      <c r="A210" s="14"/>
      <c r="B210" s="243"/>
      <c r="C210" s="244"/>
      <c r="D210" s="233" t="s">
        <v>151</v>
      </c>
      <c r="E210" s="245" t="s">
        <v>1</v>
      </c>
      <c r="F210" s="246" t="s">
        <v>153</v>
      </c>
      <c r="G210" s="244"/>
      <c r="H210" s="247">
        <v>1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151</v>
      </c>
      <c r="AU210" s="253" t="s">
        <v>83</v>
      </c>
      <c r="AV210" s="14" t="s">
        <v>142</v>
      </c>
      <c r="AW210" s="14" t="s">
        <v>30</v>
      </c>
      <c r="AX210" s="14" t="s">
        <v>81</v>
      </c>
      <c r="AY210" s="253" t="s">
        <v>135</v>
      </c>
    </row>
    <row r="211" s="2" customFormat="1" ht="16.5" customHeight="1">
      <c r="A211" s="38"/>
      <c r="B211" s="39"/>
      <c r="C211" s="218" t="s">
        <v>258</v>
      </c>
      <c r="D211" s="218" t="s">
        <v>137</v>
      </c>
      <c r="E211" s="219" t="s">
        <v>624</v>
      </c>
      <c r="F211" s="220" t="s">
        <v>625</v>
      </c>
      <c r="G211" s="221" t="s">
        <v>275</v>
      </c>
      <c r="H211" s="222">
        <v>20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38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176</v>
      </c>
      <c r="AT211" s="229" t="s">
        <v>137</v>
      </c>
      <c r="AU211" s="229" t="s">
        <v>83</v>
      </c>
      <c r="AY211" s="17" t="s">
        <v>135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176</v>
      </c>
      <c r="BM211" s="229" t="s">
        <v>261</v>
      </c>
    </row>
    <row r="212" s="13" customFormat="1">
      <c r="A212" s="13"/>
      <c r="B212" s="231"/>
      <c r="C212" s="232"/>
      <c r="D212" s="233" t="s">
        <v>151</v>
      </c>
      <c r="E212" s="234" t="s">
        <v>1</v>
      </c>
      <c r="F212" s="235" t="s">
        <v>626</v>
      </c>
      <c r="G212" s="232"/>
      <c r="H212" s="236">
        <v>20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151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135</v>
      </c>
    </row>
    <row r="213" s="14" customFormat="1">
      <c r="A213" s="14"/>
      <c r="B213" s="243"/>
      <c r="C213" s="244"/>
      <c r="D213" s="233" t="s">
        <v>151</v>
      </c>
      <c r="E213" s="245" t="s">
        <v>1</v>
      </c>
      <c r="F213" s="246" t="s">
        <v>153</v>
      </c>
      <c r="G213" s="244"/>
      <c r="H213" s="247">
        <v>20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151</v>
      </c>
      <c r="AU213" s="253" t="s">
        <v>83</v>
      </c>
      <c r="AV213" s="14" t="s">
        <v>142</v>
      </c>
      <c r="AW213" s="14" t="s">
        <v>30</v>
      </c>
      <c r="AX213" s="14" t="s">
        <v>81</v>
      </c>
      <c r="AY213" s="253" t="s">
        <v>135</v>
      </c>
    </row>
    <row r="214" s="2" customFormat="1" ht="21.75" customHeight="1">
      <c r="A214" s="38"/>
      <c r="B214" s="39"/>
      <c r="C214" s="218" t="s">
        <v>206</v>
      </c>
      <c r="D214" s="218" t="s">
        <v>137</v>
      </c>
      <c r="E214" s="219" t="s">
        <v>627</v>
      </c>
      <c r="F214" s="220" t="s">
        <v>628</v>
      </c>
      <c r="G214" s="221" t="s">
        <v>275</v>
      </c>
      <c r="H214" s="222">
        <v>21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176</v>
      </c>
      <c r="AT214" s="229" t="s">
        <v>137</v>
      </c>
      <c r="AU214" s="229" t="s">
        <v>83</v>
      </c>
      <c r="AY214" s="17" t="s">
        <v>135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176</v>
      </c>
      <c r="BM214" s="229" t="s">
        <v>264</v>
      </c>
    </row>
    <row r="215" s="13" customFormat="1">
      <c r="A215" s="13"/>
      <c r="B215" s="231"/>
      <c r="C215" s="232"/>
      <c r="D215" s="233" t="s">
        <v>151</v>
      </c>
      <c r="E215" s="234" t="s">
        <v>1</v>
      </c>
      <c r="F215" s="235" t="s">
        <v>629</v>
      </c>
      <c r="G215" s="232"/>
      <c r="H215" s="236">
        <v>21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151</v>
      </c>
      <c r="AU215" s="242" t="s">
        <v>83</v>
      </c>
      <c r="AV215" s="13" t="s">
        <v>83</v>
      </c>
      <c r="AW215" s="13" t="s">
        <v>30</v>
      </c>
      <c r="AX215" s="13" t="s">
        <v>73</v>
      </c>
      <c r="AY215" s="242" t="s">
        <v>135</v>
      </c>
    </row>
    <row r="216" s="14" customFormat="1">
      <c r="A216" s="14"/>
      <c r="B216" s="243"/>
      <c r="C216" s="244"/>
      <c r="D216" s="233" t="s">
        <v>151</v>
      </c>
      <c r="E216" s="245" t="s">
        <v>1</v>
      </c>
      <c r="F216" s="246" t="s">
        <v>153</v>
      </c>
      <c r="G216" s="244"/>
      <c r="H216" s="247">
        <v>21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151</v>
      </c>
      <c r="AU216" s="253" t="s">
        <v>83</v>
      </c>
      <c r="AV216" s="14" t="s">
        <v>142</v>
      </c>
      <c r="AW216" s="14" t="s">
        <v>30</v>
      </c>
      <c r="AX216" s="14" t="s">
        <v>81</v>
      </c>
      <c r="AY216" s="253" t="s">
        <v>135</v>
      </c>
    </row>
    <row r="217" s="2" customFormat="1" ht="24.15" customHeight="1">
      <c r="A217" s="38"/>
      <c r="B217" s="39"/>
      <c r="C217" s="218" t="s">
        <v>267</v>
      </c>
      <c r="D217" s="218" t="s">
        <v>137</v>
      </c>
      <c r="E217" s="219" t="s">
        <v>630</v>
      </c>
      <c r="F217" s="220" t="s">
        <v>631</v>
      </c>
      <c r="G217" s="221" t="s">
        <v>160</v>
      </c>
      <c r="H217" s="222">
        <v>0.050999999999999997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38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176</v>
      </c>
      <c r="AT217" s="229" t="s">
        <v>137</v>
      </c>
      <c r="AU217" s="229" t="s">
        <v>83</v>
      </c>
      <c r="AY217" s="17" t="s">
        <v>135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176</v>
      </c>
      <c r="BM217" s="229" t="s">
        <v>270</v>
      </c>
    </row>
    <row r="218" s="12" customFormat="1" ht="22.8" customHeight="1">
      <c r="A218" s="12"/>
      <c r="B218" s="202"/>
      <c r="C218" s="203"/>
      <c r="D218" s="204" t="s">
        <v>72</v>
      </c>
      <c r="E218" s="216" t="s">
        <v>632</v>
      </c>
      <c r="F218" s="216" t="s">
        <v>633</v>
      </c>
      <c r="G218" s="203"/>
      <c r="H218" s="203"/>
      <c r="I218" s="206"/>
      <c r="J218" s="217">
        <f>BK218</f>
        <v>0</v>
      </c>
      <c r="K218" s="203"/>
      <c r="L218" s="208"/>
      <c r="M218" s="209"/>
      <c r="N218" s="210"/>
      <c r="O218" s="210"/>
      <c r="P218" s="211">
        <f>SUM(P219:P269)</f>
        <v>0</v>
      </c>
      <c r="Q218" s="210"/>
      <c r="R218" s="211">
        <f>SUM(R219:R269)</f>
        <v>0</v>
      </c>
      <c r="S218" s="210"/>
      <c r="T218" s="212">
        <f>SUM(T219:T269)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3" t="s">
        <v>83</v>
      </c>
      <c r="AT218" s="214" t="s">
        <v>72</v>
      </c>
      <c r="AU218" s="214" t="s">
        <v>81</v>
      </c>
      <c r="AY218" s="213" t="s">
        <v>135</v>
      </c>
      <c r="BK218" s="215">
        <f>SUM(BK219:BK269)</f>
        <v>0</v>
      </c>
    </row>
    <row r="219" s="2" customFormat="1" ht="24.15" customHeight="1">
      <c r="A219" s="38"/>
      <c r="B219" s="39"/>
      <c r="C219" s="218" t="s">
        <v>212</v>
      </c>
      <c r="D219" s="218" t="s">
        <v>137</v>
      </c>
      <c r="E219" s="219" t="s">
        <v>634</v>
      </c>
      <c r="F219" s="220" t="s">
        <v>635</v>
      </c>
      <c r="G219" s="221" t="s">
        <v>165</v>
      </c>
      <c r="H219" s="222">
        <v>2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38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176</v>
      </c>
      <c r="AT219" s="229" t="s">
        <v>137</v>
      </c>
      <c r="AU219" s="229" t="s">
        <v>83</v>
      </c>
      <c r="AY219" s="17" t="s">
        <v>135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81</v>
      </c>
      <c r="BK219" s="230">
        <f>ROUND(I219*H219,2)</f>
        <v>0</v>
      </c>
      <c r="BL219" s="17" t="s">
        <v>176</v>
      </c>
      <c r="BM219" s="229" t="s">
        <v>276</v>
      </c>
    </row>
    <row r="220" s="13" customFormat="1">
      <c r="A220" s="13"/>
      <c r="B220" s="231"/>
      <c r="C220" s="232"/>
      <c r="D220" s="233" t="s">
        <v>151</v>
      </c>
      <c r="E220" s="234" t="s">
        <v>1</v>
      </c>
      <c r="F220" s="235" t="s">
        <v>636</v>
      </c>
      <c r="G220" s="232"/>
      <c r="H220" s="236">
        <v>2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151</v>
      </c>
      <c r="AU220" s="242" t="s">
        <v>83</v>
      </c>
      <c r="AV220" s="13" t="s">
        <v>83</v>
      </c>
      <c r="AW220" s="13" t="s">
        <v>30</v>
      </c>
      <c r="AX220" s="13" t="s">
        <v>73</v>
      </c>
      <c r="AY220" s="242" t="s">
        <v>135</v>
      </c>
    </row>
    <row r="221" s="14" customFormat="1">
      <c r="A221" s="14"/>
      <c r="B221" s="243"/>
      <c r="C221" s="244"/>
      <c r="D221" s="233" t="s">
        <v>151</v>
      </c>
      <c r="E221" s="245" t="s">
        <v>1</v>
      </c>
      <c r="F221" s="246" t="s">
        <v>153</v>
      </c>
      <c r="G221" s="244"/>
      <c r="H221" s="247">
        <v>2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151</v>
      </c>
      <c r="AU221" s="253" t="s">
        <v>83</v>
      </c>
      <c r="AV221" s="14" t="s">
        <v>142</v>
      </c>
      <c r="AW221" s="14" t="s">
        <v>30</v>
      </c>
      <c r="AX221" s="14" t="s">
        <v>81</v>
      </c>
      <c r="AY221" s="253" t="s">
        <v>135</v>
      </c>
    </row>
    <row r="222" s="2" customFormat="1" ht="24.15" customHeight="1">
      <c r="A222" s="38"/>
      <c r="B222" s="39"/>
      <c r="C222" s="218" t="s">
        <v>279</v>
      </c>
      <c r="D222" s="218" t="s">
        <v>137</v>
      </c>
      <c r="E222" s="219" t="s">
        <v>637</v>
      </c>
      <c r="F222" s="220" t="s">
        <v>638</v>
      </c>
      <c r="G222" s="221" t="s">
        <v>275</v>
      </c>
      <c r="H222" s="222">
        <v>14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176</v>
      </c>
      <c r="AT222" s="229" t="s">
        <v>137</v>
      </c>
      <c r="AU222" s="229" t="s">
        <v>83</v>
      </c>
      <c r="AY222" s="17" t="s">
        <v>135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176</v>
      </c>
      <c r="BM222" s="229" t="s">
        <v>282</v>
      </c>
    </row>
    <row r="223" s="13" customFormat="1">
      <c r="A223" s="13"/>
      <c r="B223" s="231"/>
      <c r="C223" s="232"/>
      <c r="D223" s="233" t="s">
        <v>151</v>
      </c>
      <c r="E223" s="234" t="s">
        <v>1</v>
      </c>
      <c r="F223" s="235" t="s">
        <v>639</v>
      </c>
      <c r="G223" s="232"/>
      <c r="H223" s="236">
        <v>14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151</v>
      </c>
      <c r="AU223" s="242" t="s">
        <v>83</v>
      </c>
      <c r="AV223" s="13" t="s">
        <v>83</v>
      </c>
      <c r="AW223" s="13" t="s">
        <v>30</v>
      </c>
      <c r="AX223" s="13" t="s">
        <v>73</v>
      </c>
      <c r="AY223" s="242" t="s">
        <v>135</v>
      </c>
    </row>
    <row r="224" s="14" customFormat="1">
      <c r="A224" s="14"/>
      <c r="B224" s="243"/>
      <c r="C224" s="244"/>
      <c r="D224" s="233" t="s">
        <v>151</v>
      </c>
      <c r="E224" s="245" t="s">
        <v>1</v>
      </c>
      <c r="F224" s="246" t="s">
        <v>153</v>
      </c>
      <c r="G224" s="244"/>
      <c r="H224" s="247">
        <v>14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151</v>
      </c>
      <c r="AU224" s="253" t="s">
        <v>83</v>
      </c>
      <c r="AV224" s="14" t="s">
        <v>142</v>
      </c>
      <c r="AW224" s="14" t="s">
        <v>30</v>
      </c>
      <c r="AX224" s="14" t="s">
        <v>81</v>
      </c>
      <c r="AY224" s="253" t="s">
        <v>135</v>
      </c>
    </row>
    <row r="225" s="2" customFormat="1" ht="24.15" customHeight="1">
      <c r="A225" s="38"/>
      <c r="B225" s="39"/>
      <c r="C225" s="218" t="s">
        <v>217</v>
      </c>
      <c r="D225" s="218" t="s">
        <v>137</v>
      </c>
      <c r="E225" s="219" t="s">
        <v>640</v>
      </c>
      <c r="F225" s="220" t="s">
        <v>641</v>
      </c>
      <c r="G225" s="221" t="s">
        <v>275</v>
      </c>
      <c r="H225" s="222">
        <v>41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176</v>
      </c>
      <c r="AT225" s="229" t="s">
        <v>137</v>
      </c>
      <c r="AU225" s="229" t="s">
        <v>83</v>
      </c>
      <c r="AY225" s="17" t="s">
        <v>135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176</v>
      </c>
      <c r="BM225" s="229" t="s">
        <v>286</v>
      </c>
    </row>
    <row r="226" s="13" customFormat="1">
      <c r="A226" s="13"/>
      <c r="B226" s="231"/>
      <c r="C226" s="232"/>
      <c r="D226" s="233" t="s">
        <v>151</v>
      </c>
      <c r="E226" s="234" t="s">
        <v>1</v>
      </c>
      <c r="F226" s="235" t="s">
        <v>642</v>
      </c>
      <c r="G226" s="232"/>
      <c r="H226" s="236">
        <v>25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151</v>
      </c>
      <c r="AU226" s="242" t="s">
        <v>83</v>
      </c>
      <c r="AV226" s="13" t="s">
        <v>83</v>
      </c>
      <c r="AW226" s="13" t="s">
        <v>30</v>
      </c>
      <c r="AX226" s="13" t="s">
        <v>73</v>
      </c>
      <c r="AY226" s="242" t="s">
        <v>135</v>
      </c>
    </row>
    <row r="227" s="13" customFormat="1">
      <c r="A227" s="13"/>
      <c r="B227" s="231"/>
      <c r="C227" s="232"/>
      <c r="D227" s="233" t="s">
        <v>151</v>
      </c>
      <c r="E227" s="234" t="s">
        <v>1</v>
      </c>
      <c r="F227" s="235" t="s">
        <v>643</v>
      </c>
      <c r="G227" s="232"/>
      <c r="H227" s="236">
        <v>16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151</v>
      </c>
      <c r="AU227" s="242" t="s">
        <v>83</v>
      </c>
      <c r="AV227" s="13" t="s">
        <v>83</v>
      </c>
      <c r="AW227" s="13" t="s">
        <v>30</v>
      </c>
      <c r="AX227" s="13" t="s">
        <v>73</v>
      </c>
      <c r="AY227" s="242" t="s">
        <v>135</v>
      </c>
    </row>
    <row r="228" s="14" customFormat="1">
      <c r="A228" s="14"/>
      <c r="B228" s="243"/>
      <c r="C228" s="244"/>
      <c r="D228" s="233" t="s">
        <v>151</v>
      </c>
      <c r="E228" s="245" t="s">
        <v>1</v>
      </c>
      <c r="F228" s="246" t="s">
        <v>153</v>
      </c>
      <c r="G228" s="244"/>
      <c r="H228" s="247">
        <v>41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151</v>
      </c>
      <c r="AU228" s="253" t="s">
        <v>83</v>
      </c>
      <c r="AV228" s="14" t="s">
        <v>142</v>
      </c>
      <c r="AW228" s="14" t="s">
        <v>30</v>
      </c>
      <c r="AX228" s="14" t="s">
        <v>81</v>
      </c>
      <c r="AY228" s="253" t="s">
        <v>135</v>
      </c>
    </row>
    <row r="229" s="2" customFormat="1" ht="37.8" customHeight="1">
      <c r="A229" s="38"/>
      <c r="B229" s="39"/>
      <c r="C229" s="218" t="s">
        <v>290</v>
      </c>
      <c r="D229" s="218" t="s">
        <v>137</v>
      </c>
      <c r="E229" s="219" t="s">
        <v>644</v>
      </c>
      <c r="F229" s="220" t="s">
        <v>645</v>
      </c>
      <c r="G229" s="221" t="s">
        <v>275</v>
      </c>
      <c r="H229" s="222">
        <v>7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176</v>
      </c>
      <c r="AT229" s="229" t="s">
        <v>137</v>
      </c>
      <c r="AU229" s="229" t="s">
        <v>83</v>
      </c>
      <c r="AY229" s="17" t="s">
        <v>135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176</v>
      </c>
      <c r="BM229" s="229" t="s">
        <v>293</v>
      </c>
    </row>
    <row r="230" s="13" customFormat="1">
      <c r="A230" s="13"/>
      <c r="B230" s="231"/>
      <c r="C230" s="232"/>
      <c r="D230" s="233" t="s">
        <v>151</v>
      </c>
      <c r="E230" s="234" t="s">
        <v>1</v>
      </c>
      <c r="F230" s="235" t="s">
        <v>646</v>
      </c>
      <c r="G230" s="232"/>
      <c r="H230" s="236">
        <v>7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151</v>
      </c>
      <c r="AU230" s="242" t="s">
        <v>83</v>
      </c>
      <c r="AV230" s="13" t="s">
        <v>83</v>
      </c>
      <c r="AW230" s="13" t="s">
        <v>30</v>
      </c>
      <c r="AX230" s="13" t="s">
        <v>73</v>
      </c>
      <c r="AY230" s="242" t="s">
        <v>135</v>
      </c>
    </row>
    <row r="231" s="14" customFormat="1">
      <c r="A231" s="14"/>
      <c r="B231" s="243"/>
      <c r="C231" s="244"/>
      <c r="D231" s="233" t="s">
        <v>151</v>
      </c>
      <c r="E231" s="245" t="s">
        <v>1</v>
      </c>
      <c r="F231" s="246" t="s">
        <v>153</v>
      </c>
      <c r="G231" s="244"/>
      <c r="H231" s="247">
        <v>7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151</v>
      </c>
      <c r="AU231" s="253" t="s">
        <v>83</v>
      </c>
      <c r="AV231" s="14" t="s">
        <v>142</v>
      </c>
      <c r="AW231" s="14" t="s">
        <v>30</v>
      </c>
      <c r="AX231" s="14" t="s">
        <v>81</v>
      </c>
      <c r="AY231" s="253" t="s">
        <v>135</v>
      </c>
    </row>
    <row r="232" s="2" customFormat="1" ht="37.8" customHeight="1">
      <c r="A232" s="38"/>
      <c r="B232" s="39"/>
      <c r="C232" s="218" t="s">
        <v>221</v>
      </c>
      <c r="D232" s="218" t="s">
        <v>137</v>
      </c>
      <c r="E232" s="219" t="s">
        <v>647</v>
      </c>
      <c r="F232" s="220" t="s">
        <v>648</v>
      </c>
      <c r="G232" s="221" t="s">
        <v>275</v>
      </c>
      <c r="H232" s="222">
        <v>20.5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176</v>
      </c>
      <c r="AT232" s="229" t="s">
        <v>137</v>
      </c>
      <c r="AU232" s="229" t="s">
        <v>83</v>
      </c>
      <c r="AY232" s="17" t="s">
        <v>135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176</v>
      </c>
      <c r="BM232" s="229" t="s">
        <v>298</v>
      </c>
    </row>
    <row r="233" s="13" customFormat="1">
      <c r="A233" s="13"/>
      <c r="B233" s="231"/>
      <c r="C233" s="232"/>
      <c r="D233" s="233" t="s">
        <v>151</v>
      </c>
      <c r="E233" s="234" t="s">
        <v>1</v>
      </c>
      <c r="F233" s="235" t="s">
        <v>649</v>
      </c>
      <c r="G233" s="232"/>
      <c r="H233" s="236">
        <v>12.5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151</v>
      </c>
      <c r="AU233" s="242" t="s">
        <v>83</v>
      </c>
      <c r="AV233" s="13" t="s">
        <v>83</v>
      </c>
      <c r="AW233" s="13" t="s">
        <v>30</v>
      </c>
      <c r="AX233" s="13" t="s">
        <v>73</v>
      </c>
      <c r="AY233" s="242" t="s">
        <v>135</v>
      </c>
    </row>
    <row r="234" s="13" customFormat="1">
      <c r="A234" s="13"/>
      <c r="B234" s="231"/>
      <c r="C234" s="232"/>
      <c r="D234" s="233" t="s">
        <v>151</v>
      </c>
      <c r="E234" s="234" t="s">
        <v>1</v>
      </c>
      <c r="F234" s="235" t="s">
        <v>650</v>
      </c>
      <c r="G234" s="232"/>
      <c r="H234" s="236">
        <v>8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151</v>
      </c>
      <c r="AU234" s="242" t="s">
        <v>83</v>
      </c>
      <c r="AV234" s="13" t="s">
        <v>83</v>
      </c>
      <c r="AW234" s="13" t="s">
        <v>30</v>
      </c>
      <c r="AX234" s="13" t="s">
        <v>73</v>
      </c>
      <c r="AY234" s="242" t="s">
        <v>135</v>
      </c>
    </row>
    <row r="235" s="14" customFormat="1">
      <c r="A235" s="14"/>
      <c r="B235" s="243"/>
      <c r="C235" s="244"/>
      <c r="D235" s="233" t="s">
        <v>151</v>
      </c>
      <c r="E235" s="245" t="s">
        <v>1</v>
      </c>
      <c r="F235" s="246" t="s">
        <v>153</v>
      </c>
      <c r="G235" s="244"/>
      <c r="H235" s="247">
        <v>20.5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151</v>
      </c>
      <c r="AU235" s="253" t="s">
        <v>83</v>
      </c>
      <c r="AV235" s="14" t="s">
        <v>142</v>
      </c>
      <c r="AW235" s="14" t="s">
        <v>30</v>
      </c>
      <c r="AX235" s="14" t="s">
        <v>81</v>
      </c>
      <c r="AY235" s="253" t="s">
        <v>135</v>
      </c>
    </row>
    <row r="236" s="2" customFormat="1" ht="37.8" customHeight="1">
      <c r="A236" s="38"/>
      <c r="B236" s="39"/>
      <c r="C236" s="218" t="s">
        <v>301</v>
      </c>
      <c r="D236" s="218" t="s">
        <v>137</v>
      </c>
      <c r="E236" s="219" t="s">
        <v>651</v>
      </c>
      <c r="F236" s="220" t="s">
        <v>652</v>
      </c>
      <c r="G236" s="221" t="s">
        <v>275</v>
      </c>
      <c r="H236" s="222">
        <v>7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38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176</v>
      </c>
      <c r="AT236" s="229" t="s">
        <v>137</v>
      </c>
      <c r="AU236" s="229" t="s">
        <v>83</v>
      </c>
      <c r="AY236" s="17" t="s">
        <v>135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81</v>
      </c>
      <c r="BK236" s="230">
        <f>ROUND(I236*H236,2)</f>
        <v>0</v>
      </c>
      <c r="BL236" s="17" t="s">
        <v>176</v>
      </c>
      <c r="BM236" s="229" t="s">
        <v>304</v>
      </c>
    </row>
    <row r="237" s="13" customFormat="1">
      <c r="A237" s="13"/>
      <c r="B237" s="231"/>
      <c r="C237" s="232"/>
      <c r="D237" s="233" t="s">
        <v>151</v>
      </c>
      <c r="E237" s="234" t="s">
        <v>1</v>
      </c>
      <c r="F237" s="235" t="s">
        <v>653</v>
      </c>
      <c r="G237" s="232"/>
      <c r="H237" s="236">
        <v>7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151</v>
      </c>
      <c r="AU237" s="242" t="s">
        <v>83</v>
      </c>
      <c r="AV237" s="13" t="s">
        <v>83</v>
      </c>
      <c r="AW237" s="13" t="s">
        <v>30</v>
      </c>
      <c r="AX237" s="13" t="s">
        <v>73</v>
      </c>
      <c r="AY237" s="242" t="s">
        <v>135</v>
      </c>
    </row>
    <row r="238" s="14" customFormat="1">
      <c r="A238" s="14"/>
      <c r="B238" s="243"/>
      <c r="C238" s="244"/>
      <c r="D238" s="233" t="s">
        <v>151</v>
      </c>
      <c r="E238" s="245" t="s">
        <v>1</v>
      </c>
      <c r="F238" s="246" t="s">
        <v>153</v>
      </c>
      <c r="G238" s="244"/>
      <c r="H238" s="247">
        <v>7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151</v>
      </c>
      <c r="AU238" s="253" t="s">
        <v>83</v>
      </c>
      <c r="AV238" s="14" t="s">
        <v>142</v>
      </c>
      <c r="AW238" s="14" t="s">
        <v>30</v>
      </c>
      <c r="AX238" s="14" t="s">
        <v>81</v>
      </c>
      <c r="AY238" s="253" t="s">
        <v>135</v>
      </c>
    </row>
    <row r="239" s="2" customFormat="1" ht="37.8" customHeight="1">
      <c r="A239" s="38"/>
      <c r="B239" s="39"/>
      <c r="C239" s="218" t="s">
        <v>224</v>
      </c>
      <c r="D239" s="218" t="s">
        <v>137</v>
      </c>
      <c r="E239" s="219" t="s">
        <v>654</v>
      </c>
      <c r="F239" s="220" t="s">
        <v>655</v>
      </c>
      <c r="G239" s="221" t="s">
        <v>275</v>
      </c>
      <c r="H239" s="222">
        <v>20.5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176</v>
      </c>
      <c r="AT239" s="229" t="s">
        <v>137</v>
      </c>
      <c r="AU239" s="229" t="s">
        <v>83</v>
      </c>
      <c r="AY239" s="17" t="s">
        <v>135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176</v>
      </c>
      <c r="BM239" s="229" t="s">
        <v>308</v>
      </c>
    </row>
    <row r="240" s="13" customFormat="1">
      <c r="A240" s="13"/>
      <c r="B240" s="231"/>
      <c r="C240" s="232"/>
      <c r="D240" s="233" t="s">
        <v>151</v>
      </c>
      <c r="E240" s="234" t="s">
        <v>1</v>
      </c>
      <c r="F240" s="235" t="s">
        <v>656</v>
      </c>
      <c r="G240" s="232"/>
      <c r="H240" s="236">
        <v>12.5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151</v>
      </c>
      <c r="AU240" s="242" t="s">
        <v>83</v>
      </c>
      <c r="AV240" s="13" t="s">
        <v>83</v>
      </c>
      <c r="AW240" s="13" t="s">
        <v>30</v>
      </c>
      <c r="AX240" s="13" t="s">
        <v>73</v>
      </c>
      <c r="AY240" s="242" t="s">
        <v>135</v>
      </c>
    </row>
    <row r="241" s="13" customFormat="1">
      <c r="A241" s="13"/>
      <c r="B241" s="231"/>
      <c r="C241" s="232"/>
      <c r="D241" s="233" t="s">
        <v>151</v>
      </c>
      <c r="E241" s="234" t="s">
        <v>1</v>
      </c>
      <c r="F241" s="235" t="s">
        <v>657</v>
      </c>
      <c r="G241" s="232"/>
      <c r="H241" s="236">
        <v>8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151</v>
      </c>
      <c r="AU241" s="242" t="s">
        <v>83</v>
      </c>
      <c r="AV241" s="13" t="s">
        <v>83</v>
      </c>
      <c r="AW241" s="13" t="s">
        <v>30</v>
      </c>
      <c r="AX241" s="13" t="s">
        <v>73</v>
      </c>
      <c r="AY241" s="242" t="s">
        <v>135</v>
      </c>
    </row>
    <row r="242" s="14" customFormat="1">
      <c r="A242" s="14"/>
      <c r="B242" s="243"/>
      <c r="C242" s="244"/>
      <c r="D242" s="233" t="s">
        <v>151</v>
      </c>
      <c r="E242" s="245" t="s">
        <v>1</v>
      </c>
      <c r="F242" s="246" t="s">
        <v>153</v>
      </c>
      <c r="G242" s="244"/>
      <c r="H242" s="247">
        <v>20.5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151</v>
      </c>
      <c r="AU242" s="253" t="s">
        <v>83</v>
      </c>
      <c r="AV242" s="14" t="s">
        <v>142</v>
      </c>
      <c r="AW242" s="14" t="s">
        <v>30</v>
      </c>
      <c r="AX242" s="14" t="s">
        <v>81</v>
      </c>
      <c r="AY242" s="253" t="s">
        <v>135</v>
      </c>
    </row>
    <row r="243" s="2" customFormat="1" ht="16.5" customHeight="1">
      <c r="A243" s="38"/>
      <c r="B243" s="39"/>
      <c r="C243" s="264" t="s">
        <v>309</v>
      </c>
      <c r="D243" s="264" t="s">
        <v>344</v>
      </c>
      <c r="E243" s="265" t="s">
        <v>658</v>
      </c>
      <c r="F243" s="266" t="s">
        <v>659</v>
      </c>
      <c r="G243" s="267" t="s">
        <v>165</v>
      </c>
      <c r="H243" s="268">
        <v>8</v>
      </c>
      <c r="I243" s="269"/>
      <c r="J243" s="270">
        <f>ROUND(I243*H243,2)</f>
        <v>0</v>
      </c>
      <c r="K243" s="266" t="s">
        <v>1</v>
      </c>
      <c r="L243" s="271"/>
      <c r="M243" s="272" t="s">
        <v>1</v>
      </c>
      <c r="N243" s="273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217</v>
      </c>
      <c r="AT243" s="229" t="s">
        <v>344</v>
      </c>
      <c r="AU243" s="229" t="s">
        <v>83</v>
      </c>
      <c r="AY243" s="17" t="s">
        <v>135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176</v>
      </c>
      <c r="BM243" s="229" t="s">
        <v>312</v>
      </c>
    </row>
    <row r="244" s="13" customFormat="1">
      <c r="A244" s="13"/>
      <c r="B244" s="231"/>
      <c r="C244" s="232"/>
      <c r="D244" s="233" t="s">
        <v>151</v>
      </c>
      <c r="E244" s="234" t="s">
        <v>1</v>
      </c>
      <c r="F244" s="235" t="s">
        <v>660</v>
      </c>
      <c r="G244" s="232"/>
      <c r="H244" s="236">
        <v>8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151</v>
      </c>
      <c r="AU244" s="242" t="s">
        <v>83</v>
      </c>
      <c r="AV244" s="13" t="s">
        <v>83</v>
      </c>
      <c r="AW244" s="13" t="s">
        <v>30</v>
      </c>
      <c r="AX244" s="13" t="s">
        <v>73</v>
      </c>
      <c r="AY244" s="242" t="s">
        <v>135</v>
      </c>
    </row>
    <row r="245" s="14" customFormat="1">
      <c r="A245" s="14"/>
      <c r="B245" s="243"/>
      <c r="C245" s="244"/>
      <c r="D245" s="233" t="s">
        <v>151</v>
      </c>
      <c r="E245" s="245" t="s">
        <v>1</v>
      </c>
      <c r="F245" s="246" t="s">
        <v>153</v>
      </c>
      <c r="G245" s="244"/>
      <c r="H245" s="247">
        <v>8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151</v>
      </c>
      <c r="AU245" s="253" t="s">
        <v>83</v>
      </c>
      <c r="AV245" s="14" t="s">
        <v>142</v>
      </c>
      <c r="AW245" s="14" t="s">
        <v>30</v>
      </c>
      <c r="AX245" s="14" t="s">
        <v>81</v>
      </c>
      <c r="AY245" s="253" t="s">
        <v>135</v>
      </c>
    </row>
    <row r="246" s="2" customFormat="1" ht="16.5" customHeight="1">
      <c r="A246" s="38"/>
      <c r="B246" s="39"/>
      <c r="C246" s="218" t="s">
        <v>229</v>
      </c>
      <c r="D246" s="218" t="s">
        <v>137</v>
      </c>
      <c r="E246" s="219" t="s">
        <v>661</v>
      </c>
      <c r="F246" s="220" t="s">
        <v>662</v>
      </c>
      <c r="G246" s="221" t="s">
        <v>275</v>
      </c>
      <c r="H246" s="222">
        <v>16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38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176</v>
      </c>
      <c r="AT246" s="229" t="s">
        <v>137</v>
      </c>
      <c r="AU246" s="229" t="s">
        <v>83</v>
      </c>
      <c r="AY246" s="17" t="s">
        <v>135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176</v>
      </c>
      <c r="BM246" s="229" t="s">
        <v>318</v>
      </c>
    </row>
    <row r="247" s="13" customFormat="1">
      <c r="A247" s="13"/>
      <c r="B247" s="231"/>
      <c r="C247" s="232"/>
      <c r="D247" s="233" t="s">
        <v>151</v>
      </c>
      <c r="E247" s="234" t="s">
        <v>1</v>
      </c>
      <c r="F247" s="235" t="s">
        <v>643</v>
      </c>
      <c r="G247" s="232"/>
      <c r="H247" s="236">
        <v>16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151</v>
      </c>
      <c r="AU247" s="242" t="s">
        <v>83</v>
      </c>
      <c r="AV247" s="13" t="s">
        <v>83</v>
      </c>
      <c r="AW247" s="13" t="s">
        <v>30</v>
      </c>
      <c r="AX247" s="13" t="s">
        <v>73</v>
      </c>
      <c r="AY247" s="242" t="s">
        <v>135</v>
      </c>
    </row>
    <row r="248" s="14" customFormat="1">
      <c r="A248" s="14"/>
      <c r="B248" s="243"/>
      <c r="C248" s="244"/>
      <c r="D248" s="233" t="s">
        <v>151</v>
      </c>
      <c r="E248" s="245" t="s">
        <v>1</v>
      </c>
      <c r="F248" s="246" t="s">
        <v>153</v>
      </c>
      <c r="G248" s="244"/>
      <c r="H248" s="247">
        <v>16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151</v>
      </c>
      <c r="AU248" s="253" t="s">
        <v>83</v>
      </c>
      <c r="AV248" s="14" t="s">
        <v>142</v>
      </c>
      <c r="AW248" s="14" t="s">
        <v>30</v>
      </c>
      <c r="AX248" s="14" t="s">
        <v>81</v>
      </c>
      <c r="AY248" s="253" t="s">
        <v>135</v>
      </c>
    </row>
    <row r="249" s="2" customFormat="1" ht="21.75" customHeight="1">
      <c r="A249" s="38"/>
      <c r="B249" s="39"/>
      <c r="C249" s="218" t="s">
        <v>319</v>
      </c>
      <c r="D249" s="218" t="s">
        <v>137</v>
      </c>
      <c r="E249" s="219" t="s">
        <v>663</v>
      </c>
      <c r="F249" s="220" t="s">
        <v>664</v>
      </c>
      <c r="G249" s="221" t="s">
        <v>165</v>
      </c>
      <c r="H249" s="222">
        <v>1</v>
      </c>
      <c r="I249" s="223"/>
      <c r="J249" s="224">
        <f>ROUND(I249*H249,2)</f>
        <v>0</v>
      </c>
      <c r="K249" s="220" t="s">
        <v>1</v>
      </c>
      <c r="L249" s="44"/>
      <c r="M249" s="225" t="s">
        <v>1</v>
      </c>
      <c r="N249" s="226" t="s">
        <v>38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176</v>
      </c>
      <c r="AT249" s="229" t="s">
        <v>137</v>
      </c>
      <c r="AU249" s="229" t="s">
        <v>83</v>
      </c>
      <c r="AY249" s="17" t="s">
        <v>135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81</v>
      </c>
      <c r="BK249" s="230">
        <f>ROUND(I249*H249,2)</f>
        <v>0</v>
      </c>
      <c r="BL249" s="17" t="s">
        <v>176</v>
      </c>
      <c r="BM249" s="229" t="s">
        <v>322</v>
      </c>
    </row>
    <row r="250" s="13" customFormat="1">
      <c r="A250" s="13"/>
      <c r="B250" s="231"/>
      <c r="C250" s="232"/>
      <c r="D250" s="233" t="s">
        <v>151</v>
      </c>
      <c r="E250" s="234" t="s">
        <v>1</v>
      </c>
      <c r="F250" s="235" t="s">
        <v>665</v>
      </c>
      <c r="G250" s="232"/>
      <c r="H250" s="236">
        <v>1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151</v>
      </c>
      <c r="AU250" s="242" t="s">
        <v>83</v>
      </c>
      <c r="AV250" s="13" t="s">
        <v>83</v>
      </c>
      <c r="AW250" s="13" t="s">
        <v>30</v>
      </c>
      <c r="AX250" s="13" t="s">
        <v>73</v>
      </c>
      <c r="AY250" s="242" t="s">
        <v>135</v>
      </c>
    </row>
    <row r="251" s="14" customFormat="1">
      <c r="A251" s="14"/>
      <c r="B251" s="243"/>
      <c r="C251" s="244"/>
      <c r="D251" s="233" t="s">
        <v>151</v>
      </c>
      <c r="E251" s="245" t="s">
        <v>1</v>
      </c>
      <c r="F251" s="246" t="s">
        <v>153</v>
      </c>
      <c r="G251" s="244"/>
      <c r="H251" s="247">
        <v>1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151</v>
      </c>
      <c r="AU251" s="253" t="s">
        <v>83</v>
      </c>
      <c r="AV251" s="14" t="s">
        <v>142</v>
      </c>
      <c r="AW251" s="14" t="s">
        <v>30</v>
      </c>
      <c r="AX251" s="14" t="s">
        <v>81</v>
      </c>
      <c r="AY251" s="253" t="s">
        <v>135</v>
      </c>
    </row>
    <row r="252" s="2" customFormat="1" ht="21.75" customHeight="1">
      <c r="A252" s="38"/>
      <c r="B252" s="39"/>
      <c r="C252" s="218" t="s">
        <v>232</v>
      </c>
      <c r="D252" s="218" t="s">
        <v>137</v>
      </c>
      <c r="E252" s="219" t="s">
        <v>666</v>
      </c>
      <c r="F252" s="220" t="s">
        <v>667</v>
      </c>
      <c r="G252" s="221" t="s">
        <v>385</v>
      </c>
      <c r="H252" s="222">
        <v>4</v>
      </c>
      <c r="I252" s="223"/>
      <c r="J252" s="224">
        <f>ROUND(I252*H252,2)</f>
        <v>0</v>
      </c>
      <c r="K252" s="220" t="s">
        <v>1</v>
      </c>
      <c r="L252" s="44"/>
      <c r="M252" s="225" t="s">
        <v>1</v>
      </c>
      <c r="N252" s="226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176</v>
      </c>
      <c r="AT252" s="229" t="s">
        <v>137</v>
      </c>
      <c r="AU252" s="229" t="s">
        <v>83</v>
      </c>
      <c r="AY252" s="17" t="s">
        <v>135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176</v>
      </c>
      <c r="BM252" s="229" t="s">
        <v>325</v>
      </c>
    </row>
    <row r="253" s="13" customFormat="1">
      <c r="A253" s="13"/>
      <c r="B253" s="231"/>
      <c r="C253" s="232"/>
      <c r="D253" s="233" t="s">
        <v>151</v>
      </c>
      <c r="E253" s="234" t="s">
        <v>1</v>
      </c>
      <c r="F253" s="235" t="s">
        <v>668</v>
      </c>
      <c r="G253" s="232"/>
      <c r="H253" s="236">
        <v>4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151</v>
      </c>
      <c r="AU253" s="242" t="s">
        <v>83</v>
      </c>
      <c r="AV253" s="13" t="s">
        <v>83</v>
      </c>
      <c r="AW253" s="13" t="s">
        <v>30</v>
      </c>
      <c r="AX253" s="13" t="s">
        <v>73</v>
      </c>
      <c r="AY253" s="242" t="s">
        <v>135</v>
      </c>
    </row>
    <row r="254" s="14" customFormat="1">
      <c r="A254" s="14"/>
      <c r="B254" s="243"/>
      <c r="C254" s="244"/>
      <c r="D254" s="233" t="s">
        <v>151</v>
      </c>
      <c r="E254" s="245" t="s">
        <v>1</v>
      </c>
      <c r="F254" s="246" t="s">
        <v>153</v>
      </c>
      <c r="G254" s="244"/>
      <c r="H254" s="247">
        <v>4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151</v>
      </c>
      <c r="AU254" s="253" t="s">
        <v>83</v>
      </c>
      <c r="AV254" s="14" t="s">
        <v>142</v>
      </c>
      <c r="AW254" s="14" t="s">
        <v>30</v>
      </c>
      <c r="AX254" s="14" t="s">
        <v>81</v>
      </c>
      <c r="AY254" s="253" t="s">
        <v>135</v>
      </c>
    </row>
    <row r="255" s="2" customFormat="1" ht="24.15" customHeight="1">
      <c r="A255" s="38"/>
      <c r="B255" s="39"/>
      <c r="C255" s="218" t="s">
        <v>327</v>
      </c>
      <c r="D255" s="218" t="s">
        <v>137</v>
      </c>
      <c r="E255" s="219" t="s">
        <v>669</v>
      </c>
      <c r="F255" s="220" t="s">
        <v>670</v>
      </c>
      <c r="G255" s="221" t="s">
        <v>165</v>
      </c>
      <c r="H255" s="222">
        <v>7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176</v>
      </c>
      <c r="AT255" s="229" t="s">
        <v>137</v>
      </c>
      <c r="AU255" s="229" t="s">
        <v>83</v>
      </c>
      <c r="AY255" s="17" t="s">
        <v>135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81</v>
      </c>
      <c r="BK255" s="230">
        <f>ROUND(I255*H255,2)</f>
        <v>0</v>
      </c>
      <c r="BL255" s="17" t="s">
        <v>176</v>
      </c>
      <c r="BM255" s="229" t="s">
        <v>330</v>
      </c>
    </row>
    <row r="256" s="13" customFormat="1">
      <c r="A256" s="13"/>
      <c r="B256" s="231"/>
      <c r="C256" s="232"/>
      <c r="D256" s="233" t="s">
        <v>151</v>
      </c>
      <c r="E256" s="234" t="s">
        <v>1</v>
      </c>
      <c r="F256" s="235" t="s">
        <v>671</v>
      </c>
      <c r="G256" s="232"/>
      <c r="H256" s="236">
        <v>7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151</v>
      </c>
      <c r="AU256" s="242" t="s">
        <v>83</v>
      </c>
      <c r="AV256" s="13" t="s">
        <v>83</v>
      </c>
      <c r="AW256" s="13" t="s">
        <v>30</v>
      </c>
      <c r="AX256" s="13" t="s">
        <v>73</v>
      </c>
      <c r="AY256" s="242" t="s">
        <v>135</v>
      </c>
    </row>
    <row r="257" s="14" customFormat="1">
      <c r="A257" s="14"/>
      <c r="B257" s="243"/>
      <c r="C257" s="244"/>
      <c r="D257" s="233" t="s">
        <v>151</v>
      </c>
      <c r="E257" s="245" t="s">
        <v>1</v>
      </c>
      <c r="F257" s="246" t="s">
        <v>153</v>
      </c>
      <c r="G257" s="244"/>
      <c r="H257" s="247">
        <v>7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151</v>
      </c>
      <c r="AU257" s="253" t="s">
        <v>83</v>
      </c>
      <c r="AV257" s="14" t="s">
        <v>142</v>
      </c>
      <c r="AW257" s="14" t="s">
        <v>30</v>
      </c>
      <c r="AX257" s="14" t="s">
        <v>81</v>
      </c>
      <c r="AY257" s="253" t="s">
        <v>135</v>
      </c>
    </row>
    <row r="258" s="2" customFormat="1" ht="16.5" customHeight="1">
      <c r="A258" s="38"/>
      <c r="B258" s="39"/>
      <c r="C258" s="264" t="s">
        <v>235</v>
      </c>
      <c r="D258" s="264" t="s">
        <v>344</v>
      </c>
      <c r="E258" s="265" t="s">
        <v>672</v>
      </c>
      <c r="F258" s="266" t="s">
        <v>673</v>
      </c>
      <c r="G258" s="267" t="s">
        <v>165</v>
      </c>
      <c r="H258" s="268">
        <v>6</v>
      </c>
      <c r="I258" s="269"/>
      <c r="J258" s="270">
        <f>ROUND(I258*H258,2)</f>
        <v>0</v>
      </c>
      <c r="K258" s="266" t="s">
        <v>1</v>
      </c>
      <c r="L258" s="271"/>
      <c r="M258" s="272" t="s">
        <v>1</v>
      </c>
      <c r="N258" s="273" t="s">
        <v>38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217</v>
      </c>
      <c r="AT258" s="229" t="s">
        <v>344</v>
      </c>
      <c r="AU258" s="229" t="s">
        <v>83</v>
      </c>
      <c r="AY258" s="17" t="s">
        <v>135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81</v>
      </c>
      <c r="BK258" s="230">
        <f>ROUND(I258*H258,2)</f>
        <v>0</v>
      </c>
      <c r="BL258" s="17" t="s">
        <v>176</v>
      </c>
      <c r="BM258" s="229" t="s">
        <v>335</v>
      </c>
    </row>
    <row r="259" s="13" customFormat="1">
      <c r="A259" s="13"/>
      <c r="B259" s="231"/>
      <c r="C259" s="232"/>
      <c r="D259" s="233" t="s">
        <v>151</v>
      </c>
      <c r="E259" s="234" t="s">
        <v>1</v>
      </c>
      <c r="F259" s="235" t="s">
        <v>674</v>
      </c>
      <c r="G259" s="232"/>
      <c r="H259" s="236">
        <v>6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151</v>
      </c>
      <c r="AU259" s="242" t="s">
        <v>83</v>
      </c>
      <c r="AV259" s="13" t="s">
        <v>83</v>
      </c>
      <c r="AW259" s="13" t="s">
        <v>30</v>
      </c>
      <c r="AX259" s="13" t="s">
        <v>73</v>
      </c>
      <c r="AY259" s="242" t="s">
        <v>135</v>
      </c>
    </row>
    <row r="260" s="14" customFormat="1">
      <c r="A260" s="14"/>
      <c r="B260" s="243"/>
      <c r="C260" s="244"/>
      <c r="D260" s="233" t="s">
        <v>151</v>
      </c>
      <c r="E260" s="245" t="s">
        <v>1</v>
      </c>
      <c r="F260" s="246" t="s">
        <v>153</v>
      </c>
      <c r="G260" s="244"/>
      <c r="H260" s="247">
        <v>6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151</v>
      </c>
      <c r="AU260" s="253" t="s">
        <v>83</v>
      </c>
      <c r="AV260" s="14" t="s">
        <v>142</v>
      </c>
      <c r="AW260" s="14" t="s">
        <v>30</v>
      </c>
      <c r="AX260" s="14" t="s">
        <v>81</v>
      </c>
      <c r="AY260" s="253" t="s">
        <v>135</v>
      </c>
    </row>
    <row r="261" s="2" customFormat="1" ht="16.5" customHeight="1">
      <c r="A261" s="38"/>
      <c r="B261" s="39"/>
      <c r="C261" s="264" t="s">
        <v>340</v>
      </c>
      <c r="D261" s="264" t="s">
        <v>344</v>
      </c>
      <c r="E261" s="265" t="s">
        <v>675</v>
      </c>
      <c r="F261" s="266" t="s">
        <v>676</v>
      </c>
      <c r="G261" s="267" t="s">
        <v>165</v>
      </c>
      <c r="H261" s="268">
        <v>1</v>
      </c>
      <c r="I261" s="269"/>
      <c r="J261" s="270">
        <f>ROUND(I261*H261,2)</f>
        <v>0</v>
      </c>
      <c r="K261" s="266" t="s">
        <v>1</v>
      </c>
      <c r="L261" s="271"/>
      <c r="M261" s="272" t="s">
        <v>1</v>
      </c>
      <c r="N261" s="273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217</v>
      </c>
      <c r="AT261" s="229" t="s">
        <v>344</v>
      </c>
      <c r="AU261" s="229" t="s">
        <v>83</v>
      </c>
      <c r="AY261" s="17" t="s">
        <v>135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176</v>
      </c>
      <c r="BM261" s="229" t="s">
        <v>343</v>
      </c>
    </row>
    <row r="262" s="13" customFormat="1">
      <c r="A262" s="13"/>
      <c r="B262" s="231"/>
      <c r="C262" s="232"/>
      <c r="D262" s="233" t="s">
        <v>151</v>
      </c>
      <c r="E262" s="234" t="s">
        <v>1</v>
      </c>
      <c r="F262" s="235" t="s">
        <v>677</v>
      </c>
      <c r="G262" s="232"/>
      <c r="H262" s="236">
        <v>1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151</v>
      </c>
      <c r="AU262" s="242" t="s">
        <v>83</v>
      </c>
      <c r="AV262" s="13" t="s">
        <v>83</v>
      </c>
      <c r="AW262" s="13" t="s">
        <v>30</v>
      </c>
      <c r="AX262" s="13" t="s">
        <v>73</v>
      </c>
      <c r="AY262" s="242" t="s">
        <v>135</v>
      </c>
    </row>
    <row r="263" s="14" customFormat="1">
      <c r="A263" s="14"/>
      <c r="B263" s="243"/>
      <c r="C263" s="244"/>
      <c r="D263" s="233" t="s">
        <v>151</v>
      </c>
      <c r="E263" s="245" t="s">
        <v>1</v>
      </c>
      <c r="F263" s="246" t="s">
        <v>153</v>
      </c>
      <c r="G263" s="244"/>
      <c r="H263" s="247">
        <v>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151</v>
      </c>
      <c r="AU263" s="253" t="s">
        <v>83</v>
      </c>
      <c r="AV263" s="14" t="s">
        <v>142</v>
      </c>
      <c r="AW263" s="14" t="s">
        <v>30</v>
      </c>
      <c r="AX263" s="14" t="s">
        <v>81</v>
      </c>
      <c r="AY263" s="253" t="s">
        <v>135</v>
      </c>
    </row>
    <row r="264" s="2" customFormat="1" ht="21.75" customHeight="1">
      <c r="A264" s="38"/>
      <c r="B264" s="39"/>
      <c r="C264" s="218" t="s">
        <v>239</v>
      </c>
      <c r="D264" s="218" t="s">
        <v>137</v>
      </c>
      <c r="E264" s="219" t="s">
        <v>678</v>
      </c>
      <c r="F264" s="220" t="s">
        <v>679</v>
      </c>
      <c r="G264" s="221" t="s">
        <v>275</v>
      </c>
      <c r="H264" s="222">
        <v>55</v>
      </c>
      <c r="I264" s="223"/>
      <c r="J264" s="224">
        <f>ROUND(I264*H264,2)</f>
        <v>0</v>
      </c>
      <c r="K264" s="220" t="s">
        <v>1</v>
      </c>
      <c r="L264" s="44"/>
      <c r="M264" s="225" t="s">
        <v>1</v>
      </c>
      <c r="N264" s="226" t="s">
        <v>38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176</v>
      </c>
      <c r="AT264" s="229" t="s">
        <v>137</v>
      </c>
      <c r="AU264" s="229" t="s">
        <v>83</v>
      </c>
      <c r="AY264" s="17" t="s">
        <v>135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81</v>
      </c>
      <c r="BK264" s="230">
        <f>ROUND(I264*H264,2)</f>
        <v>0</v>
      </c>
      <c r="BL264" s="17" t="s">
        <v>176</v>
      </c>
      <c r="BM264" s="229" t="s">
        <v>347</v>
      </c>
    </row>
    <row r="265" s="13" customFormat="1">
      <c r="A265" s="13"/>
      <c r="B265" s="231"/>
      <c r="C265" s="232"/>
      <c r="D265" s="233" t="s">
        <v>151</v>
      </c>
      <c r="E265" s="234" t="s">
        <v>1</v>
      </c>
      <c r="F265" s="235" t="s">
        <v>680</v>
      </c>
      <c r="G265" s="232"/>
      <c r="H265" s="236">
        <v>39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151</v>
      </c>
      <c r="AU265" s="242" t="s">
        <v>83</v>
      </c>
      <c r="AV265" s="13" t="s">
        <v>83</v>
      </c>
      <c r="AW265" s="13" t="s">
        <v>30</v>
      </c>
      <c r="AX265" s="13" t="s">
        <v>73</v>
      </c>
      <c r="AY265" s="242" t="s">
        <v>135</v>
      </c>
    </row>
    <row r="266" s="13" customFormat="1">
      <c r="A266" s="13"/>
      <c r="B266" s="231"/>
      <c r="C266" s="232"/>
      <c r="D266" s="233" t="s">
        <v>151</v>
      </c>
      <c r="E266" s="234" t="s">
        <v>1</v>
      </c>
      <c r="F266" s="235" t="s">
        <v>681</v>
      </c>
      <c r="G266" s="232"/>
      <c r="H266" s="236">
        <v>16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151</v>
      </c>
      <c r="AU266" s="242" t="s">
        <v>83</v>
      </c>
      <c r="AV266" s="13" t="s">
        <v>83</v>
      </c>
      <c r="AW266" s="13" t="s">
        <v>30</v>
      </c>
      <c r="AX266" s="13" t="s">
        <v>73</v>
      </c>
      <c r="AY266" s="242" t="s">
        <v>135</v>
      </c>
    </row>
    <row r="267" s="14" customFormat="1">
      <c r="A267" s="14"/>
      <c r="B267" s="243"/>
      <c r="C267" s="244"/>
      <c r="D267" s="233" t="s">
        <v>151</v>
      </c>
      <c r="E267" s="245" t="s">
        <v>1</v>
      </c>
      <c r="F267" s="246" t="s">
        <v>153</v>
      </c>
      <c r="G267" s="244"/>
      <c r="H267" s="247">
        <v>55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151</v>
      </c>
      <c r="AU267" s="253" t="s">
        <v>83</v>
      </c>
      <c r="AV267" s="14" t="s">
        <v>142</v>
      </c>
      <c r="AW267" s="14" t="s">
        <v>30</v>
      </c>
      <c r="AX267" s="14" t="s">
        <v>81</v>
      </c>
      <c r="AY267" s="253" t="s">
        <v>135</v>
      </c>
    </row>
    <row r="268" s="2" customFormat="1" ht="24.15" customHeight="1">
      <c r="A268" s="38"/>
      <c r="B268" s="39"/>
      <c r="C268" s="218" t="s">
        <v>351</v>
      </c>
      <c r="D268" s="218" t="s">
        <v>137</v>
      </c>
      <c r="E268" s="219" t="s">
        <v>682</v>
      </c>
      <c r="F268" s="220" t="s">
        <v>683</v>
      </c>
      <c r="G268" s="221" t="s">
        <v>275</v>
      </c>
      <c r="H268" s="222">
        <v>55</v>
      </c>
      <c r="I268" s="223"/>
      <c r="J268" s="224">
        <f>ROUND(I268*H268,2)</f>
        <v>0</v>
      </c>
      <c r="K268" s="220" t="s">
        <v>1</v>
      </c>
      <c r="L268" s="44"/>
      <c r="M268" s="225" t="s">
        <v>1</v>
      </c>
      <c r="N268" s="226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176</v>
      </c>
      <c r="AT268" s="229" t="s">
        <v>137</v>
      </c>
      <c r="AU268" s="229" t="s">
        <v>83</v>
      </c>
      <c r="AY268" s="17" t="s">
        <v>135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176</v>
      </c>
      <c r="BM268" s="229" t="s">
        <v>354</v>
      </c>
    </row>
    <row r="269" s="2" customFormat="1" ht="24.15" customHeight="1">
      <c r="A269" s="38"/>
      <c r="B269" s="39"/>
      <c r="C269" s="218" t="s">
        <v>244</v>
      </c>
      <c r="D269" s="218" t="s">
        <v>137</v>
      </c>
      <c r="E269" s="219" t="s">
        <v>684</v>
      </c>
      <c r="F269" s="220" t="s">
        <v>685</v>
      </c>
      <c r="G269" s="221" t="s">
        <v>160</v>
      </c>
      <c r="H269" s="222">
        <v>0.065000000000000002</v>
      </c>
      <c r="I269" s="223"/>
      <c r="J269" s="224">
        <f>ROUND(I269*H269,2)</f>
        <v>0</v>
      </c>
      <c r="K269" s="220" t="s">
        <v>1</v>
      </c>
      <c r="L269" s="44"/>
      <c r="M269" s="225" t="s">
        <v>1</v>
      </c>
      <c r="N269" s="226" t="s">
        <v>38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176</v>
      </c>
      <c r="AT269" s="229" t="s">
        <v>137</v>
      </c>
      <c r="AU269" s="229" t="s">
        <v>83</v>
      </c>
      <c r="AY269" s="17" t="s">
        <v>135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81</v>
      </c>
      <c r="BK269" s="230">
        <f>ROUND(I269*H269,2)</f>
        <v>0</v>
      </c>
      <c r="BL269" s="17" t="s">
        <v>176</v>
      </c>
      <c r="BM269" s="229" t="s">
        <v>357</v>
      </c>
    </row>
    <row r="270" s="12" customFormat="1" ht="22.8" customHeight="1">
      <c r="A270" s="12"/>
      <c r="B270" s="202"/>
      <c r="C270" s="203"/>
      <c r="D270" s="204" t="s">
        <v>72</v>
      </c>
      <c r="E270" s="216" t="s">
        <v>381</v>
      </c>
      <c r="F270" s="216" t="s">
        <v>382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SUM(P271:P295)</f>
        <v>0</v>
      </c>
      <c r="Q270" s="210"/>
      <c r="R270" s="211">
        <f>SUM(R271:R295)</f>
        <v>0</v>
      </c>
      <c r="S270" s="210"/>
      <c r="T270" s="212">
        <f>SUM(T271:T295)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83</v>
      </c>
      <c r="AT270" s="214" t="s">
        <v>72</v>
      </c>
      <c r="AU270" s="214" t="s">
        <v>81</v>
      </c>
      <c r="AY270" s="213" t="s">
        <v>135</v>
      </c>
      <c r="BK270" s="215">
        <f>SUM(BK271:BK295)</f>
        <v>0</v>
      </c>
    </row>
    <row r="271" s="2" customFormat="1" ht="24.15" customHeight="1">
      <c r="A271" s="38"/>
      <c r="B271" s="39"/>
      <c r="C271" s="218" t="s">
        <v>359</v>
      </c>
      <c r="D271" s="218" t="s">
        <v>137</v>
      </c>
      <c r="E271" s="219" t="s">
        <v>686</v>
      </c>
      <c r="F271" s="220" t="s">
        <v>687</v>
      </c>
      <c r="G271" s="221" t="s">
        <v>385</v>
      </c>
      <c r="H271" s="222">
        <v>1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176</v>
      </c>
      <c r="AT271" s="229" t="s">
        <v>137</v>
      </c>
      <c r="AU271" s="229" t="s">
        <v>83</v>
      </c>
      <c r="AY271" s="17" t="s">
        <v>135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81</v>
      </c>
      <c r="BK271" s="230">
        <f>ROUND(I271*H271,2)</f>
        <v>0</v>
      </c>
      <c r="BL271" s="17" t="s">
        <v>176</v>
      </c>
      <c r="BM271" s="229" t="s">
        <v>362</v>
      </c>
    </row>
    <row r="272" s="13" customFormat="1">
      <c r="A272" s="13"/>
      <c r="B272" s="231"/>
      <c r="C272" s="232"/>
      <c r="D272" s="233" t="s">
        <v>151</v>
      </c>
      <c r="E272" s="234" t="s">
        <v>1</v>
      </c>
      <c r="F272" s="235" t="s">
        <v>688</v>
      </c>
      <c r="G272" s="232"/>
      <c r="H272" s="236">
        <v>1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151</v>
      </c>
      <c r="AU272" s="242" t="s">
        <v>83</v>
      </c>
      <c r="AV272" s="13" t="s">
        <v>83</v>
      </c>
      <c r="AW272" s="13" t="s">
        <v>30</v>
      </c>
      <c r="AX272" s="13" t="s">
        <v>73</v>
      </c>
      <c r="AY272" s="242" t="s">
        <v>135</v>
      </c>
    </row>
    <row r="273" s="14" customFormat="1">
      <c r="A273" s="14"/>
      <c r="B273" s="243"/>
      <c r="C273" s="244"/>
      <c r="D273" s="233" t="s">
        <v>151</v>
      </c>
      <c r="E273" s="245" t="s">
        <v>1</v>
      </c>
      <c r="F273" s="246" t="s">
        <v>153</v>
      </c>
      <c r="G273" s="244"/>
      <c r="H273" s="247">
        <v>1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151</v>
      </c>
      <c r="AU273" s="253" t="s">
        <v>83</v>
      </c>
      <c r="AV273" s="14" t="s">
        <v>142</v>
      </c>
      <c r="AW273" s="14" t="s">
        <v>30</v>
      </c>
      <c r="AX273" s="14" t="s">
        <v>81</v>
      </c>
      <c r="AY273" s="253" t="s">
        <v>135</v>
      </c>
    </row>
    <row r="274" s="2" customFormat="1" ht="21.75" customHeight="1">
      <c r="A274" s="38"/>
      <c r="B274" s="39"/>
      <c r="C274" s="218" t="s">
        <v>247</v>
      </c>
      <c r="D274" s="218" t="s">
        <v>137</v>
      </c>
      <c r="E274" s="219" t="s">
        <v>689</v>
      </c>
      <c r="F274" s="220" t="s">
        <v>690</v>
      </c>
      <c r="G274" s="221" t="s">
        <v>385</v>
      </c>
      <c r="H274" s="222">
        <v>1</v>
      </c>
      <c r="I274" s="223"/>
      <c r="J274" s="224">
        <f>ROUND(I274*H274,2)</f>
        <v>0</v>
      </c>
      <c r="K274" s="220" t="s">
        <v>1</v>
      </c>
      <c r="L274" s="44"/>
      <c r="M274" s="225" t="s">
        <v>1</v>
      </c>
      <c r="N274" s="226" t="s">
        <v>38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176</v>
      </c>
      <c r="AT274" s="229" t="s">
        <v>137</v>
      </c>
      <c r="AU274" s="229" t="s">
        <v>83</v>
      </c>
      <c r="AY274" s="17" t="s">
        <v>135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81</v>
      </c>
      <c r="BK274" s="230">
        <f>ROUND(I274*H274,2)</f>
        <v>0</v>
      </c>
      <c r="BL274" s="17" t="s">
        <v>176</v>
      </c>
      <c r="BM274" s="229" t="s">
        <v>366</v>
      </c>
    </row>
    <row r="275" s="13" customFormat="1">
      <c r="A275" s="13"/>
      <c r="B275" s="231"/>
      <c r="C275" s="232"/>
      <c r="D275" s="233" t="s">
        <v>151</v>
      </c>
      <c r="E275" s="234" t="s">
        <v>1</v>
      </c>
      <c r="F275" s="235" t="s">
        <v>688</v>
      </c>
      <c r="G275" s="232"/>
      <c r="H275" s="236">
        <v>1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151</v>
      </c>
      <c r="AU275" s="242" t="s">
        <v>83</v>
      </c>
      <c r="AV275" s="13" t="s">
        <v>83</v>
      </c>
      <c r="AW275" s="13" t="s">
        <v>30</v>
      </c>
      <c r="AX275" s="13" t="s">
        <v>73</v>
      </c>
      <c r="AY275" s="242" t="s">
        <v>135</v>
      </c>
    </row>
    <row r="276" s="14" customFormat="1">
      <c r="A276" s="14"/>
      <c r="B276" s="243"/>
      <c r="C276" s="244"/>
      <c r="D276" s="233" t="s">
        <v>151</v>
      </c>
      <c r="E276" s="245" t="s">
        <v>1</v>
      </c>
      <c r="F276" s="246" t="s">
        <v>153</v>
      </c>
      <c r="G276" s="244"/>
      <c r="H276" s="247">
        <v>1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151</v>
      </c>
      <c r="AU276" s="253" t="s">
        <v>83</v>
      </c>
      <c r="AV276" s="14" t="s">
        <v>142</v>
      </c>
      <c r="AW276" s="14" t="s">
        <v>30</v>
      </c>
      <c r="AX276" s="14" t="s">
        <v>81</v>
      </c>
      <c r="AY276" s="253" t="s">
        <v>135</v>
      </c>
    </row>
    <row r="277" s="2" customFormat="1" ht="16.5" customHeight="1">
      <c r="A277" s="38"/>
      <c r="B277" s="39"/>
      <c r="C277" s="218" t="s">
        <v>369</v>
      </c>
      <c r="D277" s="218" t="s">
        <v>137</v>
      </c>
      <c r="E277" s="219" t="s">
        <v>691</v>
      </c>
      <c r="F277" s="220" t="s">
        <v>692</v>
      </c>
      <c r="G277" s="221" t="s">
        <v>165</v>
      </c>
      <c r="H277" s="222">
        <v>1</v>
      </c>
      <c r="I277" s="223"/>
      <c r="J277" s="224">
        <f>ROUND(I277*H277,2)</f>
        <v>0</v>
      </c>
      <c r="K277" s="220" t="s">
        <v>1</v>
      </c>
      <c r="L277" s="44"/>
      <c r="M277" s="225" t="s">
        <v>1</v>
      </c>
      <c r="N277" s="226" t="s">
        <v>38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176</v>
      </c>
      <c r="AT277" s="229" t="s">
        <v>137</v>
      </c>
      <c r="AU277" s="229" t="s">
        <v>83</v>
      </c>
      <c r="AY277" s="17" t="s">
        <v>135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81</v>
      </c>
      <c r="BK277" s="230">
        <f>ROUND(I277*H277,2)</f>
        <v>0</v>
      </c>
      <c r="BL277" s="17" t="s">
        <v>176</v>
      </c>
      <c r="BM277" s="229" t="s">
        <v>372</v>
      </c>
    </row>
    <row r="278" s="13" customFormat="1">
      <c r="A278" s="13"/>
      <c r="B278" s="231"/>
      <c r="C278" s="232"/>
      <c r="D278" s="233" t="s">
        <v>151</v>
      </c>
      <c r="E278" s="234" t="s">
        <v>1</v>
      </c>
      <c r="F278" s="235" t="s">
        <v>688</v>
      </c>
      <c r="G278" s="232"/>
      <c r="H278" s="236">
        <v>1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151</v>
      </c>
      <c r="AU278" s="242" t="s">
        <v>83</v>
      </c>
      <c r="AV278" s="13" t="s">
        <v>83</v>
      </c>
      <c r="AW278" s="13" t="s">
        <v>30</v>
      </c>
      <c r="AX278" s="13" t="s">
        <v>73</v>
      </c>
      <c r="AY278" s="242" t="s">
        <v>135</v>
      </c>
    </row>
    <row r="279" s="14" customFormat="1">
      <c r="A279" s="14"/>
      <c r="B279" s="243"/>
      <c r="C279" s="244"/>
      <c r="D279" s="233" t="s">
        <v>151</v>
      </c>
      <c r="E279" s="245" t="s">
        <v>1</v>
      </c>
      <c r="F279" s="246" t="s">
        <v>153</v>
      </c>
      <c r="G279" s="244"/>
      <c r="H279" s="247">
        <v>1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151</v>
      </c>
      <c r="AU279" s="253" t="s">
        <v>83</v>
      </c>
      <c r="AV279" s="14" t="s">
        <v>142</v>
      </c>
      <c r="AW279" s="14" t="s">
        <v>30</v>
      </c>
      <c r="AX279" s="14" t="s">
        <v>81</v>
      </c>
      <c r="AY279" s="253" t="s">
        <v>135</v>
      </c>
    </row>
    <row r="280" s="2" customFormat="1" ht="16.5" customHeight="1">
      <c r="A280" s="38"/>
      <c r="B280" s="39"/>
      <c r="C280" s="218" t="s">
        <v>254</v>
      </c>
      <c r="D280" s="218" t="s">
        <v>137</v>
      </c>
      <c r="E280" s="219" t="s">
        <v>693</v>
      </c>
      <c r="F280" s="220" t="s">
        <v>694</v>
      </c>
      <c r="G280" s="221" t="s">
        <v>165</v>
      </c>
      <c r="H280" s="222">
        <v>1</v>
      </c>
      <c r="I280" s="223"/>
      <c r="J280" s="224">
        <f>ROUND(I280*H280,2)</f>
        <v>0</v>
      </c>
      <c r="K280" s="220" t="s">
        <v>1</v>
      </c>
      <c r="L280" s="44"/>
      <c r="M280" s="225" t="s">
        <v>1</v>
      </c>
      <c r="N280" s="226" t="s">
        <v>38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176</v>
      </c>
      <c r="AT280" s="229" t="s">
        <v>137</v>
      </c>
      <c r="AU280" s="229" t="s">
        <v>83</v>
      </c>
      <c r="AY280" s="17" t="s">
        <v>135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81</v>
      </c>
      <c r="BK280" s="230">
        <f>ROUND(I280*H280,2)</f>
        <v>0</v>
      </c>
      <c r="BL280" s="17" t="s">
        <v>176</v>
      </c>
      <c r="BM280" s="229" t="s">
        <v>375</v>
      </c>
    </row>
    <row r="281" s="13" customFormat="1">
      <c r="A281" s="13"/>
      <c r="B281" s="231"/>
      <c r="C281" s="232"/>
      <c r="D281" s="233" t="s">
        <v>151</v>
      </c>
      <c r="E281" s="234" t="s">
        <v>1</v>
      </c>
      <c r="F281" s="235" t="s">
        <v>688</v>
      </c>
      <c r="G281" s="232"/>
      <c r="H281" s="236">
        <v>1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151</v>
      </c>
      <c r="AU281" s="242" t="s">
        <v>83</v>
      </c>
      <c r="AV281" s="13" t="s">
        <v>83</v>
      </c>
      <c r="AW281" s="13" t="s">
        <v>30</v>
      </c>
      <c r="AX281" s="13" t="s">
        <v>73</v>
      </c>
      <c r="AY281" s="242" t="s">
        <v>135</v>
      </c>
    </row>
    <row r="282" s="14" customFormat="1">
      <c r="A282" s="14"/>
      <c r="B282" s="243"/>
      <c r="C282" s="244"/>
      <c r="D282" s="233" t="s">
        <v>151</v>
      </c>
      <c r="E282" s="245" t="s">
        <v>1</v>
      </c>
      <c r="F282" s="246" t="s">
        <v>153</v>
      </c>
      <c r="G282" s="244"/>
      <c r="H282" s="247">
        <v>1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151</v>
      </c>
      <c r="AU282" s="253" t="s">
        <v>83</v>
      </c>
      <c r="AV282" s="14" t="s">
        <v>142</v>
      </c>
      <c r="AW282" s="14" t="s">
        <v>30</v>
      </c>
      <c r="AX282" s="14" t="s">
        <v>81</v>
      </c>
      <c r="AY282" s="253" t="s">
        <v>135</v>
      </c>
    </row>
    <row r="283" s="2" customFormat="1" ht="16.5" customHeight="1">
      <c r="A283" s="38"/>
      <c r="B283" s="39"/>
      <c r="C283" s="218" t="s">
        <v>377</v>
      </c>
      <c r="D283" s="218" t="s">
        <v>137</v>
      </c>
      <c r="E283" s="219" t="s">
        <v>695</v>
      </c>
      <c r="F283" s="220" t="s">
        <v>696</v>
      </c>
      <c r="G283" s="221" t="s">
        <v>385</v>
      </c>
      <c r="H283" s="222">
        <v>3</v>
      </c>
      <c r="I283" s="223"/>
      <c r="J283" s="224">
        <f>ROUND(I283*H283,2)</f>
        <v>0</v>
      </c>
      <c r="K283" s="220" t="s">
        <v>1</v>
      </c>
      <c r="L283" s="44"/>
      <c r="M283" s="225" t="s">
        <v>1</v>
      </c>
      <c r="N283" s="226" t="s">
        <v>38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176</v>
      </c>
      <c r="AT283" s="229" t="s">
        <v>137</v>
      </c>
      <c r="AU283" s="229" t="s">
        <v>83</v>
      </c>
      <c r="AY283" s="17" t="s">
        <v>135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81</v>
      </c>
      <c r="BK283" s="230">
        <f>ROUND(I283*H283,2)</f>
        <v>0</v>
      </c>
      <c r="BL283" s="17" t="s">
        <v>176</v>
      </c>
      <c r="BM283" s="229" t="s">
        <v>380</v>
      </c>
    </row>
    <row r="284" s="13" customFormat="1">
      <c r="A284" s="13"/>
      <c r="B284" s="231"/>
      <c r="C284" s="232"/>
      <c r="D284" s="233" t="s">
        <v>151</v>
      </c>
      <c r="E284" s="234" t="s">
        <v>1</v>
      </c>
      <c r="F284" s="235" t="s">
        <v>697</v>
      </c>
      <c r="G284" s="232"/>
      <c r="H284" s="236">
        <v>3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151</v>
      </c>
      <c r="AU284" s="242" t="s">
        <v>83</v>
      </c>
      <c r="AV284" s="13" t="s">
        <v>83</v>
      </c>
      <c r="AW284" s="13" t="s">
        <v>30</v>
      </c>
      <c r="AX284" s="13" t="s">
        <v>73</v>
      </c>
      <c r="AY284" s="242" t="s">
        <v>135</v>
      </c>
    </row>
    <row r="285" s="14" customFormat="1">
      <c r="A285" s="14"/>
      <c r="B285" s="243"/>
      <c r="C285" s="244"/>
      <c r="D285" s="233" t="s">
        <v>151</v>
      </c>
      <c r="E285" s="245" t="s">
        <v>1</v>
      </c>
      <c r="F285" s="246" t="s">
        <v>153</v>
      </c>
      <c r="G285" s="244"/>
      <c r="H285" s="247">
        <v>3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151</v>
      </c>
      <c r="AU285" s="253" t="s">
        <v>83</v>
      </c>
      <c r="AV285" s="14" t="s">
        <v>142</v>
      </c>
      <c r="AW285" s="14" t="s">
        <v>30</v>
      </c>
      <c r="AX285" s="14" t="s">
        <v>81</v>
      </c>
      <c r="AY285" s="253" t="s">
        <v>135</v>
      </c>
    </row>
    <row r="286" s="2" customFormat="1" ht="16.5" customHeight="1">
      <c r="A286" s="38"/>
      <c r="B286" s="39"/>
      <c r="C286" s="218" t="s">
        <v>257</v>
      </c>
      <c r="D286" s="218" t="s">
        <v>137</v>
      </c>
      <c r="E286" s="219" t="s">
        <v>698</v>
      </c>
      <c r="F286" s="220" t="s">
        <v>699</v>
      </c>
      <c r="G286" s="221" t="s">
        <v>165</v>
      </c>
      <c r="H286" s="222">
        <v>3</v>
      </c>
      <c r="I286" s="223"/>
      <c r="J286" s="224">
        <f>ROUND(I286*H286,2)</f>
        <v>0</v>
      </c>
      <c r="K286" s="220" t="s">
        <v>1</v>
      </c>
      <c r="L286" s="44"/>
      <c r="M286" s="225" t="s">
        <v>1</v>
      </c>
      <c r="N286" s="226" t="s">
        <v>38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176</v>
      </c>
      <c r="AT286" s="229" t="s">
        <v>137</v>
      </c>
      <c r="AU286" s="229" t="s">
        <v>83</v>
      </c>
      <c r="AY286" s="17" t="s">
        <v>135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81</v>
      </c>
      <c r="BK286" s="230">
        <f>ROUND(I286*H286,2)</f>
        <v>0</v>
      </c>
      <c r="BL286" s="17" t="s">
        <v>176</v>
      </c>
      <c r="BM286" s="229" t="s">
        <v>386</v>
      </c>
    </row>
    <row r="287" s="13" customFormat="1">
      <c r="A287" s="13"/>
      <c r="B287" s="231"/>
      <c r="C287" s="232"/>
      <c r="D287" s="233" t="s">
        <v>151</v>
      </c>
      <c r="E287" s="234" t="s">
        <v>1</v>
      </c>
      <c r="F287" s="235" t="s">
        <v>697</v>
      </c>
      <c r="G287" s="232"/>
      <c r="H287" s="236">
        <v>3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151</v>
      </c>
      <c r="AU287" s="242" t="s">
        <v>83</v>
      </c>
      <c r="AV287" s="13" t="s">
        <v>83</v>
      </c>
      <c r="AW287" s="13" t="s">
        <v>30</v>
      </c>
      <c r="AX287" s="13" t="s">
        <v>73</v>
      </c>
      <c r="AY287" s="242" t="s">
        <v>135</v>
      </c>
    </row>
    <row r="288" s="14" customFormat="1">
      <c r="A288" s="14"/>
      <c r="B288" s="243"/>
      <c r="C288" s="244"/>
      <c r="D288" s="233" t="s">
        <v>151</v>
      </c>
      <c r="E288" s="245" t="s">
        <v>1</v>
      </c>
      <c r="F288" s="246" t="s">
        <v>153</v>
      </c>
      <c r="G288" s="244"/>
      <c r="H288" s="247">
        <v>3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151</v>
      </c>
      <c r="AU288" s="253" t="s">
        <v>83</v>
      </c>
      <c r="AV288" s="14" t="s">
        <v>142</v>
      </c>
      <c r="AW288" s="14" t="s">
        <v>30</v>
      </c>
      <c r="AX288" s="14" t="s">
        <v>81</v>
      </c>
      <c r="AY288" s="253" t="s">
        <v>135</v>
      </c>
    </row>
    <row r="289" s="2" customFormat="1" ht="16.5" customHeight="1">
      <c r="A289" s="38"/>
      <c r="B289" s="39"/>
      <c r="C289" s="218" t="s">
        <v>388</v>
      </c>
      <c r="D289" s="218" t="s">
        <v>137</v>
      </c>
      <c r="E289" s="219" t="s">
        <v>700</v>
      </c>
      <c r="F289" s="220" t="s">
        <v>701</v>
      </c>
      <c r="G289" s="221" t="s">
        <v>165</v>
      </c>
      <c r="H289" s="222">
        <v>3</v>
      </c>
      <c r="I289" s="223"/>
      <c r="J289" s="224">
        <f>ROUND(I289*H289,2)</f>
        <v>0</v>
      </c>
      <c r="K289" s="220" t="s">
        <v>1</v>
      </c>
      <c r="L289" s="44"/>
      <c r="M289" s="225" t="s">
        <v>1</v>
      </c>
      <c r="N289" s="226" t="s">
        <v>38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176</v>
      </c>
      <c r="AT289" s="229" t="s">
        <v>137</v>
      </c>
      <c r="AU289" s="229" t="s">
        <v>83</v>
      </c>
      <c r="AY289" s="17" t="s">
        <v>135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81</v>
      </c>
      <c r="BK289" s="230">
        <f>ROUND(I289*H289,2)</f>
        <v>0</v>
      </c>
      <c r="BL289" s="17" t="s">
        <v>176</v>
      </c>
      <c r="BM289" s="229" t="s">
        <v>391</v>
      </c>
    </row>
    <row r="290" s="13" customFormat="1">
      <c r="A290" s="13"/>
      <c r="B290" s="231"/>
      <c r="C290" s="232"/>
      <c r="D290" s="233" t="s">
        <v>151</v>
      </c>
      <c r="E290" s="234" t="s">
        <v>1</v>
      </c>
      <c r="F290" s="235" t="s">
        <v>702</v>
      </c>
      <c r="G290" s="232"/>
      <c r="H290" s="236">
        <v>3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151</v>
      </c>
      <c r="AU290" s="242" t="s">
        <v>83</v>
      </c>
      <c r="AV290" s="13" t="s">
        <v>83</v>
      </c>
      <c r="AW290" s="13" t="s">
        <v>30</v>
      </c>
      <c r="AX290" s="13" t="s">
        <v>73</v>
      </c>
      <c r="AY290" s="242" t="s">
        <v>135</v>
      </c>
    </row>
    <row r="291" s="14" customFormat="1">
      <c r="A291" s="14"/>
      <c r="B291" s="243"/>
      <c r="C291" s="244"/>
      <c r="D291" s="233" t="s">
        <v>151</v>
      </c>
      <c r="E291" s="245" t="s">
        <v>1</v>
      </c>
      <c r="F291" s="246" t="s">
        <v>153</v>
      </c>
      <c r="G291" s="244"/>
      <c r="H291" s="247">
        <v>3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151</v>
      </c>
      <c r="AU291" s="253" t="s">
        <v>83</v>
      </c>
      <c r="AV291" s="14" t="s">
        <v>142</v>
      </c>
      <c r="AW291" s="14" t="s">
        <v>30</v>
      </c>
      <c r="AX291" s="14" t="s">
        <v>81</v>
      </c>
      <c r="AY291" s="253" t="s">
        <v>135</v>
      </c>
    </row>
    <row r="292" s="2" customFormat="1" ht="16.5" customHeight="1">
      <c r="A292" s="38"/>
      <c r="B292" s="39"/>
      <c r="C292" s="218" t="s">
        <v>261</v>
      </c>
      <c r="D292" s="218" t="s">
        <v>137</v>
      </c>
      <c r="E292" s="219" t="s">
        <v>703</v>
      </c>
      <c r="F292" s="220" t="s">
        <v>704</v>
      </c>
      <c r="G292" s="221" t="s">
        <v>165</v>
      </c>
      <c r="H292" s="222">
        <v>3</v>
      </c>
      <c r="I292" s="223"/>
      <c r="J292" s="224">
        <f>ROUND(I292*H292,2)</f>
        <v>0</v>
      </c>
      <c r="K292" s="220" t="s">
        <v>1</v>
      </c>
      <c r="L292" s="44"/>
      <c r="M292" s="225" t="s">
        <v>1</v>
      </c>
      <c r="N292" s="226" t="s">
        <v>38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176</v>
      </c>
      <c r="AT292" s="229" t="s">
        <v>137</v>
      </c>
      <c r="AU292" s="229" t="s">
        <v>83</v>
      </c>
      <c r="AY292" s="17" t="s">
        <v>135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81</v>
      </c>
      <c r="BK292" s="230">
        <f>ROUND(I292*H292,2)</f>
        <v>0</v>
      </c>
      <c r="BL292" s="17" t="s">
        <v>176</v>
      </c>
      <c r="BM292" s="229" t="s">
        <v>394</v>
      </c>
    </row>
    <row r="293" s="13" customFormat="1">
      <c r="A293" s="13"/>
      <c r="B293" s="231"/>
      <c r="C293" s="232"/>
      <c r="D293" s="233" t="s">
        <v>151</v>
      </c>
      <c r="E293" s="234" t="s">
        <v>1</v>
      </c>
      <c r="F293" s="235" t="s">
        <v>702</v>
      </c>
      <c r="G293" s="232"/>
      <c r="H293" s="236">
        <v>3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151</v>
      </c>
      <c r="AU293" s="242" t="s">
        <v>83</v>
      </c>
      <c r="AV293" s="13" t="s">
        <v>83</v>
      </c>
      <c r="AW293" s="13" t="s">
        <v>30</v>
      </c>
      <c r="AX293" s="13" t="s">
        <v>73</v>
      </c>
      <c r="AY293" s="242" t="s">
        <v>135</v>
      </c>
    </row>
    <row r="294" s="14" customFormat="1">
      <c r="A294" s="14"/>
      <c r="B294" s="243"/>
      <c r="C294" s="244"/>
      <c r="D294" s="233" t="s">
        <v>151</v>
      </c>
      <c r="E294" s="245" t="s">
        <v>1</v>
      </c>
      <c r="F294" s="246" t="s">
        <v>153</v>
      </c>
      <c r="G294" s="244"/>
      <c r="H294" s="247">
        <v>3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151</v>
      </c>
      <c r="AU294" s="253" t="s">
        <v>83</v>
      </c>
      <c r="AV294" s="14" t="s">
        <v>142</v>
      </c>
      <c r="AW294" s="14" t="s">
        <v>30</v>
      </c>
      <c r="AX294" s="14" t="s">
        <v>81</v>
      </c>
      <c r="AY294" s="253" t="s">
        <v>135</v>
      </c>
    </row>
    <row r="295" s="2" customFormat="1" ht="24.15" customHeight="1">
      <c r="A295" s="38"/>
      <c r="B295" s="39"/>
      <c r="C295" s="218" t="s">
        <v>397</v>
      </c>
      <c r="D295" s="218" t="s">
        <v>137</v>
      </c>
      <c r="E295" s="219" t="s">
        <v>705</v>
      </c>
      <c r="F295" s="220" t="s">
        <v>706</v>
      </c>
      <c r="G295" s="221" t="s">
        <v>160</v>
      </c>
      <c r="H295" s="222">
        <v>0.029000000000000001</v>
      </c>
      <c r="I295" s="223"/>
      <c r="J295" s="224">
        <f>ROUND(I295*H295,2)</f>
        <v>0</v>
      </c>
      <c r="K295" s="220" t="s">
        <v>1</v>
      </c>
      <c r="L295" s="44"/>
      <c r="M295" s="225" t="s">
        <v>1</v>
      </c>
      <c r="N295" s="226" t="s">
        <v>38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176</v>
      </c>
      <c r="AT295" s="229" t="s">
        <v>137</v>
      </c>
      <c r="AU295" s="229" t="s">
        <v>83</v>
      </c>
      <c r="AY295" s="17" t="s">
        <v>135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81</v>
      </c>
      <c r="BK295" s="230">
        <f>ROUND(I295*H295,2)</f>
        <v>0</v>
      </c>
      <c r="BL295" s="17" t="s">
        <v>176</v>
      </c>
      <c r="BM295" s="229" t="s">
        <v>400</v>
      </c>
    </row>
    <row r="296" s="12" customFormat="1" ht="25.92" customHeight="1">
      <c r="A296" s="12"/>
      <c r="B296" s="202"/>
      <c r="C296" s="203"/>
      <c r="D296" s="204" t="s">
        <v>72</v>
      </c>
      <c r="E296" s="205" t="s">
        <v>707</v>
      </c>
      <c r="F296" s="205" t="s">
        <v>708</v>
      </c>
      <c r="G296" s="203"/>
      <c r="H296" s="203"/>
      <c r="I296" s="206"/>
      <c r="J296" s="207">
        <f>BK296</f>
        <v>0</v>
      </c>
      <c r="K296" s="203"/>
      <c r="L296" s="208"/>
      <c r="M296" s="209"/>
      <c r="N296" s="210"/>
      <c r="O296" s="210"/>
      <c r="P296" s="211">
        <f>SUM(P297:P302)</f>
        <v>0</v>
      </c>
      <c r="Q296" s="210"/>
      <c r="R296" s="211">
        <f>SUM(R297:R302)</f>
        <v>0</v>
      </c>
      <c r="S296" s="210"/>
      <c r="T296" s="212">
        <f>SUM(T297:T302)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3" t="s">
        <v>142</v>
      </c>
      <c r="AT296" s="214" t="s">
        <v>72</v>
      </c>
      <c r="AU296" s="214" t="s">
        <v>73</v>
      </c>
      <c r="AY296" s="213" t="s">
        <v>135</v>
      </c>
      <c r="BK296" s="215">
        <f>SUM(BK297:BK302)</f>
        <v>0</v>
      </c>
    </row>
    <row r="297" s="2" customFormat="1" ht="21.75" customHeight="1">
      <c r="A297" s="38"/>
      <c r="B297" s="39"/>
      <c r="C297" s="218" t="s">
        <v>264</v>
      </c>
      <c r="D297" s="218" t="s">
        <v>137</v>
      </c>
      <c r="E297" s="219" t="s">
        <v>709</v>
      </c>
      <c r="F297" s="220" t="s">
        <v>710</v>
      </c>
      <c r="G297" s="221" t="s">
        <v>711</v>
      </c>
      <c r="H297" s="222">
        <v>10</v>
      </c>
      <c r="I297" s="223"/>
      <c r="J297" s="224">
        <f>ROUND(I297*H297,2)</f>
        <v>0</v>
      </c>
      <c r="K297" s="220" t="s">
        <v>1</v>
      </c>
      <c r="L297" s="44"/>
      <c r="M297" s="225" t="s">
        <v>1</v>
      </c>
      <c r="N297" s="226" t="s">
        <v>38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712</v>
      </c>
      <c r="AT297" s="229" t="s">
        <v>137</v>
      </c>
      <c r="AU297" s="229" t="s">
        <v>81</v>
      </c>
      <c r="AY297" s="17" t="s">
        <v>135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81</v>
      </c>
      <c r="BK297" s="230">
        <f>ROUND(I297*H297,2)</f>
        <v>0</v>
      </c>
      <c r="BL297" s="17" t="s">
        <v>712</v>
      </c>
      <c r="BM297" s="229" t="s">
        <v>406</v>
      </c>
    </row>
    <row r="298" s="13" customFormat="1">
      <c r="A298" s="13"/>
      <c r="B298" s="231"/>
      <c r="C298" s="232"/>
      <c r="D298" s="233" t="s">
        <v>151</v>
      </c>
      <c r="E298" s="234" t="s">
        <v>1</v>
      </c>
      <c r="F298" s="235" t="s">
        <v>713</v>
      </c>
      <c r="G298" s="232"/>
      <c r="H298" s="236">
        <v>10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151</v>
      </c>
      <c r="AU298" s="242" t="s">
        <v>81</v>
      </c>
      <c r="AV298" s="13" t="s">
        <v>83</v>
      </c>
      <c r="AW298" s="13" t="s">
        <v>30</v>
      </c>
      <c r="AX298" s="13" t="s">
        <v>73</v>
      </c>
      <c r="AY298" s="242" t="s">
        <v>135</v>
      </c>
    </row>
    <row r="299" s="14" customFormat="1">
      <c r="A299" s="14"/>
      <c r="B299" s="243"/>
      <c r="C299" s="244"/>
      <c r="D299" s="233" t="s">
        <v>151</v>
      </c>
      <c r="E299" s="245" t="s">
        <v>1</v>
      </c>
      <c r="F299" s="246" t="s">
        <v>153</v>
      </c>
      <c r="G299" s="244"/>
      <c r="H299" s="247">
        <v>10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151</v>
      </c>
      <c r="AU299" s="253" t="s">
        <v>81</v>
      </c>
      <c r="AV299" s="14" t="s">
        <v>142</v>
      </c>
      <c r="AW299" s="14" t="s">
        <v>30</v>
      </c>
      <c r="AX299" s="14" t="s">
        <v>81</v>
      </c>
      <c r="AY299" s="253" t="s">
        <v>135</v>
      </c>
    </row>
    <row r="300" s="2" customFormat="1" ht="16.5" customHeight="1">
      <c r="A300" s="38"/>
      <c r="B300" s="39"/>
      <c r="C300" s="218" t="s">
        <v>410</v>
      </c>
      <c r="D300" s="218" t="s">
        <v>137</v>
      </c>
      <c r="E300" s="219" t="s">
        <v>714</v>
      </c>
      <c r="F300" s="220" t="s">
        <v>715</v>
      </c>
      <c r="G300" s="221" t="s">
        <v>711</v>
      </c>
      <c r="H300" s="222">
        <v>10</v>
      </c>
      <c r="I300" s="223"/>
      <c r="J300" s="224">
        <f>ROUND(I300*H300,2)</f>
        <v>0</v>
      </c>
      <c r="K300" s="220" t="s">
        <v>1</v>
      </c>
      <c r="L300" s="44"/>
      <c r="M300" s="225" t="s">
        <v>1</v>
      </c>
      <c r="N300" s="226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712</v>
      </c>
      <c r="AT300" s="229" t="s">
        <v>137</v>
      </c>
      <c r="AU300" s="229" t="s">
        <v>81</v>
      </c>
      <c r="AY300" s="17" t="s">
        <v>135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712</v>
      </c>
      <c r="BM300" s="229" t="s">
        <v>413</v>
      </c>
    </row>
    <row r="301" s="13" customFormat="1">
      <c r="A301" s="13"/>
      <c r="B301" s="231"/>
      <c r="C301" s="232"/>
      <c r="D301" s="233" t="s">
        <v>151</v>
      </c>
      <c r="E301" s="234" t="s">
        <v>1</v>
      </c>
      <c r="F301" s="235" t="s">
        <v>716</v>
      </c>
      <c r="G301" s="232"/>
      <c r="H301" s="236">
        <v>10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151</v>
      </c>
      <c r="AU301" s="242" t="s">
        <v>81</v>
      </c>
      <c r="AV301" s="13" t="s">
        <v>83</v>
      </c>
      <c r="AW301" s="13" t="s">
        <v>30</v>
      </c>
      <c r="AX301" s="13" t="s">
        <v>73</v>
      </c>
      <c r="AY301" s="242" t="s">
        <v>135</v>
      </c>
    </row>
    <row r="302" s="14" customFormat="1">
      <c r="A302" s="14"/>
      <c r="B302" s="243"/>
      <c r="C302" s="244"/>
      <c r="D302" s="233" t="s">
        <v>151</v>
      </c>
      <c r="E302" s="245" t="s">
        <v>1</v>
      </c>
      <c r="F302" s="246" t="s">
        <v>153</v>
      </c>
      <c r="G302" s="244"/>
      <c r="H302" s="247">
        <v>10</v>
      </c>
      <c r="I302" s="248"/>
      <c r="J302" s="244"/>
      <c r="K302" s="244"/>
      <c r="L302" s="249"/>
      <c r="M302" s="279"/>
      <c r="N302" s="280"/>
      <c r="O302" s="280"/>
      <c r="P302" s="280"/>
      <c r="Q302" s="280"/>
      <c r="R302" s="280"/>
      <c r="S302" s="280"/>
      <c r="T302" s="28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151</v>
      </c>
      <c r="AU302" s="253" t="s">
        <v>81</v>
      </c>
      <c r="AV302" s="14" t="s">
        <v>142</v>
      </c>
      <c r="AW302" s="14" t="s">
        <v>30</v>
      </c>
      <c r="AX302" s="14" t="s">
        <v>81</v>
      </c>
      <c r="AY302" s="253" t="s">
        <v>135</v>
      </c>
    </row>
    <row r="303" s="2" customFormat="1" ht="6.96" customHeight="1">
      <c r="A303" s="38"/>
      <c r="B303" s="66"/>
      <c r="C303" s="67"/>
      <c r="D303" s="67"/>
      <c r="E303" s="67"/>
      <c r="F303" s="67"/>
      <c r="G303" s="67"/>
      <c r="H303" s="67"/>
      <c r="I303" s="67"/>
      <c r="J303" s="67"/>
      <c r="K303" s="67"/>
      <c r="L303" s="44"/>
      <c r="M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</row>
  </sheetData>
  <sheetProtection sheet="1" autoFilter="0" formatColumns="0" formatRows="0" objects="1" scenarios="1" spinCount="100000" saltValue="Siu0vQU+PNPFVF0xkXMa5YGpU6qf7Tmkn2hKnf9TXLrei/0zw+sHNTlhwi/2gosoVEk7WX68VJ2DO0M+oMuzMg==" hashValue="kvy8FSAJrVWA617cZTs+EsiZD0CuNevqJJzddQA03fXlJOcL8IIQDwJ79vESs3N6IPcF0XgL9uqs1/sLlCRzBA==" algorithmName="SHA-512" password="CC35"/>
  <autoFilter ref="C125:K30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ZŠ Nový Hradec Králové - oprava žákovské kuchyňky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ROUND((SUM(BE127:BE165)),  2)</f>
        <v>0</v>
      </c>
      <c r="G33" s="38"/>
      <c r="H33" s="38"/>
      <c r="I33" s="155">
        <v>0.20999999999999999</v>
      </c>
      <c r="J33" s="154">
        <f>ROUND(((SUM(BE127:BE165))*I33),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ROUND((SUM(BF127:BF165)),  2)</f>
        <v>0</v>
      </c>
      <c r="G34" s="38"/>
      <c r="H34" s="38"/>
      <c r="I34" s="155">
        <v>0.12</v>
      </c>
      <c r="J34" s="154">
        <f>ROUND(((SUM(BF127:BF165))*I34),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ROUND((SUM(BG127:BG165)),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ROUND((SUM(BH127:BH165)),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ROUND((SUM(BI127:BI165)),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ZŠ Nový Hradec Králové - oprava žákovské kuchyňky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El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718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719</v>
      </c>
      <c r="E98" s="182"/>
      <c r="F98" s="182"/>
      <c r="G98" s="182"/>
      <c r="H98" s="182"/>
      <c r="I98" s="182"/>
      <c r="J98" s="183">
        <f>J132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720</v>
      </c>
      <c r="E99" s="182"/>
      <c r="F99" s="182"/>
      <c r="G99" s="182"/>
      <c r="H99" s="182"/>
      <c r="I99" s="182"/>
      <c r="J99" s="183">
        <f>J134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721</v>
      </c>
      <c r="E100" s="182"/>
      <c r="F100" s="182"/>
      <c r="G100" s="182"/>
      <c r="H100" s="182"/>
      <c r="I100" s="182"/>
      <c r="J100" s="183">
        <f>J138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722</v>
      </c>
      <c r="E101" s="182"/>
      <c r="F101" s="182"/>
      <c r="G101" s="182"/>
      <c r="H101" s="182"/>
      <c r="I101" s="182"/>
      <c r="J101" s="183">
        <f>J144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723</v>
      </c>
      <c r="E102" s="182"/>
      <c r="F102" s="182"/>
      <c r="G102" s="182"/>
      <c r="H102" s="182"/>
      <c r="I102" s="182"/>
      <c r="J102" s="183">
        <f>J146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724</v>
      </c>
      <c r="E103" s="182"/>
      <c r="F103" s="182"/>
      <c r="G103" s="182"/>
      <c r="H103" s="182"/>
      <c r="I103" s="182"/>
      <c r="J103" s="183">
        <f>J148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725</v>
      </c>
      <c r="E104" s="182"/>
      <c r="F104" s="182"/>
      <c r="G104" s="182"/>
      <c r="H104" s="182"/>
      <c r="I104" s="182"/>
      <c r="J104" s="183">
        <f>J150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726</v>
      </c>
      <c r="E105" s="182"/>
      <c r="F105" s="182"/>
      <c r="G105" s="182"/>
      <c r="H105" s="182"/>
      <c r="I105" s="182"/>
      <c r="J105" s="183">
        <f>J154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727</v>
      </c>
      <c r="E106" s="182"/>
      <c r="F106" s="182"/>
      <c r="G106" s="182"/>
      <c r="H106" s="182"/>
      <c r="I106" s="182"/>
      <c r="J106" s="183">
        <f>J158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9"/>
      <c r="C107" s="180"/>
      <c r="D107" s="181" t="s">
        <v>728</v>
      </c>
      <c r="E107" s="182"/>
      <c r="F107" s="182"/>
      <c r="G107" s="182"/>
      <c r="H107" s="182"/>
      <c r="I107" s="182"/>
      <c r="J107" s="183">
        <f>J163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ZŠ Nový Hradec Králové - oprava žákovské kuchyňky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El - Elektroinstalace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22. 4. 2025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29</v>
      </c>
      <c r="J123" s="36" t="str">
        <f>E21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31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121</v>
      </c>
      <c r="D126" s="194" t="s">
        <v>58</v>
      </c>
      <c r="E126" s="194" t="s">
        <v>54</v>
      </c>
      <c r="F126" s="194" t="s">
        <v>55</v>
      </c>
      <c r="G126" s="194" t="s">
        <v>122</v>
      </c>
      <c r="H126" s="194" t="s">
        <v>123</v>
      </c>
      <c r="I126" s="194" t="s">
        <v>124</v>
      </c>
      <c r="J126" s="194" t="s">
        <v>98</v>
      </c>
      <c r="K126" s="195" t="s">
        <v>125</v>
      </c>
      <c r="L126" s="196"/>
      <c r="M126" s="100" t="s">
        <v>1</v>
      </c>
      <c r="N126" s="101" t="s">
        <v>37</v>
      </c>
      <c r="O126" s="101" t="s">
        <v>126</v>
      </c>
      <c r="P126" s="101" t="s">
        <v>127</v>
      </c>
      <c r="Q126" s="101" t="s">
        <v>128</v>
      </c>
      <c r="R126" s="101" t="s">
        <v>129</v>
      </c>
      <c r="S126" s="101" t="s">
        <v>130</v>
      </c>
      <c r="T126" s="102" t="s">
        <v>131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132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P128+P132+P134+P138+P144+P146+P148+P150+P154+P158+P163</f>
        <v>0</v>
      </c>
      <c r="Q127" s="104"/>
      <c r="R127" s="199">
        <f>R128+R132+R134+R138+R144+R146+R148+R150+R154+R158+R163</f>
        <v>0</v>
      </c>
      <c r="S127" s="104"/>
      <c r="T127" s="200">
        <f>T128+T132+T134+T138+T144+T146+T148+T150+T154+T158+T163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72</v>
      </c>
      <c r="AU127" s="17" t="s">
        <v>100</v>
      </c>
      <c r="BK127" s="201">
        <f>BK128+BK132+BK134+BK138+BK144+BK146+BK148+BK150+BK154+BK158+BK163</f>
        <v>0</v>
      </c>
    </row>
    <row r="128" s="12" customFormat="1" ht="25.92" customHeight="1">
      <c r="A128" s="12"/>
      <c r="B128" s="202"/>
      <c r="C128" s="203"/>
      <c r="D128" s="204" t="s">
        <v>72</v>
      </c>
      <c r="E128" s="205" t="s">
        <v>729</v>
      </c>
      <c r="F128" s="205" t="s">
        <v>730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SUM(P129:P131)</f>
        <v>0</v>
      </c>
      <c r="Q128" s="210"/>
      <c r="R128" s="211">
        <f>SUM(R129:R131)</f>
        <v>0</v>
      </c>
      <c r="S128" s="210"/>
      <c r="T128" s="212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72</v>
      </c>
      <c r="AU128" s="214" t="s">
        <v>73</v>
      </c>
      <c r="AY128" s="213" t="s">
        <v>135</v>
      </c>
      <c r="BK128" s="215">
        <f>SUM(BK129:BK131)</f>
        <v>0</v>
      </c>
    </row>
    <row r="129" s="2" customFormat="1" ht="16.5" customHeight="1">
      <c r="A129" s="38"/>
      <c r="B129" s="39"/>
      <c r="C129" s="218" t="s">
        <v>81</v>
      </c>
      <c r="D129" s="218" t="s">
        <v>137</v>
      </c>
      <c r="E129" s="219" t="s">
        <v>731</v>
      </c>
      <c r="F129" s="220" t="s">
        <v>732</v>
      </c>
      <c r="G129" s="221" t="s">
        <v>733</v>
      </c>
      <c r="H129" s="222">
        <v>4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142</v>
      </c>
      <c r="AT129" s="229" t="s">
        <v>137</v>
      </c>
      <c r="AU129" s="229" t="s">
        <v>81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142</v>
      </c>
      <c r="BM129" s="229" t="s">
        <v>83</v>
      </c>
    </row>
    <row r="130" s="2" customFormat="1" ht="16.5" customHeight="1">
      <c r="A130" s="38"/>
      <c r="B130" s="39"/>
      <c r="C130" s="218" t="s">
        <v>83</v>
      </c>
      <c r="D130" s="218" t="s">
        <v>137</v>
      </c>
      <c r="E130" s="219" t="s">
        <v>734</v>
      </c>
      <c r="F130" s="220" t="s">
        <v>735</v>
      </c>
      <c r="G130" s="221" t="s">
        <v>733</v>
      </c>
      <c r="H130" s="222">
        <v>2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142</v>
      </c>
      <c r="AT130" s="229" t="s">
        <v>137</v>
      </c>
      <c r="AU130" s="229" t="s">
        <v>81</v>
      </c>
      <c r="AY130" s="17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142</v>
      </c>
      <c r="BM130" s="229" t="s">
        <v>142</v>
      </c>
    </row>
    <row r="131" s="2" customFormat="1" ht="21.75" customHeight="1">
      <c r="A131" s="38"/>
      <c r="B131" s="39"/>
      <c r="C131" s="218" t="s">
        <v>147</v>
      </c>
      <c r="D131" s="218" t="s">
        <v>137</v>
      </c>
      <c r="E131" s="219" t="s">
        <v>736</v>
      </c>
      <c r="F131" s="220" t="s">
        <v>737</v>
      </c>
      <c r="G131" s="221" t="s">
        <v>733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142</v>
      </c>
      <c r="AT131" s="229" t="s">
        <v>137</v>
      </c>
      <c r="AU131" s="229" t="s">
        <v>81</v>
      </c>
      <c r="AY131" s="17" t="s">
        <v>135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142</v>
      </c>
      <c r="BM131" s="229" t="s">
        <v>150</v>
      </c>
    </row>
    <row r="132" s="12" customFormat="1" ht="25.92" customHeight="1">
      <c r="A132" s="12"/>
      <c r="B132" s="202"/>
      <c r="C132" s="203"/>
      <c r="D132" s="204" t="s">
        <v>72</v>
      </c>
      <c r="E132" s="205" t="s">
        <v>738</v>
      </c>
      <c r="F132" s="205" t="s">
        <v>739</v>
      </c>
      <c r="G132" s="203"/>
      <c r="H132" s="203"/>
      <c r="I132" s="206"/>
      <c r="J132" s="207">
        <f>BK132</f>
        <v>0</v>
      </c>
      <c r="K132" s="203"/>
      <c r="L132" s="208"/>
      <c r="M132" s="209"/>
      <c r="N132" s="210"/>
      <c r="O132" s="210"/>
      <c r="P132" s="211">
        <f>P133</f>
        <v>0</v>
      </c>
      <c r="Q132" s="210"/>
      <c r="R132" s="211">
        <f>R133</f>
        <v>0</v>
      </c>
      <c r="S132" s="210"/>
      <c r="T132" s="21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81</v>
      </c>
      <c r="AT132" s="214" t="s">
        <v>72</v>
      </c>
      <c r="AU132" s="214" t="s">
        <v>73</v>
      </c>
      <c r="AY132" s="213" t="s">
        <v>135</v>
      </c>
      <c r="BK132" s="215">
        <f>BK133</f>
        <v>0</v>
      </c>
    </row>
    <row r="133" s="2" customFormat="1" ht="16.5" customHeight="1">
      <c r="A133" s="38"/>
      <c r="B133" s="39"/>
      <c r="C133" s="218" t="s">
        <v>142</v>
      </c>
      <c r="D133" s="218" t="s">
        <v>137</v>
      </c>
      <c r="E133" s="219" t="s">
        <v>740</v>
      </c>
      <c r="F133" s="220" t="s">
        <v>741</v>
      </c>
      <c r="G133" s="221" t="s">
        <v>733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142</v>
      </c>
      <c r="AT133" s="229" t="s">
        <v>137</v>
      </c>
      <c r="AU133" s="229" t="s">
        <v>81</v>
      </c>
      <c r="AY133" s="17" t="s">
        <v>135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142</v>
      </c>
      <c r="BM133" s="229" t="s">
        <v>156</v>
      </c>
    </row>
    <row r="134" s="12" customFormat="1" ht="25.92" customHeight="1">
      <c r="A134" s="12"/>
      <c r="B134" s="202"/>
      <c r="C134" s="203"/>
      <c r="D134" s="204" t="s">
        <v>72</v>
      </c>
      <c r="E134" s="205" t="s">
        <v>742</v>
      </c>
      <c r="F134" s="205" t="s">
        <v>743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SUM(P135:P137)</f>
        <v>0</v>
      </c>
      <c r="Q134" s="210"/>
      <c r="R134" s="211">
        <f>SUM(R135:R137)</f>
        <v>0</v>
      </c>
      <c r="S134" s="210"/>
      <c r="T134" s="212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81</v>
      </c>
      <c r="AT134" s="214" t="s">
        <v>72</v>
      </c>
      <c r="AU134" s="214" t="s">
        <v>73</v>
      </c>
      <c r="AY134" s="213" t="s">
        <v>135</v>
      </c>
      <c r="BK134" s="215">
        <f>SUM(BK135:BK137)</f>
        <v>0</v>
      </c>
    </row>
    <row r="135" s="2" customFormat="1" ht="16.5" customHeight="1">
      <c r="A135" s="38"/>
      <c r="B135" s="39"/>
      <c r="C135" s="218" t="s">
        <v>157</v>
      </c>
      <c r="D135" s="218" t="s">
        <v>137</v>
      </c>
      <c r="E135" s="219" t="s">
        <v>744</v>
      </c>
      <c r="F135" s="220" t="s">
        <v>745</v>
      </c>
      <c r="G135" s="221" t="s">
        <v>733</v>
      </c>
      <c r="H135" s="222">
        <v>2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142</v>
      </c>
      <c r="AT135" s="229" t="s">
        <v>137</v>
      </c>
      <c r="AU135" s="229" t="s">
        <v>81</v>
      </c>
      <c r="AY135" s="17" t="s">
        <v>135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142</v>
      </c>
      <c r="BM135" s="229" t="s">
        <v>161</v>
      </c>
    </row>
    <row r="136" s="2" customFormat="1" ht="16.5" customHeight="1">
      <c r="A136" s="38"/>
      <c r="B136" s="39"/>
      <c r="C136" s="218" t="s">
        <v>150</v>
      </c>
      <c r="D136" s="218" t="s">
        <v>137</v>
      </c>
      <c r="E136" s="219" t="s">
        <v>746</v>
      </c>
      <c r="F136" s="220" t="s">
        <v>747</v>
      </c>
      <c r="G136" s="221" t="s">
        <v>733</v>
      </c>
      <c r="H136" s="222">
        <v>2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142</v>
      </c>
      <c r="AT136" s="229" t="s">
        <v>137</v>
      </c>
      <c r="AU136" s="229" t="s">
        <v>81</v>
      </c>
      <c r="AY136" s="17" t="s">
        <v>135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142</v>
      </c>
      <c r="BM136" s="229" t="s">
        <v>8</v>
      </c>
    </row>
    <row r="137" s="2" customFormat="1" ht="16.5" customHeight="1">
      <c r="A137" s="38"/>
      <c r="B137" s="39"/>
      <c r="C137" s="218" t="s">
        <v>167</v>
      </c>
      <c r="D137" s="218" t="s">
        <v>137</v>
      </c>
      <c r="E137" s="219" t="s">
        <v>748</v>
      </c>
      <c r="F137" s="220" t="s">
        <v>749</v>
      </c>
      <c r="G137" s="221" t="s">
        <v>733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142</v>
      </c>
      <c r="AT137" s="229" t="s">
        <v>137</v>
      </c>
      <c r="AU137" s="229" t="s">
        <v>81</v>
      </c>
      <c r="AY137" s="17" t="s">
        <v>135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142</v>
      </c>
      <c r="BM137" s="229" t="s">
        <v>170</v>
      </c>
    </row>
    <row r="138" s="12" customFormat="1" ht="25.92" customHeight="1">
      <c r="A138" s="12"/>
      <c r="B138" s="202"/>
      <c r="C138" s="203"/>
      <c r="D138" s="204" t="s">
        <v>72</v>
      </c>
      <c r="E138" s="205" t="s">
        <v>750</v>
      </c>
      <c r="F138" s="205" t="s">
        <v>751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SUM(P139:P143)</f>
        <v>0</v>
      </c>
      <c r="Q138" s="210"/>
      <c r="R138" s="211">
        <f>SUM(R139:R143)</f>
        <v>0</v>
      </c>
      <c r="S138" s="210"/>
      <c r="T138" s="212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81</v>
      </c>
      <c r="AT138" s="214" t="s">
        <v>72</v>
      </c>
      <c r="AU138" s="214" t="s">
        <v>73</v>
      </c>
      <c r="AY138" s="213" t="s">
        <v>135</v>
      </c>
      <c r="BK138" s="215">
        <f>SUM(BK139:BK143)</f>
        <v>0</v>
      </c>
    </row>
    <row r="139" s="2" customFormat="1" ht="16.5" customHeight="1">
      <c r="A139" s="38"/>
      <c r="B139" s="39"/>
      <c r="C139" s="218" t="s">
        <v>156</v>
      </c>
      <c r="D139" s="218" t="s">
        <v>137</v>
      </c>
      <c r="E139" s="219" t="s">
        <v>752</v>
      </c>
      <c r="F139" s="220" t="s">
        <v>753</v>
      </c>
      <c r="G139" s="221" t="s">
        <v>275</v>
      </c>
      <c r="H139" s="222">
        <v>150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142</v>
      </c>
      <c r="AT139" s="229" t="s">
        <v>137</v>
      </c>
      <c r="AU139" s="229" t="s">
        <v>81</v>
      </c>
      <c r="AY139" s="17" t="s">
        <v>135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142</v>
      </c>
      <c r="BM139" s="229" t="s">
        <v>176</v>
      </c>
    </row>
    <row r="140" s="2" customFormat="1" ht="16.5" customHeight="1">
      <c r="A140" s="38"/>
      <c r="B140" s="39"/>
      <c r="C140" s="218" t="s">
        <v>179</v>
      </c>
      <c r="D140" s="218" t="s">
        <v>137</v>
      </c>
      <c r="E140" s="219" t="s">
        <v>754</v>
      </c>
      <c r="F140" s="220" t="s">
        <v>755</v>
      </c>
      <c r="G140" s="221" t="s">
        <v>275</v>
      </c>
      <c r="H140" s="222">
        <v>300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142</v>
      </c>
      <c r="AT140" s="229" t="s">
        <v>137</v>
      </c>
      <c r="AU140" s="229" t="s">
        <v>81</v>
      </c>
      <c r="AY140" s="17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142</v>
      </c>
      <c r="BM140" s="229" t="s">
        <v>182</v>
      </c>
    </row>
    <row r="141" s="2" customFormat="1" ht="16.5" customHeight="1">
      <c r="A141" s="38"/>
      <c r="B141" s="39"/>
      <c r="C141" s="218" t="s">
        <v>161</v>
      </c>
      <c r="D141" s="218" t="s">
        <v>137</v>
      </c>
      <c r="E141" s="219" t="s">
        <v>756</v>
      </c>
      <c r="F141" s="220" t="s">
        <v>757</v>
      </c>
      <c r="G141" s="221" t="s">
        <v>275</v>
      </c>
      <c r="H141" s="222">
        <v>100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142</v>
      </c>
      <c r="AT141" s="229" t="s">
        <v>137</v>
      </c>
      <c r="AU141" s="229" t="s">
        <v>81</v>
      </c>
      <c r="AY141" s="17" t="s">
        <v>135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142</v>
      </c>
      <c r="BM141" s="229" t="s">
        <v>188</v>
      </c>
    </row>
    <row r="142" s="2" customFormat="1" ht="16.5" customHeight="1">
      <c r="A142" s="38"/>
      <c r="B142" s="39"/>
      <c r="C142" s="218" t="s">
        <v>191</v>
      </c>
      <c r="D142" s="218" t="s">
        <v>137</v>
      </c>
      <c r="E142" s="219" t="s">
        <v>758</v>
      </c>
      <c r="F142" s="220" t="s">
        <v>759</v>
      </c>
      <c r="G142" s="221" t="s">
        <v>275</v>
      </c>
      <c r="H142" s="222">
        <v>10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38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142</v>
      </c>
      <c r="AT142" s="229" t="s">
        <v>137</v>
      </c>
      <c r="AU142" s="229" t="s">
        <v>81</v>
      </c>
      <c r="AY142" s="17" t="s">
        <v>135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81</v>
      </c>
      <c r="BK142" s="230">
        <f>ROUND(I142*H142,2)</f>
        <v>0</v>
      </c>
      <c r="BL142" s="17" t="s">
        <v>142</v>
      </c>
      <c r="BM142" s="229" t="s">
        <v>194</v>
      </c>
    </row>
    <row r="143" s="2" customFormat="1" ht="16.5" customHeight="1">
      <c r="A143" s="38"/>
      <c r="B143" s="39"/>
      <c r="C143" s="218" t="s">
        <v>8</v>
      </c>
      <c r="D143" s="218" t="s">
        <v>137</v>
      </c>
      <c r="E143" s="219" t="s">
        <v>760</v>
      </c>
      <c r="F143" s="220" t="s">
        <v>761</v>
      </c>
      <c r="G143" s="221" t="s">
        <v>275</v>
      </c>
      <c r="H143" s="222">
        <v>115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81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142</v>
      </c>
      <c r="BM143" s="229" t="s">
        <v>198</v>
      </c>
    </row>
    <row r="144" s="12" customFormat="1" ht="25.92" customHeight="1">
      <c r="A144" s="12"/>
      <c r="B144" s="202"/>
      <c r="C144" s="203"/>
      <c r="D144" s="204" t="s">
        <v>72</v>
      </c>
      <c r="E144" s="205" t="s">
        <v>762</v>
      </c>
      <c r="F144" s="205" t="s">
        <v>763</v>
      </c>
      <c r="G144" s="203"/>
      <c r="H144" s="203"/>
      <c r="I144" s="206"/>
      <c r="J144" s="207">
        <f>BK144</f>
        <v>0</v>
      </c>
      <c r="K144" s="203"/>
      <c r="L144" s="208"/>
      <c r="M144" s="209"/>
      <c r="N144" s="210"/>
      <c r="O144" s="210"/>
      <c r="P144" s="211">
        <f>P145</f>
        <v>0</v>
      </c>
      <c r="Q144" s="210"/>
      <c r="R144" s="211">
        <f>R145</f>
        <v>0</v>
      </c>
      <c r="S144" s="210"/>
      <c r="T144" s="212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81</v>
      </c>
      <c r="AT144" s="214" t="s">
        <v>72</v>
      </c>
      <c r="AU144" s="214" t="s">
        <v>73</v>
      </c>
      <c r="AY144" s="213" t="s">
        <v>135</v>
      </c>
      <c r="BK144" s="215">
        <f>BK145</f>
        <v>0</v>
      </c>
    </row>
    <row r="145" s="2" customFormat="1" ht="16.5" customHeight="1">
      <c r="A145" s="38"/>
      <c r="B145" s="39"/>
      <c r="C145" s="218" t="s">
        <v>199</v>
      </c>
      <c r="D145" s="218" t="s">
        <v>137</v>
      </c>
      <c r="E145" s="219" t="s">
        <v>764</v>
      </c>
      <c r="F145" s="220" t="s">
        <v>765</v>
      </c>
      <c r="G145" s="221" t="s">
        <v>275</v>
      </c>
      <c r="H145" s="222">
        <v>70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142</v>
      </c>
      <c r="AT145" s="229" t="s">
        <v>137</v>
      </c>
      <c r="AU145" s="229" t="s">
        <v>81</v>
      </c>
      <c r="AY145" s="17" t="s">
        <v>135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142</v>
      </c>
      <c r="BM145" s="229" t="s">
        <v>202</v>
      </c>
    </row>
    <row r="146" s="12" customFormat="1" ht="25.92" customHeight="1">
      <c r="A146" s="12"/>
      <c r="B146" s="202"/>
      <c r="C146" s="203"/>
      <c r="D146" s="204" t="s">
        <v>72</v>
      </c>
      <c r="E146" s="205" t="s">
        <v>766</v>
      </c>
      <c r="F146" s="205" t="s">
        <v>767</v>
      </c>
      <c r="G146" s="203"/>
      <c r="H146" s="203"/>
      <c r="I146" s="206"/>
      <c r="J146" s="207">
        <f>BK146</f>
        <v>0</v>
      </c>
      <c r="K146" s="203"/>
      <c r="L146" s="208"/>
      <c r="M146" s="209"/>
      <c r="N146" s="210"/>
      <c r="O146" s="210"/>
      <c r="P146" s="211">
        <f>P147</f>
        <v>0</v>
      </c>
      <c r="Q146" s="210"/>
      <c r="R146" s="211">
        <f>R147</f>
        <v>0</v>
      </c>
      <c r="S146" s="210"/>
      <c r="T146" s="212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81</v>
      </c>
      <c r="AT146" s="214" t="s">
        <v>72</v>
      </c>
      <c r="AU146" s="214" t="s">
        <v>73</v>
      </c>
      <c r="AY146" s="213" t="s">
        <v>135</v>
      </c>
      <c r="BK146" s="215">
        <f>BK147</f>
        <v>0</v>
      </c>
    </row>
    <row r="147" s="2" customFormat="1" ht="16.5" customHeight="1">
      <c r="A147" s="38"/>
      <c r="B147" s="39"/>
      <c r="C147" s="218" t="s">
        <v>170</v>
      </c>
      <c r="D147" s="218" t="s">
        <v>137</v>
      </c>
      <c r="E147" s="219" t="s">
        <v>768</v>
      </c>
      <c r="F147" s="220" t="s">
        <v>769</v>
      </c>
      <c r="G147" s="221" t="s">
        <v>275</v>
      </c>
      <c r="H147" s="222">
        <v>40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81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142</v>
      </c>
      <c r="BM147" s="229" t="s">
        <v>206</v>
      </c>
    </row>
    <row r="148" s="12" customFormat="1" ht="25.92" customHeight="1">
      <c r="A148" s="12"/>
      <c r="B148" s="202"/>
      <c r="C148" s="203"/>
      <c r="D148" s="204" t="s">
        <v>72</v>
      </c>
      <c r="E148" s="205" t="s">
        <v>770</v>
      </c>
      <c r="F148" s="205" t="s">
        <v>771</v>
      </c>
      <c r="G148" s="203"/>
      <c r="H148" s="203"/>
      <c r="I148" s="206"/>
      <c r="J148" s="207">
        <f>BK148</f>
        <v>0</v>
      </c>
      <c r="K148" s="203"/>
      <c r="L148" s="208"/>
      <c r="M148" s="209"/>
      <c r="N148" s="210"/>
      <c r="O148" s="210"/>
      <c r="P148" s="211">
        <f>P149</f>
        <v>0</v>
      </c>
      <c r="Q148" s="210"/>
      <c r="R148" s="211">
        <f>R149</f>
        <v>0</v>
      </c>
      <c r="S148" s="210"/>
      <c r="T148" s="212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81</v>
      </c>
      <c r="AT148" s="214" t="s">
        <v>72</v>
      </c>
      <c r="AU148" s="214" t="s">
        <v>73</v>
      </c>
      <c r="AY148" s="213" t="s">
        <v>135</v>
      </c>
      <c r="BK148" s="215">
        <f>BK149</f>
        <v>0</v>
      </c>
    </row>
    <row r="149" s="2" customFormat="1" ht="16.5" customHeight="1">
      <c r="A149" s="38"/>
      <c r="B149" s="39"/>
      <c r="C149" s="218" t="s">
        <v>209</v>
      </c>
      <c r="D149" s="218" t="s">
        <v>137</v>
      </c>
      <c r="E149" s="219" t="s">
        <v>772</v>
      </c>
      <c r="F149" s="220" t="s">
        <v>773</v>
      </c>
      <c r="G149" s="221" t="s">
        <v>733</v>
      </c>
      <c r="H149" s="222">
        <v>48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81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142</v>
      </c>
      <c r="BM149" s="229" t="s">
        <v>212</v>
      </c>
    </row>
    <row r="150" s="12" customFormat="1" ht="25.92" customHeight="1">
      <c r="A150" s="12"/>
      <c r="B150" s="202"/>
      <c r="C150" s="203"/>
      <c r="D150" s="204" t="s">
        <v>72</v>
      </c>
      <c r="E150" s="205" t="s">
        <v>774</v>
      </c>
      <c r="F150" s="205" t="s">
        <v>775</v>
      </c>
      <c r="G150" s="203"/>
      <c r="H150" s="203"/>
      <c r="I150" s="206"/>
      <c r="J150" s="207">
        <f>BK150</f>
        <v>0</v>
      </c>
      <c r="K150" s="203"/>
      <c r="L150" s="208"/>
      <c r="M150" s="209"/>
      <c r="N150" s="210"/>
      <c r="O150" s="210"/>
      <c r="P150" s="211">
        <f>SUM(P151:P153)</f>
        <v>0</v>
      </c>
      <c r="Q150" s="210"/>
      <c r="R150" s="211">
        <f>SUM(R151:R153)</f>
        <v>0</v>
      </c>
      <c r="S150" s="210"/>
      <c r="T150" s="212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81</v>
      </c>
      <c r="AT150" s="214" t="s">
        <v>72</v>
      </c>
      <c r="AU150" s="214" t="s">
        <v>73</v>
      </c>
      <c r="AY150" s="213" t="s">
        <v>135</v>
      </c>
      <c r="BK150" s="215">
        <f>SUM(BK151:BK153)</f>
        <v>0</v>
      </c>
    </row>
    <row r="151" s="2" customFormat="1" ht="16.5" customHeight="1">
      <c r="A151" s="38"/>
      <c r="B151" s="39"/>
      <c r="C151" s="218" t="s">
        <v>176</v>
      </c>
      <c r="D151" s="218" t="s">
        <v>137</v>
      </c>
      <c r="E151" s="219" t="s">
        <v>776</v>
      </c>
      <c r="F151" s="220" t="s">
        <v>777</v>
      </c>
      <c r="G151" s="221" t="s">
        <v>733</v>
      </c>
      <c r="H151" s="222">
        <v>6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142</v>
      </c>
      <c r="AT151" s="229" t="s">
        <v>137</v>
      </c>
      <c r="AU151" s="229" t="s">
        <v>81</v>
      </c>
      <c r="AY151" s="17" t="s">
        <v>135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142</v>
      </c>
      <c r="BM151" s="229" t="s">
        <v>217</v>
      </c>
    </row>
    <row r="152" s="2" customFormat="1" ht="16.5" customHeight="1">
      <c r="A152" s="38"/>
      <c r="B152" s="39"/>
      <c r="C152" s="218" t="s">
        <v>218</v>
      </c>
      <c r="D152" s="218" t="s">
        <v>137</v>
      </c>
      <c r="E152" s="219" t="s">
        <v>778</v>
      </c>
      <c r="F152" s="220" t="s">
        <v>779</v>
      </c>
      <c r="G152" s="221" t="s">
        <v>733</v>
      </c>
      <c r="H152" s="222">
        <v>19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38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81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142</v>
      </c>
      <c r="BM152" s="229" t="s">
        <v>221</v>
      </c>
    </row>
    <row r="153" s="2" customFormat="1" ht="16.5" customHeight="1">
      <c r="A153" s="38"/>
      <c r="B153" s="39"/>
      <c r="C153" s="218" t="s">
        <v>182</v>
      </c>
      <c r="D153" s="218" t="s">
        <v>137</v>
      </c>
      <c r="E153" s="219" t="s">
        <v>780</v>
      </c>
      <c r="F153" s="220" t="s">
        <v>781</v>
      </c>
      <c r="G153" s="221" t="s">
        <v>733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142</v>
      </c>
      <c r="AT153" s="229" t="s">
        <v>137</v>
      </c>
      <c r="AU153" s="229" t="s">
        <v>81</v>
      </c>
      <c r="AY153" s="17" t="s">
        <v>135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142</v>
      </c>
      <c r="BM153" s="229" t="s">
        <v>224</v>
      </c>
    </row>
    <row r="154" s="12" customFormat="1" ht="25.92" customHeight="1">
      <c r="A154" s="12"/>
      <c r="B154" s="202"/>
      <c r="C154" s="203"/>
      <c r="D154" s="204" t="s">
        <v>72</v>
      </c>
      <c r="E154" s="205" t="s">
        <v>782</v>
      </c>
      <c r="F154" s="205" t="s">
        <v>783</v>
      </c>
      <c r="G154" s="203"/>
      <c r="H154" s="203"/>
      <c r="I154" s="206"/>
      <c r="J154" s="207">
        <f>BK154</f>
        <v>0</v>
      </c>
      <c r="K154" s="203"/>
      <c r="L154" s="208"/>
      <c r="M154" s="209"/>
      <c r="N154" s="210"/>
      <c r="O154" s="210"/>
      <c r="P154" s="211">
        <f>SUM(P155:P157)</f>
        <v>0</v>
      </c>
      <c r="Q154" s="210"/>
      <c r="R154" s="211">
        <f>SUM(R155:R157)</f>
        <v>0</v>
      </c>
      <c r="S154" s="210"/>
      <c r="T154" s="212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81</v>
      </c>
      <c r="AT154" s="214" t="s">
        <v>72</v>
      </c>
      <c r="AU154" s="214" t="s">
        <v>73</v>
      </c>
      <c r="AY154" s="213" t="s">
        <v>135</v>
      </c>
      <c r="BK154" s="215">
        <f>SUM(BK155:BK157)</f>
        <v>0</v>
      </c>
    </row>
    <row r="155" s="2" customFormat="1" ht="16.5" customHeight="1">
      <c r="A155" s="38"/>
      <c r="B155" s="39"/>
      <c r="C155" s="218" t="s">
        <v>226</v>
      </c>
      <c r="D155" s="218" t="s">
        <v>137</v>
      </c>
      <c r="E155" s="219" t="s">
        <v>784</v>
      </c>
      <c r="F155" s="220" t="s">
        <v>785</v>
      </c>
      <c r="G155" s="221" t="s">
        <v>711</v>
      </c>
      <c r="H155" s="222">
        <v>50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142</v>
      </c>
      <c r="AT155" s="229" t="s">
        <v>137</v>
      </c>
      <c r="AU155" s="229" t="s">
        <v>81</v>
      </c>
      <c r="AY155" s="17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142</v>
      </c>
      <c r="BM155" s="229" t="s">
        <v>229</v>
      </c>
    </row>
    <row r="156" s="2" customFormat="1" ht="16.5" customHeight="1">
      <c r="A156" s="38"/>
      <c r="B156" s="39"/>
      <c r="C156" s="218" t="s">
        <v>188</v>
      </c>
      <c r="D156" s="218" t="s">
        <v>137</v>
      </c>
      <c r="E156" s="219" t="s">
        <v>786</v>
      </c>
      <c r="F156" s="220" t="s">
        <v>787</v>
      </c>
      <c r="G156" s="221" t="s">
        <v>711</v>
      </c>
      <c r="H156" s="222">
        <v>10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38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142</v>
      </c>
      <c r="AT156" s="229" t="s">
        <v>137</v>
      </c>
      <c r="AU156" s="229" t="s">
        <v>81</v>
      </c>
      <c r="AY156" s="17" t="s">
        <v>135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142</v>
      </c>
      <c r="BM156" s="229" t="s">
        <v>232</v>
      </c>
    </row>
    <row r="157" s="2" customFormat="1" ht="16.5" customHeight="1">
      <c r="A157" s="38"/>
      <c r="B157" s="39"/>
      <c r="C157" s="218" t="s">
        <v>7</v>
      </c>
      <c r="D157" s="218" t="s">
        <v>137</v>
      </c>
      <c r="E157" s="219" t="s">
        <v>788</v>
      </c>
      <c r="F157" s="220" t="s">
        <v>789</v>
      </c>
      <c r="G157" s="221" t="s">
        <v>711</v>
      </c>
      <c r="H157" s="222">
        <v>4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142</v>
      </c>
      <c r="AT157" s="229" t="s">
        <v>137</v>
      </c>
      <c r="AU157" s="229" t="s">
        <v>81</v>
      </c>
      <c r="AY157" s="17" t="s">
        <v>135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142</v>
      </c>
      <c r="BM157" s="229" t="s">
        <v>235</v>
      </c>
    </row>
    <row r="158" s="12" customFormat="1" ht="25.92" customHeight="1">
      <c r="A158" s="12"/>
      <c r="B158" s="202"/>
      <c r="C158" s="203"/>
      <c r="D158" s="204" t="s">
        <v>72</v>
      </c>
      <c r="E158" s="205" t="s">
        <v>790</v>
      </c>
      <c r="F158" s="205" t="s">
        <v>791</v>
      </c>
      <c r="G158" s="203"/>
      <c r="H158" s="203"/>
      <c r="I158" s="206"/>
      <c r="J158" s="207">
        <f>BK158</f>
        <v>0</v>
      </c>
      <c r="K158" s="203"/>
      <c r="L158" s="208"/>
      <c r="M158" s="209"/>
      <c r="N158" s="210"/>
      <c r="O158" s="210"/>
      <c r="P158" s="211">
        <f>SUM(P159:P162)</f>
        <v>0</v>
      </c>
      <c r="Q158" s="210"/>
      <c r="R158" s="211">
        <f>SUM(R159:R162)</f>
        <v>0</v>
      </c>
      <c r="S158" s="210"/>
      <c r="T158" s="212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81</v>
      </c>
      <c r="AT158" s="214" t="s">
        <v>72</v>
      </c>
      <c r="AU158" s="214" t="s">
        <v>73</v>
      </c>
      <c r="AY158" s="213" t="s">
        <v>135</v>
      </c>
      <c r="BK158" s="215">
        <f>SUM(BK159:BK162)</f>
        <v>0</v>
      </c>
    </row>
    <row r="159" s="2" customFormat="1" ht="16.5" customHeight="1">
      <c r="A159" s="38"/>
      <c r="B159" s="39"/>
      <c r="C159" s="218" t="s">
        <v>194</v>
      </c>
      <c r="D159" s="218" t="s">
        <v>137</v>
      </c>
      <c r="E159" s="219" t="s">
        <v>792</v>
      </c>
      <c r="F159" s="220" t="s">
        <v>793</v>
      </c>
      <c r="G159" s="221" t="s">
        <v>711</v>
      </c>
      <c r="H159" s="222">
        <v>16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142</v>
      </c>
      <c r="AT159" s="229" t="s">
        <v>137</v>
      </c>
      <c r="AU159" s="229" t="s">
        <v>81</v>
      </c>
      <c r="AY159" s="17" t="s">
        <v>135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142</v>
      </c>
      <c r="BM159" s="229" t="s">
        <v>239</v>
      </c>
    </row>
    <row r="160" s="2" customFormat="1" ht="16.5" customHeight="1">
      <c r="A160" s="38"/>
      <c r="B160" s="39"/>
      <c r="C160" s="218" t="s">
        <v>241</v>
      </c>
      <c r="D160" s="218" t="s">
        <v>137</v>
      </c>
      <c r="E160" s="219" t="s">
        <v>794</v>
      </c>
      <c r="F160" s="220" t="s">
        <v>795</v>
      </c>
      <c r="G160" s="221" t="s">
        <v>711</v>
      </c>
      <c r="H160" s="222">
        <v>4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142</v>
      </c>
      <c r="AT160" s="229" t="s">
        <v>137</v>
      </c>
      <c r="AU160" s="229" t="s">
        <v>81</v>
      </c>
      <c r="AY160" s="17" t="s">
        <v>135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81</v>
      </c>
      <c r="BK160" s="230">
        <f>ROUND(I160*H160,2)</f>
        <v>0</v>
      </c>
      <c r="BL160" s="17" t="s">
        <v>142</v>
      </c>
      <c r="BM160" s="229" t="s">
        <v>244</v>
      </c>
    </row>
    <row r="161" s="2" customFormat="1" ht="16.5" customHeight="1">
      <c r="A161" s="38"/>
      <c r="B161" s="39"/>
      <c r="C161" s="218" t="s">
        <v>198</v>
      </c>
      <c r="D161" s="218" t="s">
        <v>137</v>
      </c>
      <c r="E161" s="219" t="s">
        <v>796</v>
      </c>
      <c r="F161" s="220" t="s">
        <v>797</v>
      </c>
      <c r="G161" s="221" t="s">
        <v>711</v>
      </c>
      <c r="H161" s="222">
        <v>8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142</v>
      </c>
      <c r="AT161" s="229" t="s">
        <v>137</v>
      </c>
      <c r="AU161" s="229" t="s">
        <v>81</v>
      </c>
      <c r="AY161" s="17" t="s">
        <v>135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142</v>
      </c>
      <c r="BM161" s="229" t="s">
        <v>247</v>
      </c>
    </row>
    <row r="162" s="2" customFormat="1" ht="24.15" customHeight="1">
      <c r="A162" s="38"/>
      <c r="B162" s="39"/>
      <c r="C162" s="218" t="s">
        <v>251</v>
      </c>
      <c r="D162" s="218" t="s">
        <v>137</v>
      </c>
      <c r="E162" s="219" t="s">
        <v>798</v>
      </c>
      <c r="F162" s="220" t="s">
        <v>799</v>
      </c>
      <c r="G162" s="221" t="s">
        <v>800</v>
      </c>
      <c r="H162" s="222">
        <v>1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142</v>
      </c>
      <c r="AT162" s="229" t="s">
        <v>137</v>
      </c>
      <c r="AU162" s="229" t="s">
        <v>81</v>
      </c>
      <c r="AY162" s="17" t="s">
        <v>135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142</v>
      </c>
      <c r="BM162" s="229" t="s">
        <v>254</v>
      </c>
    </row>
    <row r="163" s="12" customFormat="1" ht="25.92" customHeight="1">
      <c r="A163" s="12"/>
      <c r="B163" s="202"/>
      <c r="C163" s="203"/>
      <c r="D163" s="204" t="s">
        <v>72</v>
      </c>
      <c r="E163" s="205" t="s">
        <v>801</v>
      </c>
      <c r="F163" s="205" t="s">
        <v>802</v>
      </c>
      <c r="G163" s="203"/>
      <c r="H163" s="203"/>
      <c r="I163" s="206"/>
      <c r="J163" s="207">
        <f>BK163</f>
        <v>0</v>
      </c>
      <c r="K163" s="203"/>
      <c r="L163" s="208"/>
      <c r="M163" s="209"/>
      <c r="N163" s="210"/>
      <c r="O163" s="210"/>
      <c r="P163" s="211">
        <f>SUM(P164:P165)</f>
        <v>0</v>
      </c>
      <c r="Q163" s="210"/>
      <c r="R163" s="211">
        <f>SUM(R164:R165)</f>
        <v>0</v>
      </c>
      <c r="S163" s="210"/>
      <c r="T163" s="212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72</v>
      </c>
      <c r="AU163" s="214" t="s">
        <v>73</v>
      </c>
      <c r="AY163" s="213" t="s">
        <v>135</v>
      </c>
      <c r="BK163" s="215">
        <f>SUM(BK164:BK165)</f>
        <v>0</v>
      </c>
    </row>
    <row r="164" s="2" customFormat="1" ht="16.5" customHeight="1">
      <c r="A164" s="38"/>
      <c r="B164" s="39"/>
      <c r="C164" s="218" t="s">
        <v>202</v>
      </c>
      <c r="D164" s="218" t="s">
        <v>137</v>
      </c>
      <c r="E164" s="219" t="s">
        <v>803</v>
      </c>
      <c r="F164" s="220" t="s">
        <v>804</v>
      </c>
      <c r="G164" s="221" t="s">
        <v>800</v>
      </c>
      <c r="H164" s="222">
        <v>1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142</v>
      </c>
      <c r="AT164" s="229" t="s">
        <v>137</v>
      </c>
      <c r="AU164" s="229" t="s">
        <v>81</v>
      </c>
      <c r="AY164" s="17" t="s">
        <v>135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142</v>
      </c>
      <c r="BM164" s="229" t="s">
        <v>257</v>
      </c>
    </row>
    <row r="165" s="2" customFormat="1" ht="16.5" customHeight="1">
      <c r="A165" s="38"/>
      <c r="B165" s="39"/>
      <c r="C165" s="218" t="s">
        <v>258</v>
      </c>
      <c r="D165" s="218" t="s">
        <v>137</v>
      </c>
      <c r="E165" s="219" t="s">
        <v>805</v>
      </c>
      <c r="F165" s="220" t="s">
        <v>806</v>
      </c>
      <c r="G165" s="221" t="s">
        <v>800</v>
      </c>
      <c r="H165" s="222">
        <v>1</v>
      </c>
      <c r="I165" s="223"/>
      <c r="J165" s="224">
        <f>ROUND(I165*H165,2)</f>
        <v>0</v>
      </c>
      <c r="K165" s="220" t="s">
        <v>1</v>
      </c>
      <c r="L165" s="44"/>
      <c r="M165" s="282" t="s">
        <v>1</v>
      </c>
      <c r="N165" s="283" t="s">
        <v>38</v>
      </c>
      <c r="O165" s="284"/>
      <c r="P165" s="285">
        <f>O165*H165</f>
        <v>0</v>
      </c>
      <c r="Q165" s="285">
        <v>0</v>
      </c>
      <c r="R165" s="285">
        <f>Q165*H165</f>
        <v>0</v>
      </c>
      <c r="S165" s="285">
        <v>0</v>
      </c>
      <c r="T165" s="28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142</v>
      </c>
      <c r="AT165" s="229" t="s">
        <v>137</v>
      </c>
      <c r="AU165" s="229" t="s">
        <v>81</v>
      </c>
      <c r="AY165" s="17" t="s">
        <v>135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142</v>
      </c>
      <c r="BM165" s="229" t="s">
        <v>261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Ukfn4I5aErsOCqElwHyTW//45QmN1ETJ5fSBMc06PnB3IvMI/s58BkH8z22KmmRkuHRDLBM9klcFpK509QM77g==" hashValue="vxYAIMlchDdI043VFLNwhjVxsV40LKHwQQDQGxpdUbDrN+QcDX7uwcwL1PFwgUDJEY9IpWwRxVntXysG/xsmYQ==" algorithmName="SHA-512" password="CC35"/>
  <autoFilter ref="C126:K16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ZŠ Nový Hradec Králové - oprava žákovské kuchyňky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ROUND((SUM(BE120:BE130)),  2)</f>
        <v>0</v>
      </c>
      <c r="G33" s="38"/>
      <c r="H33" s="38"/>
      <c r="I33" s="155">
        <v>0.20999999999999999</v>
      </c>
      <c r="J33" s="154">
        <f>ROUND(((SUM(BE120:BE130))*I33),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ROUND((SUM(BF120:BF130)),  2)</f>
        <v>0</v>
      </c>
      <c r="G34" s="38"/>
      <c r="H34" s="38"/>
      <c r="I34" s="155">
        <v>0.12</v>
      </c>
      <c r="J34" s="154">
        <f>ROUND(((SUM(BF120:BF130))*I34),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ROUND((SUM(BG120:BG130)),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ROUND((SUM(BH120:BH130)),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ROUND((SUM(BI120:BI130)),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ZŠ Nový Hradec Králové - oprava žákovské kuchyňky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808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809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810</v>
      </c>
      <c r="E99" s="188"/>
      <c r="F99" s="188"/>
      <c r="G99" s="188"/>
      <c r="H99" s="188"/>
      <c r="I99" s="188"/>
      <c r="J99" s="189">
        <f>J125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811</v>
      </c>
      <c r="E100" s="188"/>
      <c r="F100" s="188"/>
      <c r="G100" s="188"/>
      <c r="H100" s="188"/>
      <c r="I100" s="188"/>
      <c r="J100" s="189">
        <f>J128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ZŠ Nový Hradec Králové - oprava žákovské kuchyňky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VRN - Vedlejší rozpočtové...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22. 4. 2025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31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121</v>
      </c>
      <c r="D119" s="194" t="s">
        <v>58</v>
      </c>
      <c r="E119" s="194" t="s">
        <v>54</v>
      </c>
      <c r="F119" s="194" t="s">
        <v>55</v>
      </c>
      <c r="G119" s="194" t="s">
        <v>122</v>
      </c>
      <c r="H119" s="194" t="s">
        <v>123</v>
      </c>
      <c r="I119" s="194" t="s">
        <v>124</v>
      </c>
      <c r="J119" s="194" t="s">
        <v>98</v>
      </c>
      <c r="K119" s="195" t="s">
        <v>125</v>
      </c>
      <c r="L119" s="196"/>
      <c r="M119" s="100" t="s">
        <v>1</v>
      </c>
      <c r="N119" s="101" t="s">
        <v>37</v>
      </c>
      <c r="O119" s="101" t="s">
        <v>126</v>
      </c>
      <c r="P119" s="101" t="s">
        <v>127</v>
      </c>
      <c r="Q119" s="101" t="s">
        <v>128</v>
      </c>
      <c r="R119" s="101" t="s">
        <v>129</v>
      </c>
      <c r="S119" s="101" t="s">
        <v>130</v>
      </c>
      <c r="T119" s="102" t="s">
        <v>131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132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72</v>
      </c>
      <c r="AU120" s="17" t="s">
        <v>100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72</v>
      </c>
      <c r="E121" s="205" t="s">
        <v>90</v>
      </c>
      <c r="F121" s="205" t="s">
        <v>812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P122+P125+P128</f>
        <v>0</v>
      </c>
      <c r="Q121" s="210"/>
      <c r="R121" s="211">
        <f>R122+R125+R128</f>
        <v>0</v>
      </c>
      <c r="S121" s="210"/>
      <c r="T121" s="212">
        <f>T122+T125+T128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157</v>
      </c>
      <c r="AT121" s="214" t="s">
        <v>72</v>
      </c>
      <c r="AU121" s="214" t="s">
        <v>73</v>
      </c>
      <c r="AY121" s="213" t="s">
        <v>135</v>
      </c>
      <c r="BK121" s="215">
        <f>BK122+BK125+BK128</f>
        <v>0</v>
      </c>
    </row>
    <row r="122" s="12" customFormat="1" ht="22.8" customHeight="1">
      <c r="A122" s="12"/>
      <c r="B122" s="202"/>
      <c r="C122" s="203"/>
      <c r="D122" s="204" t="s">
        <v>72</v>
      </c>
      <c r="E122" s="216" t="s">
        <v>813</v>
      </c>
      <c r="F122" s="216" t="s">
        <v>814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SUM(P123:P124)</f>
        <v>0</v>
      </c>
      <c r="Q122" s="210"/>
      <c r="R122" s="211">
        <f>SUM(R123:R124)</f>
        <v>0</v>
      </c>
      <c r="S122" s="210"/>
      <c r="T122" s="212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157</v>
      </c>
      <c r="AT122" s="214" t="s">
        <v>72</v>
      </c>
      <c r="AU122" s="214" t="s">
        <v>81</v>
      </c>
      <c r="AY122" s="213" t="s">
        <v>135</v>
      </c>
      <c r="BK122" s="215">
        <f>SUM(BK123:BK124)</f>
        <v>0</v>
      </c>
    </row>
    <row r="123" s="2" customFormat="1" ht="16.5" customHeight="1">
      <c r="A123" s="38"/>
      <c r="B123" s="39"/>
      <c r="C123" s="218" t="s">
        <v>81</v>
      </c>
      <c r="D123" s="218" t="s">
        <v>137</v>
      </c>
      <c r="E123" s="219" t="s">
        <v>815</v>
      </c>
      <c r="F123" s="220" t="s">
        <v>814</v>
      </c>
      <c r="G123" s="221" t="s">
        <v>816</v>
      </c>
      <c r="H123" s="222">
        <v>1</v>
      </c>
      <c r="I123" s="223"/>
      <c r="J123" s="224">
        <f>ROUND(I123*H123,2)</f>
        <v>0</v>
      </c>
      <c r="K123" s="220" t="s">
        <v>141</v>
      </c>
      <c r="L123" s="44"/>
      <c r="M123" s="225" t="s">
        <v>1</v>
      </c>
      <c r="N123" s="226" t="s">
        <v>38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142</v>
      </c>
      <c r="AT123" s="229" t="s">
        <v>137</v>
      </c>
      <c r="AU123" s="229" t="s">
        <v>83</v>
      </c>
      <c r="AY123" s="17" t="s">
        <v>135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81</v>
      </c>
      <c r="BK123" s="230">
        <f>ROUND(I123*H123,2)</f>
        <v>0</v>
      </c>
      <c r="BL123" s="17" t="s">
        <v>142</v>
      </c>
      <c r="BM123" s="229" t="s">
        <v>83</v>
      </c>
    </row>
    <row r="124" s="2" customFormat="1">
      <c r="A124" s="38"/>
      <c r="B124" s="39"/>
      <c r="C124" s="40"/>
      <c r="D124" s="233" t="s">
        <v>348</v>
      </c>
      <c r="E124" s="40"/>
      <c r="F124" s="274" t="s">
        <v>817</v>
      </c>
      <c r="G124" s="40"/>
      <c r="H124" s="40"/>
      <c r="I124" s="275"/>
      <c r="J124" s="40"/>
      <c r="K124" s="40"/>
      <c r="L124" s="44"/>
      <c r="M124" s="276"/>
      <c r="N124" s="27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348</v>
      </c>
      <c r="AU124" s="17" t="s">
        <v>83</v>
      </c>
    </row>
    <row r="125" s="12" customFormat="1" ht="22.8" customHeight="1">
      <c r="A125" s="12"/>
      <c r="B125" s="202"/>
      <c r="C125" s="203"/>
      <c r="D125" s="204" t="s">
        <v>72</v>
      </c>
      <c r="E125" s="216" t="s">
        <v>818</v>
      </c>
      <c r="F125" s="216" t="s">
        <v>819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SUM(P126:P127)</f>
        <v>0</v>
      </c>
      <c r="Q125" s="210"/>
      <c r="R125" s="211">
        <f>SUM(R126:R127)</f>
        <v>0</v>
      </c>
      <c r="S125" s="210"/>
      <c r="T125" s="212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157</v>
      </c>
      <c r="AT125" s="214" t="s">
        <v>72</v>
      </c>
      <c r="AU125" s="214" t="s">
        <v>81</v>
      </c>
      <c r="AY125" s="213" t="s">
        <v>135</v>
      </c>
      <c r="BK125" s="215">
        <f>SUM(BK126:BK127)</f>
        <v>0</v>
      </c>
    </row>
    <row r="126" s="2" customFormat="1" ht="16.5" customHeight="1">
      <c r="A126" s="38"/>
      <c r="B126" s="39"/>
      <c r="C126" s="218" t="s">
        <v>83</v>
      </c>
      <c r="D126" s="218" t="s">
        <v>137</v>
      </c>
      <c r="E126" s="219" t="s">
        <v>820</v>
      </c>
      <c r="F126" s="220" t="s">
        <v>819</v>
      </c>
      <c r="G126" s="221" t="s">
        <v>816</v>
      </c>
      <c r="H126" s="222">
        <v>1</v>
      </c>
      <c r="I126" s="223"/>
      <c r="J126" s="224">
        <f>ROUND(I126*H126,2)</f>
        <v>0</v>
      </c>
      <c r="K126" s="220" t="s">
        <v>141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142</v>
      </c>
      <c r="AT126" s="229" t="s">
        <v>137</v>
      </c>
      <c r="AU126" s="229" t="s">
        <v>83</v>
      </c>
      <c r="AY126" s="17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142</v>
      </c>
      <c r="BM126" s="229" t="s">
        <v>142</v>
      </c>
    </row>
    <row r="127" s="2" customFormat="1">
      <c r="A127" s="38"/>
      <c r="B127" s="39"/>
      <c r="C127" s="40"/>
      <c r="D127" s="233" t="s">
        <v>348</v>
      </c>
      <c r="E127" s="40"/>
      <c r="F127" s="274" t="s">
        <v>821</v>
      </c>
      <c r="G127" s="40"/>
      <c r="H127" s="40"/>
      <c r="I127" s="275"/>
      <c r="J127" s="40"/>
      <c r="K127" s="40"/>
      <c r="L127" s="44"/>
      <c r="M127" s="276"/>
      <c r="N127" s="27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348</v>
      </c>
      <c r="AU127" s="17" t="s">
        <v>83</v>
      </c>
    </row>
    <row r="128" s="12" customFormat="1" ht="22.8" customHeight="1">
      <c r="A128" s="12"/>
      <c r="B128" s="202"/>
      <c r="C128" s="203"/>
      <c r="D128" s="204" t="s">
        <v>72</v>
      </c>
      <c r="E128" s="216" t="s">
        <v>822</v>
      </c>
      <c r="F128" s="216" t="s">
        <v>823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SUM(P129:P130)</f>
        <v>0</v>
      </c>
      <c r="Q128" s="210"/>
      <c r="R128" s="211">
        <f>SUM(R129:R130)</f>
        <v>0</v>
      </c>
      <c r="S128" s="210"/>
      <c r="T128" s="212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157</v>
      </c>
      <c r="AT128" s="214" t="s">
        <v>72</v>
      </c>
      <c r="AU128" s="214" t="s">
        <v>81</v>
      </c>
      <c r="AY128" s="213" t="s">
        <v>135</v>
      </c>
      <c r="BK128" s="215">
        <f>SUM(BK129:BK130)</f>
        <v>0</v>
      </c>
    </row>
    <row r="129" s="2" customFormat="1" ht="16.5" customHeight="1">
      <c r="A129" s="38"/>
      <c r="B129" s="39"/>
      <c r="C129" s="218" t="s">
        <v>147</v>
      </c>
      <c r="D129" s="218" t="s">
        <v>137</v>
      </c>
      <c r="E129" s="219" t="s">
        <v>824</v>
      </c>
      <c r="F129" s="220" t="s">
        <v>823</v>
      </c>
      <c r="G129" s="221" t="s">
        <v>816</v>
      </c>
      <c r="H129" s="222">
        <v>1</v>
      </c>
      <c r="I129" s="223"/>
      <c r="J129" s="224">
        <f>ROUND(I129*H129,2)</f>
        <v>0</v>
      </c>
      <c r="K129" s="220" t="s">
        <v>141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142</v>
      </c>
      <c r="AT129" s="229" t="s">
        <v>137</v>
      </c>
      <c r="AU129" s="229" t="s">
        <v>83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142</v>
      </c>
      <c r="BM129" s="229" t="s">
        <v>150</v>
      </c>
    </row>
    <row r="130" s="2" customFormat="1">
      <c r="A130" s="38"/>
      <c r="B130" s="39"/>
      <c r="C130" s="40"/>
      <c r="D130" s="233" t="s">
        <v>348</v>
      </c>
      <c r="E130" s="40"/>
      <c r="F130" s="274" t="s">
        <v>825</v>
      </c>
      <c r="G130" s="40"/>
      <c r="H130" s="40"/>
      <c r="I130" s="275"/>
      <c r="J130" s="40"/>
      <c r="K130" s="40"/>
      <c r="L130" s="44"/>
      <c r="M130" s="287"/>
      <c r="N130" s="288"/>
      <c r="O130" s="284"/>
      <c r="P130" s="284"/>
      <c r="Q130" s="284"/>
      <c r="R130" s="284"/>
      <c r="S130" s="284"/>
      <c r="T130" s="289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348</v>
      </c>
      <c r="AU130" s="17" t="s">
        <v>83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J5iVyy/PxQpx25/sD4QXzRnVq37DnzdkjOPj/b663oogfSy5ezivHct7kPs8nfZ9PIKCizYuCuG9YqwprZnrGA==" hashValue="dsiMZsQjV01KjuQsNP8FGT9+w2cauNRaWvy5D/sOMxgYEx6am58e6XfAt1TI/ISSUc4mIOFH4Lsc4yLDUMHAoQ==" algorithmName="SHA-512" password="CC35"/>
  <autoFilter ref="C119:K13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Macák</dc:creator>
  <cp:lastModifiedBy>Petr Macák</cp:lastModifiedBy>
  <dcterms:created xsi:type="dcterms:W3CDTF">2025-04-23T06:08:33Z</dcterms:created>
  <dcterms:modified xsi:type="dcterms:W3CDTF">2025-04-23T06:08:37Z</dcterms:modified>
</cp:coreProperties>
</file>