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nesova\Documents\Dokumenty\Výběrová řízení a dotace k akcím\Parkoviště\VŘ\"/>
    </mc:Choice>
  </mc:AlternateContent>
  <bookViews>
    <workbookView xWindow="0" yWindow="0" windowWidth="28800" windowHeight="12435"/>
  </bookViews>
  <sheets>
    <sheet name="Rekapitulace stavby" sheetId="1" r:id="rId1"/>
    <sheet name="10 - Přeložka plynovodu" sheetId="2" r:id="rId2"/>
  </sheets>
  <definedNames>
    <definedName name="_xlnm._FilterDatabase" localSheetId="1" hidden="1">'10 - Přeložka plynovodu'!$C$121:$K$192</definedName>
    <definedName name="_xlnm.Print_Titles" localSheetId="1">'10 - Přeložka plynovodu'!$121:$121</definedName>
    <definedName name="_xlnm.Print_Titles" localSheetId="0">'Rekapitulace stavby'!$92:$92</definedName>
    <definedName name="_xlnm.Print_Area" localSheetId="1">'10 - Přeložka plynovodu'!$C$4:$J$76,'10 - Přeložka plynovodu'!$C$82:$J$103,'10 - Přeložka plynovodu'!$C$109:$K$192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AY95" i="1" l="1"/>
  <c r="J37" i="2"/>
  <c r="J36" i="2"/>
  <c r="J35" i="2"/>
  <c r="AX95" i="1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3" i="2"/>
  <c r="BH153" i="2"/>
  <c r="BG153" i="2"/>
  <c r="BF153" i="2"/>
  <c r="T153" i="2"/>
  <c r="T152" i="2" s="1"/>
  <c r="R153" i="2"/>
  <c r="R152" i="2" s="1"/>
  <c r="P153" i="2"/>
  <c r="P152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R144" i="2"/>
  <c r="P144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F37" i="2" s="1"/>
  <c r="BH132" i="2"/>
  <c r="BG132" i="2"/>
  <c r="BF132" i="2"/>
  <c r="T132" i="2"/>
  <c r="R132" i="2"/>
  <c r="P132" i="2"/>
  <c r="BI130" i="2"/>
  <c r="BH130" i="2"/>
  <c r="BG130" i="2"/>
  <c r="BF130" i="2"/>
  <c r="J34" i="2" s="1"/>
  <c r="T130" i="2"/>
  <c r="R130" i="2"/>
  <c r="P130" i="2"/>
  <c r="BI125" i="2"/>
  <c r="BH125" i="2"/>
  <c r="BG125" i="2"/>
  <c r="F35" i="2" s="1"/>
  <c r="BF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 s="1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185" i="2"/>
  <c r="J180" i="2"/>
  <c r="BK176" i="2"/>
  <c r="J172" i="2"/>
  <c r="J164" i="2"/>
  <c r="J153" i="2"/>
  <c r="J192" i="2"/>
  <c r="J183" i="2"/>
  <c r="BK177" i="2"/>
  <c r="BK172" i="2"/>
  <c r="J175" i="2"/>
  <c r="BK164" i="2"/>
  <c r="BK153" i="2"/>
  <c r="J135" i="2"/>
  <c r="BK189" i="2"/>
  <c r="BK191" i="2"/>
  <c r="BK186" i="2"/>
  <c r="AS94" i="1"/>
  <c r="J130" i="2"/>
  <c r="BK184" i="2"/>
  <c r="J179" i="2"/>
  <c r="J176" i="2"/>
  <c r="J171" i="2"/>
  <c r="J166" i="2"/>
  <c r="J150" i="2"/>
  <c r="J182" i="2"/>
  <c r="J187" i="2"/>
  <c r="J136" i="2"/>
  <c r="BK181" i="2"/>
  <c r="J174" i="2"/>
  <c r="BK168" i="2"/>
  <c r="BK187" i="2"/>
  <c r="J190" i="2"/>
  <c r="BK150" i="2"/>
  <c r="BK135" i="2"/>
  <c r="BK183" i="2"/>
  <c r="BK179" i="2"/>
  <c r="BK175" i="2"/>
  <c r="BK171" i="2"/>
  <c r="J168" i="2"/>
  <c r="BK160" i="2"/>
  <c r="J144" i="2"/>
  <c r="J132" i="2"/>
  <c r="BK188" i="2"/>
  <c r="BK125" i="2"/>
  <c r="J133" i="2"/>
  <c r="BK138" i="2"/>
  <c r="J186" i="2"/>
  <c r="BK180" i="2"/>
  <c r="J177" i="2"/>
  <c r="J173" i="2"/>
  <c r="BK166" i="2"/>
  <c r="J160" i="2"/>
  <c r="BK133" i="2"/>
  <c r="J188" i="2"/>
  <c r="J191" i="2"/>
  <c r="BK132" i="2"/>
  <c r="J125" i="2"/>
  <c r="J184" i="2"/>
  <c r="J178" i="2"/>
  <c r="BK174" i="2"/>
  <c r="BK169" i="2"/>
  <c r="BK161" i="2"/>
  <c r="BK136" i="2"/>
  <c r="J181" i="2"/>
  <c r="BK190" i="2"/>
  <c r="BK185" i="2"/>
  <c r="F36" i="2"/>
  <c r="BK182" i="2"/>
  <c r="BK178" i="2"/>
  <c r="BK173" i="2"/>
  <c r="J169" i="2"/>
  <c r="J161" i="2"/>
  <c r="J138" i="2"/>
  <c r="BK130" i="2"/>
  <c r="J189" i="2"/>
  <c r="BK144" i="2"/>
  <c r="BK192" i="2"/>
  <c r="P124" i="2" l="1"/>
  <c r="P159" i="2"/>
  <c r="P123" i="2" s="1"/>
  <c r="P122" i="2" s="1"/>
  <c r="AU95" i="1" s="1"/>
  <c r="AU94" i="1" s="1"/>
  <c r="R124" i="2"/>
  <c r="BK159" i="2"/>
  <c r="J159" i="2"/>
  <c r="J100" i="2" s="1"/>
  <c r="T159" i="2"/>
  <c r="BK163" i="2"/>
  <c r="J163" i="2"/>
  <c r="J102" i="2" s="1"/>
  <c r="T124" i="2"/>
  <c r="T123" i="2"/>
  <c r="T122" i="2"/>
  <c r="R159" i="2"/>
  <c r="BK124" i="2"/>
  <c r="J124" i="2"/>
  <c r="J98" i="2"/>
  <c r="P163" i="2"/>
  <c r="P162" i="2"/>
  <c r="R163" i="2"/>
  <c r="R162" i="2"/>
  <c r="T163" i="2"/>
  <c r="T162" i="2"/>
  <c r="BK152" i="2"/>
  <c r="J152" i="2"/>
  <c r="J99" i="2" s="1"/>
  <c r="BE130" i="2"/>
  <c r="BE133" i="2"/>
  <c r="BE136" i="2"/>
  <c r="J89" i="2"/>
  <c r="BE135" i="2"/>
  <c r="BE144" i="2"/>
  <c r="BE150" i="2"/>
  <c r="BE185" i="2"/>
  <c r="E85" i="2"/>
  <c r="BE190" i="2"/>
  <c r="BE191" i="2"/>
  <c r="AW95" i="1"/>
  <c r="BE187" i="2"/>
  <c r="BE192" i="2"/>
  <c r="BE188" i="2"/>
  <c r="BE189" i="2"/>
  <c r="BE181" i="2"/>
  <c r="BE182" i="2"/>
  <c r="BB95" i="1"/>
  <c r="BB94" i="1" s="1"/>
  <c r="AX94" i="1" s="1"/>
  <c r="BC95" i="1"/>
  <c r="F92" i="2"/>
  <c r="BE125" i="2"/>
  <c r="BE132" i="2"/>
  <c r="BE138" i="2"/>
  <c r="BE153" i="2"/>
  <c r="BE160" i="2"/>
  <c r="BE161" i="2"/>
  <c r="BE164" i="2"/>
  <c r="BE166" i="2"/>
  <c r="BE168" i="2"/>
  <c r="BE169" i="2"/>
  <c r="BE171" i="2"/>
  <c r="BE172" i="2"/>
  <c r="BE173" i="2"/>
  <c r="BE174" i="2"/>
  <c r="BE175" i="2"/>
  <c r="BE176" i="2"/>
  <c r="BE177" i="2"/>
  <c r="BE178" i="2"/>
  <c r="BE179" i="2"/>
  <c r="BE180" i="2"/>
  <c r="BE183" i="2"/>
  <c r="BE184" i="2"/>
  <c r="BE186" i="2"/>
  <c r="BD95" i="1"/>
  <c r="F34" i="2"/>
  <c r="BC94" i="1"/>
  <c r="W32" i="1"/>
  <c r="BD94" i="1"/>
  <c r="W33" i="1" s="1"/>
  <c r="R123" i="2" l="1"/>
  <c r="R122" i="2"/>
  <c r="BA95" i="1"/>
  <c r="BA94" i="1" s="1"/>
  <c r="AW94" i="1" s="1"/>
  <c r="AK30" i="1" s="1"/>
  <c r="BK123" i="2"/>
  <c r="J123" i="2"/>
  <c r="J97" i="2"/>
  <c r="BK162" i="2"/>
  <c r="J162" i="2"/>
  <c r="J101" i="2" s="1"/>
  <c r="AY94" i="1"/>
  <c r="W31" i="1"/>
  <c r="F33" i="2"/>
  <c r="AZ95" i="1" s="1"/>
  <c r="AZ94" i="1" s="1"/>
  <c r="W29" i="1" s="1"/>
  <c r="J33" i="2"/>
  <c r="AV95" i="1" s="1"/>
  <c r="AT95" i="1" s="1"/>
  <c r="BK122" i="2" l="1"/>
  <c r="J122" i="2"/>
  <c r="J96" i="2"/>
  <c r="W30" i="1"/>
  <c r="AV94" i="1"/>
  <c r="AK29" i="1" s="1"/>
  <c r="J30" i="2" l="1"/>
  <c r="AG95" i="1"/>
  <c r="AG94" i="1" s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<sst xmlns="http://schemas.openxmlformats.org/spreadsheetml/2006/main" count="1096" uniqueCount="308">
  <si>
    <t>Export Komplet</t>
  </si>
  <si>
    <t/>
  </si>
  <si>
    <t>2.0</t>
  </si>
  <si>
    <t>False</t>
  </si>
  <si>
    <t>{f9e174bd-242b-417e-b1d1-5dfac0deaae1}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</si>
  <si>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</si>
  <si>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</si>
  <si>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</si>
  <si>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</si>
  <si>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</si>
  <si>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</si>
  <si>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</si>
  <si>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</si>
  <si>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</si>
  <si>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Y751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</si>
  <si>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</si>
  <si>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</si>
  <si>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Parkoviště u zámku Chodová Planá</t>
  </si>
  <si>
    <t>KSO:</t>
  </si>
  <si>
    <t>CC-CZ:</t>
  </si>
  <si>
    <t>Místo:</t>
  </si>
  <si>
    <t>Chodová Planá</t>
  </si>
  <si>
    <t>Datum:</t>
  </si>
  <si>
    <t>9. 4. 2025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</si>
  <si>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</si>
  <si>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</si>
  <si>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</si>
  <si>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</si>
  <si>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</si>
  <si>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</si>
  <si>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</si>
  <si>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Stejskal Pavel</t>
  </si>
  <si>
    <t>True</t>
  </si>
  <si>
    <t>Zpracovatel:</t>
  </si>
  <si>
    <t>Milan Hájek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</si>
  <si>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</si>
  <si>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</si>
  <si>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</si>
  <si>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</si>
  <si>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</si>
  <si>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</si>
  <si>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</si>
  <si>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</si>
  <si>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</si>
  <si>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</si>
  <si>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</si>
  <si>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</si>
  <si>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</si>
  <si>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</si>
  <si>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</si>
  <si>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</si>
  <si>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</si>
  <si>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</si>
  <si>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</si>
  <si>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</si>
  <si>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</si>
  <si>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</si>
  <si>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</si>
  <si>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</si>
  <si>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</si>
  <si>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</si>
  <si>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</si>
  <si>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</si>
  <si>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</si>
  <si>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</si>
  <si>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</si>
  <si>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</si>
  <si>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</si>
  <si>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</si>
  <si>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</si>
  <si>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</si>
  <si>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</si>
  <si>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</si>
  <si>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</si>
  <si>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</si>
  <si>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</si>
  <si>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</si>
  <si>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</si>
  <si>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</si>
  <si>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</si>
  <si>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</si>
  <si>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</t>
  </si>
  <si>
    <t>Přeložka plynovodu</t>
  </si>
  <si>
    <t>STA</t>
  </si>
  <si>
    <t>1</t>
  </si>
  <si>
    <t>{9a133e7a-730d-4ec5-8521-59ad7874e2e4}</t>
  </si>
  <si>
    <t>2</t>
  </si>
  <si>
    <t>KRYCÍ LIST SOUPISU PRACÍ</t>
  </si>
  <si>
    <t>Objekt:</t>
  </si>
  <si>
    <t>10 - Přeložka plynovodu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</si>
  <si>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</si>
  <si>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</si>
  <si>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</si>
  <si>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</si>
  <si>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</si>
  <si>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</si>
  <si>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</si>
  <si>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</si>
  <si>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</si>
  <si>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</si>
  <si>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</si>
  <si>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</si>
  <si>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</si>
  <si>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</si>
  <si>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</si>
  <si>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</si>
  <si>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</si>
  <si>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</si>
  <si>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</si>
  <si>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</si>
  <si>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</si>
  <si>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</si>
  <si>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</si>
  <si>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</si>
  <si>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</si>
  <si>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</si>
  <si>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</si>
  <si>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</si>
  <si>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</si>
  <si>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131251100</t>
  </si>
  <si>
    <t>Hloubení jam nezapažených v hornině třídy těžitelnosti I skupiny 3 objem do 20 m3 strojně</t>
  </si>
  <si>
    <t>m3</t>
  </si>
  <si>
    <t>CS ÚRS 2025 01</t>
  </si>
  <si>
    <t>4</t>
  </si>
  <si>
    <t>-295909554</t>
  </si>
  <si>
    <t>VV</t>
  </si>
  <si>
    <t>3,5*2,7*1,1 "propoj 1</t>
  </si>
  <si>
    <t>1,8*1,9*1,1 "propoj 2</t>
  </si>
  <si>
    <t>2,3*1,35*1,1 "propoj 3</t>
  </si>
  <si>
    <t>2,6*1,6*1,1 "propoj 4</t>
  </si>
  <si>
    <t>132251103</t>
  </si>
  <si>
    <t>Hloubení rýh nezapažených š do 800 mm v hornině třídy těžitelnosti I skupiny 3 objem do 100 m3 strojně</t>
  </si>
  <si>
    <t>-1596054442</t>
  </si>
  <si>
    <t>139,5*0,6*1,1</t>
  </si>
  <si>
    <t>3</t>
  </si>
  <si>
    <t>139001101</t>
  </si>
  <si>
    <t>Příplatek za ztížení vykopávky v blízkosti podzemního vedení</t>
  </si>
  <si>
    <t>-768120193</t>
  </si>
  <si>
    <t>162751117</t>
  </si>
  <si>
    <t>Vodorovné přemístění přes 9 000 do 10000 m výkopku/sypaniny z horniny třídy těžitelnosti I skupiny 1 až 3</t>
  </si>
  <si>
    <t>-1214956521</t>
  </si>
  <si>
    <t>10,384+51,918</t>
  </si>
  <si>
    <t>5</t>
  </si>
  <si>
    <t>171201201</t>
  </si>
  <si>
    <t>Uložení sypaniny na skládky nebo meziskládky</t>
  </si>
  <si>
    <t>493791863</t>
  </si>
  <si>
    <t>6</t>
  </si>
  <si>
    <t>171201231</t>
  </si>
  <si>
    <t>Poplatek za uložení zeminy a kamení na recyklační skládce (skládkovné) kód odpadu 17 05 04</t>
  </si>
  <si>
    <t>t</t>
  </si>
  <si>
    <t>-1608489777</t>
  </si>
  <si>
    <t>62,302*1,9 'Přepočtené koeficientem množství</t>
  </si>
  <si>
    <t>7</t>
  </si>
  <si>
    <t>174101101</t>
  </si>
  <si>
    <t>Zásyp jam, šachet rýh nebo kolem objektů sypaninou se zhutněním</t>
  </si>
  <si>
    <t>-1672287399</t>
  </si>
  <si>
    <t>139,5*0,6*(1,1-0,1-0,5)</t>
  </si>
  <si>
    <t>3,5*2,7*(1,1-0,1-0,5) "propoj 1</t>
  </si>
  <si>
    <t>1,8*1,9*(1,1-0,1-0,5) "propoj 2</t>
  </si>
  <si>
    <t>2,3*1,35*(1,1-0,1-0,5) "propoj 3</t>
  </si>
  <si>
    <t>2,6*1,6*(1,1-0,1-0,5) "propoj 4</t>
  </si>
  <si>
    <t>8</t>
  </si>
  <si>
    <t>175111101</t>
  </si>
  <si>
    <t>Obsypání potrubí ručně sypaninou bez prohození, uloženou do 3 m</t>
  </si>
  <si>
    <t>1157514289</t>
  </si>
  <si>
    <t>139,5*0,6*0,5</t>
  </si>
  <si>
    <t>3,5*2,7*0,5 "propoj 1</t>
  </si>
  <si>
    <t>1,8*1,9*0,5 "propoj 2</t>
  </si>
  <si>
    <t>2,3*1,35*0,5 "propoj 3</t>
  </si>
  <si>
    <t>2,6*1,6*0,5 "propoj 4</t>
  </si>
  <si>
    <t>9</t>
  </si>
  <si>
    <t>M</t>
  </si>
  <si>
    <t>58331200</t>
  </si>
  <si>
    <t>štěrkopísek netříděný</t>
  </si>
  <si>
    <t>-1992264000</t>
  </si>
  <si>
    <t>51,918*2 'Přepočtené koeficientem množství</t>
  </si>
  <si>
    <t>Vodorovné konstrukce</t>
  </si>
  <si>
    <t>451572111</t>
  </si>
  <si>
    <t>Lože pod potrubí otevřený výkop z kameniva drobného těženého</t>
  </si>
  <si>
    <t>1621045387</t>
  </si>
  <si>
    <t>139,5*0,6*0,1</t>
  </si>
  <si>
    <t>3,5*2,7*0,1 "propoj 1</t>
  </si>
  <si>
    <t>1,8*1,9*0,1 "propoj 2</t>
  </si>
  <si>
    <t>2,3*1,35*0,1 "propoj 3</t>
  </si>
  <si>
    <t>2,6*1,6*0,1 "propoj 4</t>
  </si>
  <si>
    <t>Trubní vedení</t>
  </si>
  <si>
    <t>11</t>
  </si>
  <si>
    <t>899721111</t>
  </si>
  <si>
    <t>Signalizační vodič DN do 150 mm na potrubí</t>
  </si>
  <si>
    <t>m</t>
  </si>
  <si>
    <t>1655922846</t>
  </si>
  <si>
    <t>899722113</t>
  </si>
  <si>
    <t>Krytí potrubí z plastů výstražnou fólií z PVC přes 25 do 34cm</t>
  </si>
  <si>
    <t>-1403264730</t>
  </si>
  <si>
    <t>Práce a dodávky M</t>
  </si>
  <si>
    <t>23-M</t>
  </si>
  <si>
    <t>Montáže potrubí</t>
  </si>
  <si>
    <t>13</t>
  </si>
  <si>
    <t>230205042</t>
  </si>
  <si>
    <t>Montáž plynovodního potrubí plastového svařované na tupo nebo elektrospojkou dn 63 mm en 5,8 mm</t>
  </si>
  <si>
    <t>64</t>
  </si>
  <si>
    <t>-2106167997</t>
  </si>
  <si>
    <t>47,4+30+41,1</t>
  </si>
  <si>
    <t>14</t>
  </si>
  <si>
    <t>28613924</t>
  </si>
  <si>
    <t>potrubí plynovodní z PE 100+ opláštěné vrstvou z pěnového PE, SDR 11, 63x5,8 mm</t>
  </si>
  <si>
    <t>128</t>
  </si>
  <si>
    <t>-36478162</t>
  </si>
  <si>
    <t>118,5*1,1 'Přepočtené koeficientem množství</t>
  </si>
  <si>
    <t>15</t>
  </si>
  <si>
    <t>230205051</t>
  </si>
  <si>
    <t>Montáž plynovodního potrubí plastového svařované na tupo nebo elektrospojkou dn 90 mm en 5,2 mm</t>
  </si>
  <si>
    <t>247804831</t>
  </si>
  <si>
    <t>16</t>
  </si>
  <si>
    <t>28613900</t>
  </si>
  <si>
    <t>potrubí plynovodní PE 100RC SDR 17 PN 0,1MPa tyče 12m 90x5,4mm</t>
  </si>
  <si>
    <t>256</t>
  </si>
  <si>
    <t>-598430435</t>
  </si>
  <si>
    <t>21*1,1 'Přepočtené koeficientem množství</t>
  </si>
  <si>
    <t>17</t>
  </si>
  <si>
    <t>230205242</t>
  </si>
  <si>
    <t>Montáž plynovodního trubního dílu PE elektrotvarovky nebo svařovaného na tupo dn 63 mm en 5,7 mm</t>
  </si>
  <si>
    <t>kus</t>
  </si>
  <si>
    <t>-1079222857</t>
  </si>
  <si>
    <t>18</t>
  </si>
  <si>
    <t>28614946</t>
  </si>
  <si>
    <t>elektrokoleno 45° PE 100 PN16 D 63mm</t>
  </si>
  <si>
    <t>982340435</t>
  </si>
  <si>
    <t>19</t>
  </si>
  <si>
    <t>28653055</t>
  </si>
  <si>
    <t>elektrokoleno 90° PE 100 D 63mm</t>
  </si>
  <si>
    <t>1977698449</t>
  </si>
  <si>
    <t>20</t>
  </si>
  <si>
    <t>28615972</t>
  </si>
  <si>
    <t>elektrospojka SDR11 PE 100 PN16 D 63mm</t>
  </si>
  <si>
    <t>1843648602</t>
  </si>
  <si>
    <t>28614958</t>
  </si>
  <si>
    <t>elektrotvarovka T-kus rovnoramenný PE 100 PN16 D 63mm</t>
  </si>
  <si>
    <t>1834665690</t>
  </si>
  <si>
    <t>22</t>
  </si>
  <si>
    <t>230205251</t>
  </si>
  <si>
    <t>Montáž plynovodního trubního dílu PE elektrotvarovky nebo svařovaného na tupo dn 90 mm en 5,1 mm</t>
  </si>
  <si>
    <t>2023573756</t>
  </si>
  <si>
    <t>23</t>
  </si>
  <si>
    <t>28653060</t>
  </si>
  <si>
    <t>elektrokoleno 90° PE 100 D 90mm</t>
  </si>
  <si>
    <t>-208138254</t>
  </si>
  <si>
    <t>24</t>
  </si>
  <si>
    <t>28615974</t>
  </si>
  <si>
    <t>elektrospojka SDR11 PE 100 PN16 D 90mm</t>
  </si>
  <si>
    <t>-606633651</t>
  </si>
  <si>
    <t>25</t>
  </si>
  <si>
    <t>28614977</t>
  </si>
  <si>
    <t>elektroredukce PE 100 PN16 D 90-63mm</t>
  </si>
  <si>
    <t>186960623</t>
  </si>
  <si>
    <t>26</t>
  </si>
  <si>
    <t>230230002</t>
  </si>
  <si>
    <t>Předběžná tlaková zkouška vodou DN 80</t>
  </si>
  <si>
    <t>-1735110659</t>
  </si>
  <si>
    <t>27</t>
  </si>
  <si>
    <t>230230062</t>
  </si>
  <si>
    <t>Hlavní tlaková zkouška vzduchem 6,3 MPa DN 80</t>
  </si>
  <si>
    <t>-218205180</t>
  </si>
  <si>
    <t>28</t>
  </si>
  <si>
    <t>230230076</t>
  </si>
  <si>
    <t>Čištění potrubí PN 38 6416 do DN 200</t>
  </si>
  <si>
    <t>-681438256</t>
  </si>
  <si>
    <t>29</t>
  </si>
  <si>
    <t>230801001</t>
  </si>
  <si>
    <t>M+D přechodka TEZAP ocel/PE 60,3x2,9/63x5,8 L 435 mm</t>
  </si>
  <si>
    <t>1548216623</t>
  </si>
  <si>
    <t>30</t>
  </si>
  <si>
    <t>230801002</t>
  </si>
  <si>
    <t>M+D přechodka TEZAP ocel/PE 88,9x4/90x5,2 L 640 mm</t>
  </si>
  <si>
    <t>897415048</t>
  </si>
  <si>
    <t>31</t>
  </si>
  <si>
    <t>230990001</t>
  </si>
  <si>
    <t>Stlačovací souprava potrubí D 63 vč.opravárenské tvarovky d 63 eltv G+F</t>
  </si>
  <si>
    <t>-2036821953</t>
  </si>
  <si>
    <t>32</t>
  </si>
  <si>
    <t>230-P1</t>
  </si>
  <si>
    <t>Propoj č.1 - 2x balónovací souprava s obtokem, uzavřením a odvzdušněním, obtokové potrubí d 32x3, vodivé propojení - viz výkres</t>
  </si>
  <si>
    <t>-100820160</t>
  </si>
  <si>
    <t>33</t>
  </si>
  <si>
    <t>230-P2</t>
  </si>
  <si>
    <t>Propoj č.2 - 2x balónovací souprava s obtokem, uzavřením a odvzdušněním, obtokové potrubí d 50x4,6, vodivé propojení - viz výkres</t>
  </si>
  <si>
    <t>-539362710</t>
  </si>
  <si>
    <t>34</t>
  </si>
  <si>
    <t>230-P3</t>
  </si>
  <si>
    <t>Propoj č.3 - 2x balónovací souprava s obtokem, uzavřením a odvzdušněním, obtokové potrubí d 32x3, vodivé propojení - viz výkres</t>
  </si>
  <si>
    <t>-437731411</t>
  </si>
  <si>
    <t>35</t>
  </si>
  <si>
    <t>230-P4</t>
  </si>
  <si>
    <t>Propoj č.4 - 2x navrtávací T-kus d63/32 s uzávěrem, obtokové potrubí d 32x3, vodivé propojení - viz výkres</t>
  </si>
  <si>
    <t>1596965712</t>
  </si>
  <si>
    <t>36</t>
  </si>
  <si>
    <t>230990004</t>
  </si>
  <si>
    <t>Stavební výpomoce</t>
  </si>
  <si>
    <t>h</t>
  </si>
  <si>
    <t>1021129307</t>
  </si>
  <si>
    <t>37</t>
  </si>
  <si>
    <t>230990005</t>
  </si>
  <si>
    <t>Revize</t>
  </si>
  <si>
    <t>-1574604388</t>
  </si>
  <si>
    <t>38</t>
  </si>
  <si>
    <t>230990006</t>
  </si>
  <si>
    <t>Demontážní práce</t>
  </si>
  <si>
    <t>1173863785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</si>
</sst>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13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178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8"/>
      <c r="BE5" s="175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180" t="s">
        <v>17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8"/>
      <c r="BE6" s="176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6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6"/>
      <c r="BS8" s="15" t="s">
        <v>6</v>
      </c>
    </row>
    <row r="9" spans="1:74" s="1" customFormat="1" ht="14.45" customHeight="1">
      <c r="B9" s="18"/>
      <c r="AR9" s="18"/>
      <c r="BE9" s="176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6"/>
      <c r="BS10" s="15" t="s">
        <v>6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6"/>
      <c r="BS11" s="15" t="s">
        <v>6</v>
      </c>
    </row>
    <row r="12" spans="1:74" s="1" customFormat="1" ht="6.95" customHeight="1">
      <c r="B12" s="18"/>
      <c r="AR12" s="18"/>
      <c r="BE12" s="176"/>
      <c r="BS12" s="15" t="s">
        <v>6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6"/>
      <c r="BS13" s="15" t="s">
        <v>6</v>
      </c>
    </row>
    <row r="14" spans="1:74" ht="12.75">
      <c r="B14" s="18"/>
      <c r="E14" s="181" t="s">
        <v>29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5" t="s">
        <v>27</v>
      </c>
      <c r="AN14" s="27" t="s">
        <v>29</v>
      </c>
      <c r="AR14" s="18"/>
      <c r="BE14" s="176"/>
      <c r="BS14" s="15" t="s">
        <v>6</v>
      </c>
    </row>
    <row r="15" spans="1:74" s="1" customFormat="1" ht="6.95" customHeight="1">
      <c r="B15" s="18"/>
      <c r="AR15" s="18"/>
      <c r="BE15" s="176"/>
      <c r="BS15" s="15" t="s">
        <v>3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6"/>
      <c r="BS16" s="15" t="s">
        <v>3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76"/>
      <c r="BS17" s="15" t="s">
        <v>32</v>
      </c>
    </row>
    <row r="18" spans="1:71" s="1" customFormat="1" ht="6.95" customHeight="1">
      <c r="B18" s="18"/>
      <c r="AR18" s="18"/>
      <c r="BE18" s="176"/>
      <c r="BS18" s="15" t="s">
        <v>6</v>
      </c>
    </row>
    <row r="19" spans="1:71" s="1" customFormat="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176"/>
      <c r="BS19" s="15" t="s">
        <v>6</v>
      </c>
    </row>
    <row r="20" spans="1:71" s="1" customFormat="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176"/>
      <c r="BS20" s="15" t="s">
        <v>32</v>
      </c>
    </row>
    <row r="21" spans="1:71" s="1" customFormat="1" ht="6.95" customHeight="1">
      <c r="B21" s="18"/>
      <c r="AR21" s="18"/>
      <c r="BE21" s="176"/>
    </row>
    <row r="22" spans="1:71" s="1" customFormat="1" ht="12" customHeight="1">
      <c r="B22" s="18"/>
      <c r="D22" s="25" t="s">
        <v>35</v>
      </c>
      <c r="AR22" s="18"/>
      <c r="BE22" s="176"/>
    </row>
    <row r="23" spans="1:71" s="1" customFormat="1" ht="16.5" customHeight="1">
      <c r="B23" s="18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8"/>
      <c r="BE23" s="176"/>
    </row>
    <row r="24" spans="1:71" s="1" customFormat="1" ht="6.95" customHeight="1">
      <c r="B24" s="18"/>
      <c r="AR24" s="18"/>
      <c r="BE24" s="176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6"/>
    </row>
    <row r="26" spans="1:71" s="2" customFormat="1" ht="25.9" customHeight="1">
      <c r="A26" s="30"/>
      <c r="B26" s="31"/>
      <c r="C26" s="30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4">
        <f>ROUND(AG94,2)</f>
        <v>0</v>
      </c>
      <c r="AL26" s="185"/>
      <c r="AM26" s="185"/>
      <c r="AN26" s="185"/>
      <c r="AO26" s="185"/>
      <c r="AP26" s="30"/>
      <c r="AQ26" s="30"/>
      <c r="AR26" s="31"/>
      <c r="BE26" s="176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76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86" t="s">
        <v>37</v>
      </c>
      <c r="M28" s="186"/>
      <c r="N28" s="186"/>
      <c r="O28" s="186"/>
      <c r="P28" s="186"/>
      <c r="Q28" s="30"/>
      <c r="R28" s="30"/>
      <c r="S28" s="30"/>
      <c r="T28" s="30"/>
      <c r="U28" s="30"/>
      <c r="V28" s="30"/>
      <c r="W28" s="186" t="s">
        <v>38</v>
      </c>
      <c r="X28" s="186"/>
      <c r="Y28" s="186"/>
      <c r="Z28" s="186"/>
      <c r="AA28" s="186"/>
      <c r="AB28" s="186"/>
      <c r="AC28" s="186"/>
      <c r="AD28" s="186"/>
      <c r="AE28" s="186"/>
      <c r="AF28" s="30"/>
      <c r="AG28" s="30"/>
      <c r="AH28" s="30"/>
      <c r="AI28" s="30"/>
      <c r="AJ28" s="30"/>
      <c r="AK28" s="186" t="s">
        <v>39</v>
      </c>
      <c r="AL28" s="186"/>
      <c r="AM28" s="186"/>
      <c r="AN28" s="186"/>
      <c r="AO28" s="186"/>
      <c r="AP28" s="30"/>
      <c r="AQ28" s="30"/>
      <c r="AR28" s="31"/>
      <c r="BE28" s="176"/>
    </row>
    <row r="29" spans="1:71" s="3" customFormat="1" ht="14.45" customHeight="1">
      <c r="B29" s="35"/>
      <c r="D29" s="25" t="s">
        <v>40</v>
      </c>
      <c r="F29" s="25" t="s">
        <v>41</v>
      </c>
      <c r="L29" s="189">
        <v>0.21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5"/>
      <c r="BE29" s="177"/>
    </row>
    <row r="30" spans="1:71" s="3" customFormat="1" ht="14.45" customHeight="1">
      <c r="B30" s="35"/>
      <c r="F30" s="25" t="s">
        <v>42</v>
      </c>
      <c r="L30" s="189">
        <v>0.12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5"/>
      <c r="BE30" s="177"/>
    </row>
    <row r="31" spans="1:71" s="3" customFormat="1" ht="14.45" hidden="1" customHeight="1">
      <c r="B31" s="35"/>
      <c r="F31" s="25" t="s">
        <v>43</v>
      </c>
      <c r="L31" s="189">
        <v>0.21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5"/>
      <c r="BE31" s="177"/>
    </row>
    <row r="32" spans="1:71" s="3" customFormat="1" ht="14.45" hidden="1" customHeight="1">
      <c r="B32" s="35"/>
      <c r="F32" s="25" t="s">
        <v>44</v>
      </c>
      <c r="L32" s="189">
        <v>0.12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5"/>
      <c r="BE32" s="177"/>
    </row>
    <row r="33" spans="1:57" s="3" customFormat="1" ht="14.45" hidden="1" customHeight="1">
      <c r="B33" s="35"/>
      <c r="F33" s="25" t="s">
        <v>45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5"/>
      <c r="BE33" s="177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76"/>
    </row>
    <row r="35" spans="1:57" s="2" customFormat="1" ht="25.9" customHeight="1">
      <c r="A35" s="30"/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0" t="s">
        <v>48</v>
      </c>
      <c r="Y35" s="191"/>
      <c r="Z35" s="191"/>
      <c r="AA35" s="191"/>
      <c r="AB35" s="191"/>
      <c r="AC35" s="38"/>
      <c r="AD35" s="38"/>
      <c r="AE35" s="38"/>
      <c r="AF35" s="38"/>
      <c r="AG35" s="38"/>
      <c r="AH35" s="38"/>
      <c r="AI35" s="38"/>
      <c r="AJ35" s="38"/>
      <c r="AK35" s="192">
        <f>SUM(AK26:AK33)</f>
        <v>0</v>
      </c>
      <c r="AL35" s="191"/>
      <c r="AM35" s="191"/>
      <c r="AN35" s="191"/>
      <c r="AO35" s="193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3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51</v>
      </c>
      <c r="AI60" s="33"/>
      <c r="AJ60" s="33"/>
      <c r="AK60" s="33"/>
      <c r="AL60" s="33"/>
      <c r="AM60" s="43" t="s">
        <v>52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1" t="s">
        <v>53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54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3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51</v>
      </c>
      <c r="AI75" s="33"/>
      <c r="AJ75" s="33"/>
      <c r="AK75" s="33"/>
      <c r="AL75" s="33"/>
      <c r="AM75" s="43" t="s">
        <v>52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55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Y751</v>
      </c>
      <c r="AR84" s="49"/>
    </row>
    <row r="85" spans="1:91" s="5" customFormat="1" ht="36.950000000000003" customHeight="1">
      <c r="B85" s="50"/>
      <c r="C85" s="51" t="s">
        <v>16</v>
      </c>
      <c r="L85" s="194" t="str">
        <f>K6</f>
        <v>Parkoviště u zámku Chodová Planá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Chodová Planá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6" t="str">
        <f>IF(AN8= "","",AN8)</f>
        <v>9. 4. 2025</v>
      </c>
      <c r="AN87" s="196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Městys Chodová Planá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197" t="str">
        <f>IF(E17="","",E17)</f>
        <v>Stejskal Pavel</v>
      </c>
      <c r="AN89" s="198"/>
      <c r="AO89" s="198"/>
      <c r="AP89" s="198"/>
      <c r="AQ89" s="30"/>
      <c r="AR89" s="31"/>
      <c r="AS89" s="199" t="s">
        <v>56</v>
      </c>
      <c r="AT89" s="200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33</v>
      </c>
      <c r="AJ90" s="30"/>
      <c r="AK90" s="30"/>
      <c r="AL90" s="30"/>
      <c r="AM90" s="197" t="str">
        <f>IF(E20="","",E20)</f>
        <v>Milan Hájek</v>
      </c>
      <c r="AN90" s="198"/>
      <c r="AO90" s="198"/>
      <c r="AP90" s="198"/>
      <c r="AQ90" s="30"/>
      <c r="AR90" s="31"/>
      <c r="AS90" s="201"/>
      <c r="AT90" s="202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1"/>
      <c r="AT91" s="202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03" t="s">
        <v>57</v>
      </c>
      <c r="D92" s="204"/>
      <c r="E92" s="204"/>
      <c r="F92" s="204"/>
      <c r="G92" s="204"/>
      <c r="H92" s="58"/>
      <c r="I92" s="205" t="s">
        <v>58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6" t="s">
        <v>59</v>
      </c>
      <c r="AH92" s="204"/>
      <c r="AI92" s="204"/>
      <c r="AJ92" s="204"/>
      <c r="AK92" s="204"/>
      <c r="AL92" s="204"/>
      <c r="AM92" s="204"/>
      <c r="AN92" s="205" t="s">
        <v>60</v>
      </c>
      <c r="AO92" s="204"/>
      <c r="AP92" s="207"/>
      <c r="AQ92" s="59" t="s">
        <v>61</v>
      </c>
      <c r="AR92" s="31"/>
      <c r="AS92" s="60" t="s">
        <v>62</v>
      </c>
      <c r="AT92" s="61" t="s">
        <v>63</v>
      </c>
      <c r="AU92" s="61" t="s">
        <v>64</v>
      </c>
      <c r="AV92" s="61" t="s">
        <v>65</v>
      </c>
      <c r="AW92" s="61" t="s">
        <v>66</v>
      </c>
      <c r="AX92" s="61" t="s">
        <v>67</v>
      </c>
      <c r="AY92" s="61" t="s">
        <v>68</v>
      </c>
      <c r="AZ92" s="61" t="s">
        <v>69</v>
      </c>
      <c r="BA92" s="61" t="s">
        <v>70</v>
      </c>
      <c r="BB92" s="61" t="s">
        <v>71</v>
      </c>
      <c r="BC92" s="61" t="s">
        <v>72</v>
      </c>
      <c r="BD92" s="62" t="s">
        <v>73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1">
        <f>ROUND(AG95,2)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75</v>
      </c>
      <c r="BT94" s="75" t="s">
        <v>76</v>
      </c>
      <c r="BU94" s="76" t="s">
        <v>77</v>
      </c>
      <c r="BV94" s="75" t="s">
        <v>78</v>
      </c>
      <c r="BW94" s="75" t="s">
        <v>4</v>
      </c>
      <c r="BX94" s="75" t="s">
        <v>79</v>
      </c>
      <c r="CL94" s="75" t="s">
        <v>1</v>
      </c>
    </row>
    <row r="95" spans="1:91" s="7" customFormat="1" ht="16.5" customHeight="1">
      <c r="A95" s="77" t="s">
        <v>80</v>
      </c>
      <c r="B95" s="78"/>
      <c r="C95" s="79"/>
      <c r="D95" s="210" t="s">
        <v>81</v>
      </c>
      <c r="E95" s="210"/>
      <c r="F95" s="210"/>
      <c r="G95" s="210"/>
      <c r="H95" s="210"/>
      <c r="I95" s="80"/>
      <c r="J95" s="210" t="s">
        <v>82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'10 - Přeložka plynovodu'!J30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81" t="s">
        <v>83</v>
      </c>
      <c r="AR95" s="78"/>
      <c r="AS95" s="82">
        <v>0</v>
      </c>
      <c r="AT95" s="83">
        <f>ROUND(SUM(AV95:AW95),2)</f>
        <v>0</v>
      </c>
      <c r="AU95" s="84">
        <f>'10 - Přeložka plynovodu'!P122</f>
        <v>0</v>
      </c>
      <c r="AV95" s="83">
        <f>'10 - Přeložka plynovodu'!J33</f>
        <v>0</v>
      </c>
      <c r="AW95" s="83">
        <f>'10 - Přeložka plynovodu'!J34</f>
        <v>0</v>
      </c>
      <c r="AX95" s="83">
        <f>'10 - Přeložka plynovodu'!J35</f>
        <v>0</v>
      </c>
      <c r="AY95" s="83">
        <f>'10 - Přeložka plynovodu'!J36</f>
        <v>0</v>
      </c>
      <c r="AZ95" s="83">
        <f>'10 - Přeložka plynovodu'!F33</f>
        <v>0</v>
      </c>
      <c r="BA95" s="83">
        <f>'10 - Přeložka plynovodu'!F34</f>
        <v>0</v>
      </c>
      <c r="BB95" s="83">
        <f>'10 - Přeložka plynovodu'!F35</f>
        <v>0</v>
      </c>
      <c r="BC95" s="83">
        <f>'10 - Přeložka plynovodu'!F36</f>
        <v>0</v>
      </c>
      <c r="BD95" s="85">
        <f>'10 - Přeložka plynovodu'!F37</f>
        <v>0</v>
      </c>
      <c r="BT95" s="86" t="s">
        <v>84</v>
      </c>
      <c r="BV95" s="86" t="s">
        <v>78</v>
      </c>
      <c r="BW95" s="86" t="s">
        <v>85</v>
      </c>
      <c r="BX95" s="86" t="s">
        <v>4</v>
      </c>
      <c r="CL95" s="86" t="s">
        <v>1</v>
      </c>
      <c r="CM95" s="86" t="s">
        <v>86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0 - Přeložka plynovodu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5" t="s">
        <v>85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1:46" s="1" customFormat="1" ht="24.95" customHeight="1">
      <c r="B4" s="18"/>
      <c r="D4" s="19" t="s">
        <v>87</v>
      </c>
      <c r="L4" s="18"/>
      <c r="M4" s="87" t="s">
        <v>10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5" t="s">
        <v>16</v>
      </c>
      <c r="L6" s="18"/>
    </row>
    <row r="7" spans="1:46" s="1" customFormat="1" ht="16.5" customHeight="1">
      <c r="B7" s="18"/>
      <c r="E7" s="214" t="str">
        <f>'Rekapitulace stavby'!K6</f>
        <v>Parkoviště u zámku Chodová Planá</v>
      </c>
      <c r="F7" s="215"/>
      <c r="G7" s="215"/>
      <c r="H7" s="215"/>
      <c r="L7" s="18"/>
    </row>
    <row r="8" spans="1:46" s="2" customFormat="1" ht="12" customHeight="1">
      <c r="A8" s="30"/>
      <c r="B8" s="31"/>
      <c r="C8" s="30"/>
      <c r="D8" s="25" t="s">
        <v>88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194" t="s">
        <v>89</v>
      </c>
      <c r="F9" s="216"/>
      <c r="G9" s="216"/>
      <c r="H9" s="216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'Rekapitulace stavby'!AN8</f>
        <v>9. 4. 2025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3" t="s">
        <v>26</v>
      </c>
      <c r="F15" s="30"/>
      <c r="G15" s="30"/>
      <c r="H15" s="30"/>
      <c r="I15" s="25" t="s">
        <v>27</v>
      </c>
      <c r="J15" s="23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'Rekapitulace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17" t="str">
        <f>'Rekapitulace stavby'!E14</f>
        <v>Vyplň údaj</v>
      </c>
      <c r="F18" s="178"/>
      <c r="G18" s="178"/>
      <c r="H18" s="178"/>
      <c r="I18" s="25" t="s">
        <v>27</v>
      </c>
      <c r="J18" s="26" t="str">
        <f>'Rekapitulace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3" t="s">
        <v>31</v>
      </c>
      <c r="F21" s="30"/>
      <c r="G21" s="30"/>
      <c r="H21" s="30"/>
      <c r="I21" s="25" t="s">
        <v>27</v>
      </c>
      <c r="J21" s="23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5" t="s">
        <v>33</v>
      </c>
      <c r="E23" s="30"/>
      <c r="F23" s="30"/>
      <c r="G23" s="30"/>
      <c r="H23" s="30"/>
      <c r="I23" s="25" t="s">
        <v>25</v>
      </c>
      <c r="J23" s="23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3" t="s">
        <v>34</v>
      </c>
      <c r="F24" s="30"/>
      <c r="G24" s="30"/>
      <c r="H24" s="30"/>
      <c r="I24" s="25" t="s">
        <v>27</v>
      </c>
      <c r="J24" s="23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5" t="s">
        <v>35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88"/>
      <c r="B27" s="89"/>
      <c r="C27" s="88"/>
      <c r="D27" s="88"/>
      <c r="E27" s="183" t="s">
        <v>1</v>
      </c>
      <c r="F27" s="183"/>
      <c r="G27" s="183"/>
      <c r="H27" s="183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1" t="s">
        <v>36</v>
      </c>
      <c r="E30" s="30"/>
      <c r="F30" s="30"/>
      <c r="G30" s="30"/>
      <c r="H30" s="30"/>
      <c r="I30" s="30"/>
      <c r="J30" s="69">
        <f>ROUND(J122,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38</v>
      </c>
      <c r="G32" s="30"/>
      <c r="H32" s="30"/>
      <c r="I32" s="34" t="s">
        <v>37</v>
      </c>
      <c r="J32" s="34" t="s">
        <v>39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2" t="s">
        <v>40</v>
      </c>
      <c r="E33" s="25" t="s">
        <v>41</v>
      </c>
      <c r="F33" s="93">
        <f>ROUND((SUM(BE122:BE192)),  2)</f>
        <v>0</v>
      </c>
      <c r="G33" s="30"/>
      <c r="H33" s="30"/>
      <c r="I33" s="94">
        <v>0.21</v>
      </c>
      <c r="J33" s="93">
        <f>ROUND(((SUM(BE122:BE192))*I33),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5" t="s">
        <v>42</v>
      </c>
      <c r="F34" s="93">
        <f>ROUND((SUM(BF122:BF192)),  2)</f>
        <v>0</v>
      </c>
      <c r="G34" s="30"/>
      <c r="H34" s="30"/>
      <c r="I34" s="94">
        <v>0.12</v>
      </c>
      <c r="J34" s="93">
        <f>ROUND(((SUM(BF122:BF192))*I34),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43</v>
      </c>
      <c r="F35" s="93">
        <f>ROUND((SUM(BG122:BG192)),  2)</f>
        <v>0</v>
      </c>
      <c r="G35" s="30"/>
      <c r="H35" s="30"/>
      <c r="I35" s="94">
        <v>0.21</v>
      </c>
      <c r="J35" s="9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44</v>
      </c>
      <c r="F36" s="93">
        <f>ROUND((SUM(BH122:BH192)),  2)</f>
        <v>0</v>
      </c>
      <c r="G36" s="30"/>
      <c r="H36" s="30"/>
      <c r="I36" s="94">
        <v>0.12</v>
      </c>
      <c r="J36" s="9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45</v>
      </c>
      <c r="F37" s="93">
        <f>ROUND((SUM(BI122:BI192)),  2)</f>
        <v>0</v>
      </c>
      <c r="G37" s="30"/>
      <c r="H37" s="30"/>
      <c r="I37" s="94">
        <v>0</v>
      </c>
      <c r="J37" s="9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95"/>
      <c r="D39" s="96" t="s">
        <v>46</v>
      </c>
      <c r="E39" s="58"/>
      <c r="F39" s="58"/>
      <c r="G39" s="97" t="s">
        <v>47</v>
      </c>
      <c r="H39" s="98" t="s">
        <v>48</v>
      </c>
      <c r="I39" s="58"/>
      <c r="J39" s="99">
        <f>SUM(J30:J37)</f>
        <v>0</v>
      </c>
      <c r="K39" s="10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0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40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0"/>
      <c r="B61" s="31"/>
      <c r="C61" s="30"/>
      <c r="D61" s="43" t="s">
        <v>51</v>
      </c>
      <c r="E61" s="33"/>
      <c r="F61" s="101" t="s">
        <v>52</v>
      </c>
      <c r="G61" s="43" t="s">
        <v>51</v>
      </c>
      <c r="H61" s="33"/>
      <c r="I61" s="33"/>
      <c r="J61" s="102" t="s">
        <v>52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0"/>
      <c r="B65" s="31"/>
      <c r="C65" s="30"/>
      <c r="D65" s="41" t="s">
        <v>53</v>
      </c>
      <c r="E65" s="44"/>
      <c r="F65" s="44"/>
      <c r="G65" s="41" t="s">
        <v>54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0"/>
      <c r="B76" s="31"/>
      <c r="C76" s="30"/>
      <c r="D76" s="43" t="s">
        <v>51</v>
      </c>
      <c r="E76" s="33"/>
      <c r="F76" s="101" t="s">
        <v>52</v>
      </c>
      <c r="G76" s="43" t="s">
        <v>51</v>
      </c>
      <c r="H76" s="33"/>
      <c r="I76" s="33"/>
      <c r="J76" s="102" t="s">
        <v>52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90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14" t="str">
        <f>E7</f>
        <v>Parkoviště u zámku Chodová Planá</v>
      </c>
      <c r="F85" s="215"/>
      <c r="G85" s="215"/>
      <c r="H85" s="215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88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194" t="str">
        <f>E9</f>
        <v>10 - Přeložka plynovodu</v>
      </c>
      <c r="F87" s="216"/>
      <c r="G87" s="216"/>
      <c r="H87" s="216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20</v>
      </c>
      <c r="D89" s="30"/>
      <c r="E89" s="30"/>
      <c r="F89" s="23" t="str">
        <f>F12</f>
        <v>Chodová Planá</v>
      </c>
      <c r="G89" s="30"/>
      <c r="H89" s="30"/>
      <c r="I89" s="25" t="s">
        <v>22</v>
      </c>
      <c r="J89" s="53" t="str">
        <f>IF(J12="","",J12)</f>
        <v>9. 4. 2025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24</v>
      </c>
      <c r="D91" s="30"/>
      <c r="E91" s="30"/>
      <c r="F91" s="23" t="str">
        <f>E15</f>
        <v>Městys Chodová Planá</v>
      </c>
      <c r="G91" s="30"/>
      <c r="H91" s="30"/>
      <c r="I91" s="25" t="s">
        <v>30</v>
      </c>
      <c r="J91" s="28" t="str">
        <f>E21</f>
        <v>Stejskal Pavel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33</v>
      </c>
      <c r="J92" s="28" t="str">
        <f>E24</f>
        <v>Milan Hájek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03" t="s">
        <v>91</v>
      </c>
      <c r="D94" s="95"/>
      <c r="E94" s="95"/>
      <c r="F94" s="95"/>
      <c r="G94" s="95"/>
      <c r="H94" s="95"/>
      <c r="I94" s="95"/>
      <c r="J94" s="104" t="s">
        <v>92</v>
      </c>
      <c r="K94" s="9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05" t="s">
        <v>93</v>
      </c>
      <c r="D96" s="30"/>
      <c r="E96" s="30"/>
      <c r="F96" s="30"/>
      <c r="G96" s="30"/>
      <c r="H96" s="30"/>
      <c r="I96" s="30"/>
      <c r="J96" s="69">
        <f>J122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94</v>
      </c>
    </row>
    <row r="97" spans="1:31" s="9" customFormat="1" ht="24.95" customHeight="1">
      <c r="B97" s="106"/>
      <c r="D97" s="107" t="s">
        <v>95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1:31" s="10" customFormat="1" ht="19.899999999999999" customHeight="1">
      <c r="B98" s="110"/>
      <c r="D98" s="111" t="s">
        <v>96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1:31" s="10" customFormat="1" ht="19.899999999999999" customHeight="1">
      <c r="B99" s="110"/>
      <c r="D99" s="111" t="s">
        <v>97</v>
      </c>
      <c r="E99" s="112"/>
      <c r="F99" s="112"/>
      <c r="G99" s="112"/>
      <c r="H99" s="112"/>
      <c r="I99" s="112"/>
      <c r="J99" s="113">
        <f>J152</f>
        <v>0</v>
      </c>
      <c r="L99" s="110"/>
    </row>
    <row r="100" spans="1:31" s="10" customFormat="1" ht="19.899999999999999" customHeight="1">
      <c r="B100" s="110"/>
      <c r="D100" s="111" t="s">
        <v>98</v>
      </c>
      <c r="E100" s="112"/>
      <c r="F100" s="112"/>
      <c r="G100" s="112"/>
      <c r="H100" s="112"/>
      <c r="I100" s="112"/>
      <c r="J100" s="113">
        <f>J159</f>
        <v>0</v>
      </c>
      <c r="L100" s="110"/>
    </row>
    <row r="101" spans="1:31" s="9" customFormat="1" ht="24.95" customHeight="1">
      <c r="B101" s="106"/>
      <c r="D101" s="107" t="s">
        <v>99</v>
      </c>
      <c r="E101" s="108"/>
      <c r="F101" s="108"/>
      <c r="G101" s="108"/>
      <c r="H101" s="108"/>
      <c r="I101" s="108"/>
      <c r="J101" s="109">
        <f>J162</f>
        <v>0</v>
      </c>
      <c r="L101" s="106"/>
    </row>
    <row r="102" spans="1:31" s="10" customFormat="1" ht="19.899999999999999" customHeight="1">
      <c r="B102" s="110"/>
      <c r="D102" s="111" t="s">
        <v>100</v>
      </c>
      <c r="E102" s="112"/>
      <c r="F102" s="112"/>
      <c r="G102" s="112"/>
      <c r="H102" s="112"/>
      <c r="I102" s="112"/>
      <c r="J102" s="113">
        <f>J163</f>
        <v>0</v>
      </c>
      <c r="L102" s="110"/>
    </row>
    <row r="103" spans="1:31" s="2" customFormat="1" ht="21.75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customHeight="1">
      <c r="A104" s="30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8" spans="1:31" s="2" customFormat="1" ht="6.95" customHeight="1">
      <c r="A108" s="30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19" t="s">
        <v>101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16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14" t="str">
        <f>E7</f>
        <v>Parkoviště u zámku Chodová Planá</v>
      </c>
      <c r="F112" s="215"/>
      <c r="G112" s="215"/>
      <c r="H112" s="215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88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194" t="str">
        <f>E9</f>
        <v>10 - Přeložka plynovodu</v>
      </c>
      <c r="F114" s="216"/>
      <c r="G114" s="216"/>
      <c r="H114" s="216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20</v>
      </c>
      <c r="D116" s="30"/>
      <c r="E116" s="30"/>
      <c r="F116" s="23" t="str">
        <f>F12</f>
        <v>Chodová Planá</v>
      </c>
      <c r="G116" s="30"/>
      <c r="H116" s="30"/>
      <c r="I116" s="25" t="s">
        <v>22</v>
      </c>
      <c r="J116" s="53" t="str">
        <f>IF(J12="","",J12)</f>
        <v>9. 4. 2025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24</v>
      </c>
      <c r="D118" s="30"/>
      <c r="E118" s="30"/>
      <c r="F118" s="23" t="str">
        <f>E15</f>
        <v>Městys Chodová Planá</v>
      </c>
      <c r="G118" s="30"/>
      <c r="H118" s="30"/>
      <c r="I118" s="25" t="s">
        <v>30</v>
      </c>
      <c r="J118" s="28" t="str">
        <f>E21</f>
        <v>Stejskal Pavel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28</v>
      </c>
      <c r="D119" s="30"/>
      <c r="E119" s="30"/>
      <c r="F119" s="23" t="str">
        <f>IF(E18="","",E18)</f>
        <v>Vyplň údaj</v>
      </c>
      <c r="G119" s="30"/>
      <c r="H119" s="30"/>
      <c r="I119" s="25" t="s">
        <v>33</v>
      </c>
      <c r="J119" s="28" t="str">
        <f>E24</f>
        <v>Milan Hájek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14"/>
      <c r="B121" s="115"/>
      <c r="C121" s="116" t="s">
        <v>102</v>
      </c>
      <c r="D121" s="117" t="s">
        <v>61</v>
      </c>
      <c r="E121" s="117" t="s">
        <v>57</v>
      </c>
      <c r="F121" s="117" t="s">
        <v>58</v>
      </c>
      <c r="G121" s="117" t="s">
        <v>103</v>
      </c>
      <c r="H121" s="117" t="s">
        <v>104</v>
      </c>
      <c r="I121" s="117" t="s">
        <v>105</v>
      </c>
      <c r="J121" s="117" t="s">
        <v>92</v>
      </c>
      <c r="K121" s="118" t="s">
        <v>106</v>
      </c>
      <c r="L121" s="119"/>
      <c r="M121" s="60" t="s">
        <v>1</v>
      </c>
      <c r="N121" s="61" t="s">
        <v>40</v>
      </c>
      <c r="O121" s="61" t="s">
        <v>107</v>
      </c>
      <c r="P121" s="61" t="s">
        <v>108</v>
      </c>
      <c r="Q121" s="61" t="s">
        <v>109</v>
      </c>
      <c r="R121" s="61" t="s">
        <v>110</v>
      </c>
      <c r="S121" s="61" t="s">
        <v>111</v>
      </c>
      <c r="T121" s="62" t="s">
        <v>112</v>
      </c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</row>
    <row r="122" spans="1:65" s="2" customFormat="1" ht="22.9" customHeight="1">
      <c r="A122" s="30"/>
      <c r="B122" s="31"/>
      <c r="C122" s="67" t="s">
        <v>113</v>
      </c>
      <c r="D122" s="30"/>
      <c r="E122" s="30"/>
      <c r="F122" s="30"/>
      <c r="G122" s="30"/>
      <c r="H122" s="30"/>
      <c r="I122" s="30"/>
      <c r="J122" s="120">
        <f>BK122</f>
        <v>0</v>
      </c>
      <c r="K122" s="30"/>
      <c r="L122" s="31"/>
      <c r="M122" s="63"/>
      <c r="N122" s="54"/>
      <c r="O122" s="64"/>
      <c r="P122" s="121">
        <f>P123+P162</f>
        <v>0</v>
      </c>
      <c r="Q122" s="64"/>
      <c r="R122" s="121">
        <f>R123+R162</f>
        <v>0.27482300000000004</v>
      </c>
      <c r="S122" s="64"/>
      <c r="T122" s="122">
        <f>T123+T162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5" t="s">
        <v>75</v>
      </c>
      <c r="AU122" s="15" t="s">
        <v>94</v>
      </c>
      <c r="BK122" s="123">
        <f>BK123+BK162</f>
        <v>0</v>
      </c>
    </row>
    <row r="123" spans="1:65" s="12" customFormat="1" ht="25.9" customHeight="1">
      <c r="B123" s="124"/>
      <c r="D123" s="125" t="s">
        <v>75</v>
      </c>
      <c r="E123" s="126" t="s">
        <v>114</v>
      </c>
      <c r="F123" s="126" t="s">
        <v>115</v>
      </c>
      <c r="I123" s="127"/>
      <c r="J123" s="128">
        <f>BK123</f>
        <v>0</v>
      </c>
      <c r="L123" s="124"/>
      <c r="M123" s="129"/>
      <c r="N123" s="130"/>
      <c r="O123" s="130"/>
      <c r="P123" s="131">
        <f>P124+P152+P159</f>
        <v>0</v>
      </c>
      <c r="Q123" s="130"/>
      <c r="R123" s="131">
        <f>R124+R152+R159</f>
        <v>4.1055000000000001E-2</v>
      </c>
      <c r="S123" s="130"/>
      <c r="T123" s="132">
        <f>T124+T152+T159</f>
        <v>0</v>
      </c>
      <c r="AR123" s="125" t="s">
        <v>84</v>
      </c>
      <c r="AT123" s="133" t="s">
        <v>75</v>
      </c>
      <c r="AU123" s="133" t="s">
        <v>76</v>
      </c>
      <c r="AY123" s="125" t="s">
        <v>116</v>
      </c>
      <c r="BK123" s="134">
        <f>BK124+BK152+BK159</f>
        <v>0</v>
      </c>
    </row>
    <row r="124" spans="1:65" s="12" customFormat="1" ht="22.9" customHeight="1">
      <c r="B124" s="124"/>
      <c r="D124" s="125" t="s">
        <v>75</v>
      </c>
      <c r="E124" s="135" t="s">
        <v>84</v>
      </c>
      <c r="F124" s="135" t="s">
        <v>117</v>
      </c>
      <c r="I124" s="127"/>
      <c r="J124" s="136">
        <f>BK124</f>
        <v>0</v>
      </c>
      <c r="L124" s="124"/>
      <c r="M124" s="129"/>
      <c r="N124" s="130"/>
      <c r="O124" s="130"/>
      <c r="P124" s="131">
        <f>SUM(P125:P151)</f>
        <v>0</v>
      </c>
      <c r="Q124" s="130"/>
      <c r="R124" s="131">
        <f>SUM(R125:R151)</f>
        <v>0</v>
      </c>
      <c r="S124" s="130"/>
      <c r="T124" s="132">
        <f>SUM(T125:T151)</f>
        <v>0</v>
      </c>
      <c r="AR124" s="125" t="s">
        <v>84</v>
      </c>
      <c r="AT124" s="133" t="s">
        <v>75</v>
      </c>
      <c r="AU124" s="133" t="s">
        <v>84</v>
      </c>
      <c r="AY124" s="125" t="s">
        <v>116</v>
      </c>
      <c r="BK124" s="134">
        <f>SUM(BK125:BK151)</f>
        <v>0</v>
      </c>
    </row>
    <row r="125" spans="1:65" s="2" customFormat="1" ht="24.2" customHeight="1">
      <c r="A125" s="30"/>
      <c r="B125" s="137"/>
      <c r="C125" s="138" t="s">
        <v>84</v>
      </c>
      <c r="D125" s="138" t="s">
        <v>118</v>
      </c>
      <c r="E125" s="139" t="s">
        <v>119</v>
      </c>
      <c r="F125" s="140" t="s">
        <v>120</v>
      </c>
      <c r="G125" s="141" t="s">
        <v>121</v>
      </c>
      <c r="H125" s="142">
        <v>22.149000000000001</v>
      </c>
      <c r="I125" s="143"/>
      <c r="J125" s="144">
        <f>ROUND(I125*H125,2)</f>
        <v>0</v>
      </c>
      <c r="K125" s="140" t="s">
        <v>122</v>
      </c>
      <c r="L125" s="31"/>
      <c r="M125" s="145" t="s">
        <v>1</v>
      </c>
      <c r="N125" s="146" t="s">
        <v>41</v>
      </c>
      <c r="O125" s="56"/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49" t="s">
        <v>123</v>
      </c>
      <c r="AT125" s="149" t="s">
        <v>118</v>
      </c>
      <c r="AU125" s="149" t="s">
        <v>86</v>
      </c>
      <c r="AY125" s="15" t="s">
        <v>116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5" t="s">
        <v>84</v>
      </c>
      <c r="BK125" s="150">
        <f>ROUND(I125*H125,2)</f>
        <v>0</v>
      </c>
      <c r="BL125" s="15" t="s">
        <v>123</v>
      </c>
      <c r="BM125" s="149" t="s">
        <v>124</v>
      </c>
    </row>
    <row r="126" spans="1:65" s="13" customFormat="1" ht="11.25">
      <c r="B126" s="151"/>
      <c r="D126" s="152" t="s">
        <v>125</v>
      </c>
      <c r="E126" s="153" t="s">
        <v>1</v>
      </c>
      <c r="F126" s="154" t="s">
        <v>126</v>
      </c>
      <c r="H126" s="155">
        <v>10.395</v>
      </c>
      <c r="I126" s="156"/>
      <c r="L126" s="151"/>
      <c r="M126" s="157"/>
      <c r="N126" s="158"/>
      <c r="O126" s="158"/>
      <c r="P126" s="158"/>
      <c r="Q126" s="158"/>
      <c r="R126" s="158"/>
      <c r="S126" s="158"/>
      <c r="T126" s="159"/>
      <c r="AT126" s="153" t="s">
        <v>125</v>
      </c>
      <c r="AU126" s="153" t="s">
        <v>86</v>
      </c>
      <c r="AV126" s="13" t="s">
        <v>86</v>
      </c>
      <c r="AW126" s="13" t="s">
        <v>32</v>
      </c>
      <c r="AX126" s="13" t="s">
        <v>76</v>
      </c>
      <c r="AY126" s="153" t="s">
        <v>116</v>
      </c>
    </row>
    <row r="127" spans="1:65" s="13" customFormat="1" ht="11.25">
      <c r="B127" s="151"/>
      <c r="D127" s="152" t="s">
        <v>125</v>
      </c>
      <c r="E127" s="153" t="s">
        <v>1</v>
      </c>
      <c r="F127" s="154" t="s">
        <v>127</v>
      </c>
      <c r="H127" s="155">
        <v>3.762</v>
      </c>
      <c r="I127" s="156"/>
      <c r="L127" s="151"/>
      <c r="M127" s="157"/>
      <c r="N127" s="158"/>
      <c r="O127" s="158"/>
      <c r="P127" s="158"/>
      <c r="Q127" s="158"/>
      <c r="R127" s="158"/>
      <c r="S127" s="158"/>
      <c r="T127" s="159"/>
      <c r="AT127" s="153" t="s">
        <v>125</v>
      </c>
      <c r="AU127" s="153" t="s">
        <v>86</v>
      </c>
      <c r="AV127" s="13" t="s">
        <v>86</v>
      </c>
      <c r="AW127" s="13" t="s">
        <v>32</v>
      </c>
      <c r="AX127" s="13" t="s">
        <v>76</v>
      </c>
      <c r="AY127" s="153" t="s">
        <v>116</v>
      </c>
    </row>
    <row r="128" spans="1:65" s="13" customFormat="1" ht="11.25">
      <c r="B128" s="151"/>
      <c r="D128" s="152" t="s">
        <v>125</v>
      </c>
      <c r="E128" s="153" t="s">
        <v>1</v>
      </c>
      <c r="F128" s="154" t="s">
        <v>128</v>
      </c>
      <c r="H128" s="155">
        <v>3.4159999999999999</v>
      </c>
      <c r="I128" s="156"/>
      <c r="L128" s="151"/>
      <c r="M128" s="157"/>
      <c r="N128" s="158"/>
      <c r="O128" s="158"/>
      <c r="P128" s="158"/>
      <c r="Q128" s="158"/>
      <c r="R128" s="158"/>
      <c r="S128" s="158"/>
      <c r="T128" s="159"/>
      <c r="AT128" s="153" t="s">
        <v>125</v>
      </c>
      <c r="AU128" s="153" t="s">
        <v>86</v>
      </c>
      <c r="AV128" s="13" t="s">
        <v>86</v>
      </c>
      <c r="AW128" s="13" t="s">
        <v>32</v>
      </c>
      <c r="AX128" s="13" t="s">
        <v>76</v>
      </c>
      <c r="AY128" s="153" t="s">
        <v>116</v>
      </c>
    </row>
    <row r="129" spans="1:65" s="13" customFormat="1" ht="11.25">
      <c r="B129" s="151"/>
      <c r="D129" s="152" t="s">
        <v>125</v>
      </c>
      <c r="E129" s="153" t="s">
        <v>1</v>
      </c>
      <c r="F129" s="154" t="s">
        <v>129</v>
      </c>
      <c r="H129" s="155">
        <v>4.5759999999999996</v>
      </c>
      <c r="I129" s="156"/>
      <c r="L129" s="151"/>
      <c r="M129" s="157"/>
      <c r="N129" s="158"/>
      <c r="O129" s="158"/>
      <c r="P129" s="158"/>
      <c r="Q129" s="158"/>
      <c r="R129" s="158"/>
      <c r="S129" s="158"/>
      <c r="T129" s="159"/>
      <c r="AT129" s="153" t="s">
        <v>125</v>
      </c>
      <c r="AU129" s="153" t="s">
        <v>86</v>
      </c>
      <c r="AV129" s="13" t="s">
        <v>86</v>
      </c>
      <c r="AW129" s="13" t="s">
        <v>32</v>
      </c>
      <c r="AX129" s="13" t="s">
        <v>76</v>
      </c>
      <c r="AY129" s="153" t="s">
        <v>116</v>
      </c>
    </row>
    <row r="130" spans="1:65" s="2" customFormat="1" ht="33" customHeight="1">
      <c r="A130" s="30"/>
      <c r="B130" s="137"/>
      <c r="C130" s="138" t="s">
        <v>86</v>
      </c>
      <c r="D130" s="138" t="s">
        <v>118</v>
      </c>
      <c r="E130" s="139" t="s">
        <v>130</v>
      </c>
      <c r="F130" s="140" t="s">
        <v>131</v>
      </c>
      <c r="G130" s="141" t="s">
        <v>121</v>
      </c>
      <c r="H130" s="142">
        <v>92.07</v>
      </c>
      <c r="I130" s="143"/>
      <c r="J130" s="144">
        <f>ROUND(I130*H130,2)</f>
        <v>0</v>
      </c>
      <c r="K130" s="140" t="s">
        <v>122</v>
      </c>
      <c r="L130" s="31"/>
      <c r="M130" s="145" t="s">
        <v>1</v>
      </c>
      <c r="N130" s="146" t="s">
        <v>41</v>
      </c>
      <c r="O130" s="56"/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9" t="s">
        <v>123</v>
      </c>
      <c r="AT130" s="149" t="s">
        <v>118</v>
      </c>
      <c r="AU130" s="149" t="s">
        <v>86</v>
      </c>
      <c r="AY130" s="15" t="s">
        <v>116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5" t="s">
        <v>84</v>
      </c>
      <c r="BK130" s="150">
        <f>ROUND(I130*H130,2)</f>
        <v>0</v>
      </c>
      <c r="BL130" s="15" t="s">
        <v>123</v>
      </c>
      <c r="BM130" s="149" t="s">
        <v>132</v>
      </c>
    </row>
    <row r="131" spans="1:65" s="13" customFormat="1" ht="11.25">
      <c r="B131" s="151"/>
      <c r="D131" s="152" t="s">
        <v>125</v>
      </c>
      <c r="E131" s="153" t="s">
        <v>1</v>
      </c>
      <c r="F131" s="154" t="s">
        <v>133</v>
      </c>
      <c r="H131" s="155">
        <v>92.07</v>
      </c>
      <c r="I131" s="156"/>
      <c r="L131" s="151"/>
      <c r="M131" s="157"/>
      <c r="N131" s="158"/>
      <c r="O131" s="158"/>
      <c r="P131" s="158"/>
      <c r="Q131" s="158"/>
      <c r="R131" s="158"/>
      <c r="S131" s="158"/>
      <c r="T131" s="159"/>
      <c r="AT131" s="153" t="s">
        <v>125</v>
      </c>
      <c r="AU131" s="153" t="s">
        <v>86</v>
      </c>
      <c r="AV131" s="13" t="s">
        <v>86</v>
      </c>
      <c r="AW131" s="13" t="s">
        <v>32</v>
      </c>
      <c r="AX131" s="13" t="s">
        <v>84</v>
      </c>
      <c r="AY131" s="153" t="s">
        <v>116</v>
      </c>
    </row>
    <row r="132" spans="1:65" s="2" customFormat="1" ht="24.2" customHeight="1">
      <c r="A132" s="30"/>
      <c r="B132" s="137"/>
      <c r="C132" s="138" t="s">
        <v>134</v>
      </c>
      <c r="D132" s="138" t="s">
        <v>118</v>
      </c>
      <c r="E132" s="139" t="s">
        <v>135</v>
      </c>
      <c r="F132" s="140" t="s">
        <v>136</v>
      </c>
      <c r="G132" s="141" t="s">
        <v>121</v>
      </c>
      <c r="H132" s="142">
        <v>30</v>
      </c>
      <c r="I132" s="143"/>
      <c r="J132" s="144">
        <f>ROUND(I132*H132,2)</f>
        <v>0</v>
      </c>
      <c r="K132" s="140" t="s">
        <v>122</v>
      </c>
      <c r="L132" s="31"/>
      <c r="M132" s="145" t="s">
        <v>1</v>
      </c>
      <c r="N132" s="146" t="s">
        <v>41</v>
      </c>
      <c r="O132" s="56"/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9" t="s">
        <v>123</v>
      </c>
      <c r="AT132" s="149" t="s">
        <v>118</v>
      </c>
      <c r="AU132" s="149" t="s">
        <v>86</v>
      </c>
      <c r="AY132" s="15" t="s">
        <v>116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5" t="s">
        <v>84</v>
      </c>
      <c r="BK132" s="150">
        <f>ROUND(I132*H132,2)</f>
        <v>0</v>
      </c>
      <c r="BL132" s="15" t="s">
        <v>123</v>
      </c>
      <c r="BM132" s="149" t="s">
        <v>137</v>
      </c>
    </row>
    <row r="133" spans="1:65" s="2" customFormat="1" ht="37.9" customHeight="1">
      <c r="A133" s="30"/>
      <c r="B133" s="137"/>
      <c r="C133" s="138" t="s">
        <v>123</v>
      </c>
      <c r="D133" s="138" t="s">
        <v>118</v>
      </c>
      <c r="E133" s="139" t="s">
        <v>138</v>
      </c>
      <c r="F133" s="140" t="s">
        <v>139</v>
      </c>
      <c r="G133" s="141" t="s">
        <v>121</v>
      </c>
      <c r="H133" s="142">
        <v>62.302</v>
      </c>
      <c r="I133" s="143"/>
      <c r="J133" s="144">
        <f>ROUND(I133*H133,2)</f>
        <v>0</v>
      </c>
      <c r="K133" s="140" t="s">
        <v>122</v>
      </c>
      <c r="L133" s="31"/>
      <c r="M133" s="145" t="s">
        <v>1</v>
      </c>
      <c r="N133" s="146" t="s">
        <v>41</v>
      </c>
      <c r="O133" s="56"/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49" t="s">
        <v>123</v>
      </c>
      <c r="AT133" s="149" t="s">
        <v>118</v>
      </c>
      <c r="AU133" s="149" t="s">
        <v>86</v>
      </c>
      <c r="AY133" s="15" t="s">
        <v>116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5" t="s">
        <v>84</v>
      </c>
      <c r="BK133" s="150">
        <f>ROUND(I133*H133,2)</f>
        <v>0</v>
      </c>
      <c r="BL133" s="15" t="s">
        <v>123</v>
      </c>
      <c r="BM133" s="149" t="s">
        <v>140</v>
      </c>
    </row>
    <row r="134" spans="1:65" s="13" customFormat="1" ht="11.25">
      <c r="B134" s="151"/>
      <c r="D134" s="152" t="s">
        <v>125</v>
      </c>
      <c r="E134" s="153" t="s">
        <v>1</v>
      </c>
      <c r="F134" s="154" t="s">
        <v>141</v>
      </c>
      <c r="H134" s="155">
        <v>62.302</v>
      </c>
      <c r="I134" s="156"/>
      <c r="L134" s="151"/>
      <c r="M134" s="157"/>
      <c r="N134" s="158"/>
      <c r="O134" s="158"/>
      <c r="P134" s="158"/>
      <c r="Q134" s="158"/>
      <c r="R134" s="158"/>
      <c r="S134" s="158"/>
      <c r="T134" s="159"/>
      <c r="AT134" s="153" t="s">
        <v>125</v>
      </c>
      <c r="AU134" s="153" t="s">
        <v>86</v>
      </c>
      <c r="AV134" s="13" t="s">
        <v>86</v>
      </c>
      <c r="AW134" s="13" t="s">
        <v>32</v>
      </c>
      <c r="AX134" s="13" t="s">
        <v>84</v>
      </c>
      <c r="AY134" s="153" t="s">
        <v>116</v>
      </c>
    </row>
    <row r="135" spans="1:65" s="2" customFormat="1" ht="16.5" customHeight="1">
      <c r="A135" s="30"/>
      <c r="B135" s="137"/>
      <c r="C135" s="138" t="s">
        <v>142</v>
      </c>
      <c r="D135" s="138" t="s">
        <v>118</v>
      </c>
      <c r="E135" s="139" t="s">
        <v>143</v>
      </c>
      <c r="F135" s="140" t="s">
        <v>144</v>
      </c>
      <c r="G135" s="141" t="s">
        <v>121</v>
      </c>
      <c r="H135" s="142">
        <v>62.302</v>
      </c>
      <c r="I135" s="143"/>
      <c r="J135" s="144">
        <f>ROUND(I135*H135,2)</f>
        <v>0</v>
      </c>
      <c r="K135" s="140" t="s">
        <v>122</v>
      </c>
      <c r="L135" s="31"/>
      <c r="M135" s="145" t="s">
        <v>1</v>
      </c>
      <c r="N135" s="146" t="s">
        <v>41</v>
      </c>
      <c r="O135" s="56"/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9" t="s">
        <v>123</v>
      </c>
      <c r="AT135" s="149" t="s">
        <v>118</v>
      </c>
      <c r="AU135" s="149" t="s">
        <v>86</v>
      </c>
      <c r="AY135" s="15" t="s">
        <v>116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5" t="s">
        <v>84</v>
      </c>
      <c r="BK135" s="150">
        <f>ROUND(I135*H135,2)</f>
        <v>0</v>
      </c>
      <c r="BL135" s="15" t="s">
        <v>123</v>
      </c>
      <c r="BM135" s="149" t="s">
        <v>145</v>
      </c>
    </row>
    <row r="136" spans="1:65" s="2" customFormat="1" ht="33" customHeight="1">
      <c r="A136" s="30"/>
      <c r="B136" s="137"/>
      <c r="C136" s="138" t="s">
        <v>146</v>
      </c>
      <c r="D136" s="138" t="s">
        <v>118</v>
      </c>
      <c r="E136" s="139" t="s">
        <v>147</v>
      </c>
      <c r="F136" s="140" t="s">
        <v>148</v>
      </c>
      <c r="G136" s="141" t="s">
        <v>149</v>
      </c>
      <c r="H136" s="142">
        <v>118.374</v>
      </c>
      <c r="I136" s="143"/>
      <c r="J136" s="144">
        <f>ROUND(I136*H136,2)</f>
        <v>0</v>
      </c>
      <c r="K136" s="140" t="s">
        <v>122</v>
      </c>
      <c r="L136" s="31"/>
      <c r="M136" s="145" t="s">
        <v>1</v>
      </c>
      <c r="N136" s="146" t="s">
        <v>41</v>
      </c>
      <c r="O136" s="56"/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9" t="s">
        <v>123</v>
      </c>
      <c r="AT136" s="149" t="s">
        <v>118</v>
      </c>
      <c r="AU136" s="149" t="s">
        <v>86</v>
      </c>
      <c r="AY136" s="15" t="s">
        <v>116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5" t="s">
        <v>84</v>
      </c>
      <c r="BK136" s="150">
        <f>ROUND(I136*H136,2)</f>
        <v>0</v>
      </c>
      <c r="BL136" s="15" t="s">
        <v>123</v>
      </c>
      <c r="BM136" s="149" t="s">
        <v>150</v>
      </c>
    </row>
    <row r="137" spans="1:65" s="13" customFormat="1" ht="11.25">
      <c r="B137" s="151"/>
      <c r="D137" s="152" t="s">
        <v>125</v>
      </c>
      <c r="F137" s="154" t="s">
        <v>151</v>
      </c>
      <c r="H137" s="155">
        <v>118.374</v>
      </c>
      <c r="I137" s="156"/>
      <c r="L137" s="151"/>
      <c r="M137" s="157"/>
      <c r="N137" s="158"/>
      <c r="O137" s="158"/>
      <c r="P137" s="158"/>
      <c r="Q137" s="158"/>
      <c r="R137" s="158"/>
      <c r="S137" s="158"/>
      <c r="T137" s="159"/>
      <c r="AT137" s="153" t="s">
        <v>125</v>
      </c>
      <c r="AU137" s="153" t="s">
        <v>86</v>
      </c>
      <c r="AV137" s="13" t="s">
        <v>86</v>
      </c>
      <c r="AW137" s="13" t="s">
        <v>3</v>
      </c>
      <c r="AX137" s="13" t="s">
        <v>84</v>
      </c>
      <c r="AY137" s="153" t="s">
        <v>116</v>
      </c>
    </row>
    <row r="138" spans="1:65" s="2" customFormat="1" ht="24.2" customHeight="1">
      <c r="A138" s="30"/>
      <c r="B138" s="137"/>
      <c r="C138" s="138" t="s">
        <v>152</v>
      </c>
      <c r="D138" s="138" t="s">
        <v>118</v>
      </c>
      <c r="E138" s="139" t="s">
        <v>153</v>
      </c>
      <c r="F138" s="140" t="s">
        <v>154</v>
      </c>
      <c r="G138" s="141" t="s">
        <v>121</v>
      </c>
      <c r="H138" s="142">
        <v>51.917999999999999</v>
      </c>
      <c r="I138" s="143"/>
      <c r="J138" s="144">
        <f>ROUND(I138*H138,2)</f>
        <v>0</v>
      </c>
      <c r="K138" s="140" t="s">
        <v>122</v>
      </c>
      <c r="L138" s="31"/>
      <c r="M138" s="145" t="s">
        <v>1</v>
      </c>
      <c r="N138" s="146" t="s">
        <v>41</v>
      </c>
      <c r="O138" s="56"/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49" t="s">
        <v>123</v>
      </c>
      <c r="AT138" s="149" t="s">
        <v>118</v>
      </c>
      <c r="AU138" s="149" t="s">
        <v>86</v>
      </c>
      <c r="AY138" s="15" t="s">
        <v>116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5" t="s">
        <v>84</v>
      </c>
      <c r="BK138" s="150">
        <f>ROUND(I138*H138,2)</f>
        <v>0</v>
      </c>
      <c r="BL138" s="15" t="s">
        <v>123</v>
      </c>
      <c r="BM138" s="149" t="s">
        <v>155</v>
      </c>
    </row>
    <row r="139" spans="1:65" s="13" customFormat="1" ht="11.25">
      <c r="B139" s="151"/>
      <c r="D139" s="152" t="s">
        <v>125</v>
      </c>
      <c r="E139" s="153" t="s">
        <v>1</v>
      </c>
      <c r="F139" s="154" t="s">
        <v>156</v>
      </c>
      <c r="H139" s="155">
        <v>41.85</v>
      </c>
      <c r="I139" s="156"/>
      <c r="L139" s="151"/>
      <c r="M139" s="157"/>
      <c r="N139" s="158"/>
      <c r="O139" s="158"/>
      <c r="P139" s="158"/>
      <c r="Q139" s="158"/>
      <c r="R139" s="158"/>
      <c r="S139" s="158"/>
      <c r="T139" s="159"/>
      <c r="AT139" s="153" t="s">
        <v>125</v>
      </c>
      <c r="AU139" s="153" t="s">
        <v>86</v>
      </c>
      <c r="AV139" s="13" t="s">
        <v>86</v>
      </c>
      <c r="AW139" s="13" t="s">
        <v>32</v>
      </c>
      <c r="AX139" s="13" t="s">
        <v>76</v>
      </c>
      <c r="AY139" s="153" t="s">
        <v>116</v>
      </c>
    </row>
    <row r="140" spans="1:65" s="13" customFormat="1" ht="11.25">
      <c r="B140" s="151"/>
      <c r="D140" s="152" t="s">
        <v>125</v>
      </c>
      <c r="E140" s="153" t="s">
        <v>1</v>
      </c>
      <c r="F140" s="154" t="s">
        <v>157</v>
      </c>
      <c r="H140" s="155">
        <v>4.7249999999999996</v>
      </c>
      <c r="I140" s="156"/>
      <c r="L140" s="151"/>
      <c r="M140" s="157"/>
      <c r="N140" s="158"/>
      <c r="O140" s="158"/>
      <c r="P140" s="158"/>
      <c r="Q140" s="158"/>
      <c r="R140" s="158"/>
      <c r="S140" s="158"/>
      <c r="T140" s="159"/>
      <c r="AT140" s="153" t="s">
        <v>125</v>
      </c>
      <c r="AU140" s="153" t="s">
        <v>86</v>
      </c>
      <c r="AV140" s="13" t="s">
        <v>86</v>
      </c>
      <c r="AW140" s="13" t="s">
        <v>32</v>
      </c>
      <c r="AX140" s="13" t="s">
        <v>76</v>
      </c>
      <c r="AY140" s="153" t="s">
        <v>116</v>
      </c>
    </row>
    <row r="141" spans="1:65" s="13" customFormat="1" ht="11.25">
      <c r="B141" s="151"/>
      <c r="D141" s="152" t="s">
        <v>125</v>
      </c>
      <c r="E141" s="153" t="s">
        <v>1</v>
      </c>
      <c r="F141" s="154" t="s">
        <v>158</v>
      </c>
      <c r="H141" s="155">
        <v>1.71</v>
      </c>
      <c r="I141" s="156"/>
      <c r="L141" s="151"/>
      <c r="M141" s="157"/>
      <c r="N141" s="158"/>
      <c r="O141" s="158"/>
      <c r="P141" s="158"/>
      <c r="Q141" s="158"/>
      <c r="R141" s="158"/>
      <c r="S141" s="158"/>
      <c r="T141" s="159"/>
      <c r="AT141" s="153" t="s">
        <v>125</v>
      </c>
      <c r="AU141" s="153" t="s">
        <v>86</v>
      </c>
      <c r="AV141" s="13" t="s">
        <v>86</v>
      </c>
      <c r="AW141" s="13" t="s">
        <v>32</v>
      </c>
      <c r="AX141" s="13" t="s">
        <v>76</v>
      </c>
      <c r="AY141" s="153" t="s">
        <v>116</v>
      </c>
    </row>
    <row r="142" spans="1:65" s="13" customFormat="1" ht="11.25">
      <c r="B142" s="151"/>
      <c r="D142" s="152" t="s">
        <v>125</v>
      </c>
      <c r="E142" s="153" t="s">
        <v>1</v>
      </c>
      <c r="F142" s="154" t="s">
        <v>159</v>
      </c>
      <c r="H142" s="155">
        <v>1.5529999999999999</v>
      </c>
      <c r="I142" s="156"/>
      <c r="L142" s="151"/>
      <c r="M142" s="157"/>
      <c r="N142" s="158"/>
      <c r="O142" s="158"/>
      <c r="P142" s="158"/>
      <c r="Q142" s="158"/>
      <c r="R142" s="158"/>
      <c r="S142" s="158"/>
      <c r="T142" s="159"/>
      <c r="AT142" s="153" t="s">
        <v>125</v>
      </c>
      <c r="AU142" s="153" t="s">
        <v>86</v>
      </c>
      <c r="AV142" s="13" t="s">
        <v>86</v>
      </c>
      <c r="AW142" s="13" t="s">
        <v>32</v>
      </c>
      <c r="AX142" s="13" t="s">
        <v>76</v>
      </c>
      <c r="AY142" s="153" t="s">
        <v>116</v>
      </c>
    </row>
    <row r="143" spans="1:65" s="13" customFormat="1" ht="11.25">
      <c r="B143" s="151"/>
      <c r="D143" s="152" t="s">
        <v>125</v>
      </c>
      <c r="E143" s="153" t="s">
        <v>1</v>
      </c>
      <c r="F143" s="154" t="s">
        <v>160</v>
      </c>
      <c r="H143" s="155">
        <v>2.08</v>
      </c>
      <c r="I143" s="156"/>
      <c r="L143" s="151"/>
      <c r="M143" s="157"/>
      <c r="N143" s="158"/>
      <c r="O143" s="158"/>
      <c r="P143" s="158"/>
      <c r="Q143" s="158"/>
      <c r="R143" s="158"/>
      <c r="S143" s="158"/>
      <c r="T143" s="159"/>
      <c r="AT143" s="153" t="s">
        <v>125</v>
      </c>
      <c r="AU143" s="153" t="s">
        <v>86</v>
      </c>
      <c r="AV143" s="13" t="s">
        <v>86</v>
      </c>
      <c r="AW143" s="13" t="s">
        <v>32</v>
      </c>
      <c r="AX143" s="13" t="s">
        <v>76</v>
      </c>
      <c r="AY143" s="153" t="s">
        <v>116</v>
      </c>
    </row>
    <row r="144" spans="1:65" s="2" customFormat="1" ht="24.2" customHeight="1">
      <c r="A144" s="30"/>
      <c r="B144" s="137"/>
      <c r="C144" s="138" t="s">
        <v>161</v>
      </c>
      <c r="D144" s="138" t="s">
        <v>118</v>
      </c>
      <c r="E144" s="139" t="s">
        <v>162</v>
      </c>
      <c r="F144" s="140" t="s">
        <v>163</v>
      </c>
      <c r="G144" s="141" t="s">
        <v>121</v>
      </c>
      <c r="H144" s="142">
        <v>51.917999999999999</v>
      </c>
      <c r="I144" s="143"/>
      <c r="J144" s="144">
        <f>ROUND(I144*H144,2)</f>
        <v>0</v>
      </c>
      <c r="K144" s="140" t="s">
        <v>122</v>
      </c>
      <c r="L144" s="31"/>
      <c r="M144" s="145" t="s">
        <v>1</v>
      </c>
      <c r="N144" s="146" t="s">
        <v>41</v>
      </c>
      <c r="O144" s="56"/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49" t="s">
        <v>123</v>
      </c>
      <c r="AT144" s="149" t="s">
        <v>118</v>
      </c>
      <c r="AU144" s="149" t="s">
        <v>86</v>
      </c>
      <c r="AY144" s="15" t="s">
        <v>116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5" t="s">
        <v>84</v>
      </c>
      <c r="BK144" s="150">
        <f>ROUND(I144*H144,2)</f>
        <v>0</v>
      </c>
      <c r="BL144" s="15" t="s">
        <v>123</v>
      </c>
      <c r="BM144" s="149" t="s">
        <v>164</v>
      </c>
    </row>
    <row r="145" spans="1:65" s="13" customFormat="1" ht="11.25">
      <c r="B145" s="151"/>
      <c r="D145" s="152" t="s">
        <v>125</v>
      </c>
      <c r="E145" s="153" t="s">
        <v>1</v>
      </c>
      <c r="F145" s="154" t="s">
        <v>165</v>
      </c>
      <c r="H145" s="155">
        <v>41.85</v>
      </c>
      <c r="I145" s="156"/>
      <c r="L145" s="151"/>
      <c r="M145" s="157"/>
      <c r="N145" s="158"/>
      <c r="O145" s="158"/>
      <c r="P145" s="158"/>
      <c r="Q145" s="158"/>
      <c r="R145" s="158"/>
      <c r="S145" s="158"/>
      <c r="T145" s="159"/>
      <c r="AT145" s="153" t="s">
        <v>125</v>
      </c>
      <c r="AU145" s="153" t="s">
        <v>86</v>
      </c>
      <c r="AV145" s="13" t="s">
        <v>86</v>
      </c>
      <c r="AW145" s="13" t="s">
        <v>32</v>
      </c>
      <c r="AX145" s="13" t="s">
        <v>76</v>
      </c>
      <c r="AY145" s="153" t="s">
        <v>116</v>
      </c>
    </row>
    <row r="146" spans="1:65" s="13" customFormat="1" ht="11.25">
      <c r="B146" s="151"/>
      <c r="D146" s="152" t="s">
        <v>125</v>
      </c>
      <c r="E146" s="153" t="s">
        <v>1</v>
      </c>
      <c r="F146" s="154" t="s">
        <v>166</v>
      </c>
      <c r="H146" s="155">
        <v>4.7249999999999996</v>
      </c>
      <c r="I146" s="156"/>
      <c r="L146" s="151"/>
      <c r="M146" s="157"/>
      <c r="N146" s="158"/>
      <c r="O146" s="158"/>
      <c r="P146" s="158"/>
      <c r="Q146" s="158"/>
      <c r="R146" s="158"/>
      <c r="S146" s="158"/>
      <c r="T146" s="159"/>
      <c r="AT146" s="153" t="s">
        <v>125</v>
      </c>
      <c r="AU146" s="153" t="s">
        <v>86</v>
      </c>
      <c r="AV146" s="13" t="s">
        <v>86</v>
      </c>
      <c r="AW146" s="13" t="s">
        <v>32</v>
      </c>
      <c r="AX146" s="13" t="s">
        <v>76</v>
      </c>
      <c r="AY146" s="153" t="s">
        <v>116</v>
      </c>
    </row>
    <row r="147" spans="1:65" s="13" customFormat="1" ht="11.25">
      <c r="B147" s="151"/>
      <c r="D147" s="152" t="s">
        <v>125</v>
      </c>
      <c r="E147" s="153" t="s">
        <v>1</v>
      </c>
      <c r="F147" s="154" t="s">
        <v>167</v>
      </c>
      <c r="H147" s="155">
        <v>1.71</v>
      </c>
      <c r="I147" s="156"/>
      <c r="L147" s="151"/>
      <c r="M147" s="157"/>
      <c r="N147" s="158"/>
      <c r="O147" s="158"/>
      <c r="P147" s="158"/>
      <c r="Q147" s="158"/>
      <c r="R147" s="158"/>
      <c r="S147" s="158"/>
      <c r="T147" s="159"/>
      <c r="AT147" s="153" t="s">
        <v>125</v>
      </c>
      <c r="AU147" s="153" t="s">
        <v>86</v>
      </c>
      <c r="AV147" s="13" t="s">
        <v>86</v>
      </c>
      <c r="AW147" s="13" t="s">
        <v>32</v>
      </c>
      <c r="AX147" s="13" t="s">
        <v>76</v>
      </c>
      <c r="AY147" s="153" t="s">
        <v>116</v>
      </c>
    </row>
    <row r="148" spans="1:65" s="13" customFormat="1" ht="11.25">
      <c r="B148" s="151"/>
      <c r="D148" s="152" t="s">
        <v>125</v>
      </c>
      <c r="E148" s="153" t="s">
        <v>1</v>
      </c>
      <c r="F148" s="154" t="s">
        <v>168</v>
      </c>
      <c r="H148" s="155">
        <v>1.5529999999999999</v>
      </c>
      <c r="I148" s="156"/>
      <c r="L148" s="151"/>
      <c r="M148" s="157"/>
      <c r="N148" s="158"/>
      <c r="O148" s="158"/>
      <c r="P148" s="158"/>
      <c r="Q148" s="158"/>
      <c r="R148" s="158"/>
      <c r="S148" s="158"/>
      <c r="T148" s="159"/>
      <c r="AT148" s="153" t="s">
        <v>125</v>
      </c>
      <c r="AU148" s="153" t="s">
        <v>86</v>
      </c>
      <c r="AV148" s="13" t="s">
        <v>86</v>
      </c>
      <c r="AW148" s="13" t="s">
        <v>32</v>
      </c>
      <c r="AX148" s="13" t="s">
        <v>76</v>
      </c>
      <c r="AY148" s="153" t="s">
        <v>116</v>
      </c>
    </row>
    <row r="149" spans="1:65" s="13" customFormat="1" ht="11.25">
      <c r="B149" s="151"/>
      <c r="D149" s="152" t="s">
        <v>125</v>
      </c>
      <c r="E149" s="153" t="s">
        <v>1</v>
      </c>
      <c r="F149" s="154" t="s">
        <v>169</v>
      </c>
      <c r="H149" s="155">
        <v>2.08</v>
      </c>
      <c r="I149" s="156"/>
      <c r="L149" s="151"/>
      <c r="M149" s="157"/>
      <c r="N149" s="158"/>
      <c r="O149" s="158"/>
      <c r="P149" s="158"/>
      <c r="Q149" s="158"/>
      <c r="R149" s="158"/>
      <c r="S149" s="158"/>
      <c r="T149" s="159"/>
      <c r="AT149" s="153" t="s">
        <v>125</v>
      </c>
      <c r="AU149" s="153" t="s">
        <v>86</v>
      </c>
      <c r="AV149" s="13" t="s">
        <v>86</v>
      </c>
      <c r="AW149" s="13" t="s">
        <v>32</v>
      </c>
      <c r="AX149" s="13" t="s">
        <v>76</v>
      </c>
      <c r="AY149" s="153" t="s">
        <v>116</v>
      </c>
    </row>
    <row r="150" spans="1:65" s="2" customFormat="1" ht="16.5" customHeight="1">
      <c r="A150" s="30"/>
      <c r="B150" s="137"/>
      <c r="C150" s="160" t="s">
        <v>170</v>
      </c>
      <c r="D150" s="160" t="s">
        <v>171</v>
      </c>
      <c r="E150" s="161" t="s">
        <v>172</v>
      </c>
      <c r="F150" s="162" t="s">
        <v>173</v>
      </c>
      <c r="G150" s="163" t="s">
        <v>149</v>
      </c>
      <c r="H150" s="164">
        <v>103.836</v>
      </c>
      <c r="I150" s="165"/>
      <c r="J150" s="166">
        <f>ROUND(I150*H150,2)</f>
        <v>0</v>
      </c>
      <c r="K150" s="162" t="s">
        <v>122</v>
      </c>
      <c r="L150" s="167"/>
      <c r="M150" s="168" t="s">
        <v>1</v>
      </c>
      <c r="N150" s="169" t="s">
        <v>41</v>
      </c>
      <c r="O150" s="56"/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49" t="s">
        <v>161</v>
      </c>
      <c r="AT150" s="149" t="s">
        <v>171</v>
      </c>
      <c r="AU150" s="149" t="s">
        <v>86</v>
      </c>
      <c r="AY150" s="15" t="s">
        <v>116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5" t="s">
        <v>84</v>
      </c>
      <c r="BK150" s="150">
        <f>ROUND(I150*H150,2)</f>
        <v>0</v>
      </c>
      <c r="BL150" s="15" t="s">
        <v>123</v>
      </c>
      <c r="BM150" s="149" t="s">
        <v>174</v>
      </c>
    </row>
    <row r="151" spans="1:65" s="13" customFormat="1" ht="11.25">
      <c r="B151" s="151"/>
      <c r="D151" s="152" t="s">
        <v>125</v>
      </c>
      <c r="F151" s="154" t="s">
        <v>175</v>
      </c>
      <c r="H151" s="155">
        <v>103.836</v>
      </c>
      <c r="I151" s="156"/>
      <c r="L151" s="151"/>
      <c r="M151" s="157"/>
      <c r="N151" s="158"/>
      <c r="O151" s="158"/>
      <c r="P151" s="158"/>
      <c r="Q151" s="158"/>
      <c r="R151" s="158"/>
      <c r="S151" s="158"/>
      <c r="T151" s="159"/>
      <c r="AT151" s="153" t="s">
        <v>125</v>
      </c>
      <c r="AU151" s="153" t="s">
        <v>86</v>
      </c>
      <c r="AV151" s="13" t="s">
        <v>86</v>
      </c>
      <c r="AW151" s="13" t="s">
        <v>3</v>
      </c>
      <c r="AX151" s="13" t="s">
        <v>84</v>
      </c>
      <c r="AY151" s="153" t="s">
        <v>116</v>
      </c>
    </row>
    <row r="152" spans="1:65" s="12" customFormat="1" ht="22.9" customHeight="1">
      <c r="B152" s="124"/>
      <c r="D152" s="125" t="s">
        <v>75</v>
      </c>
      <c r="E152" s="135" t="s">
        <v>123</v>
      </c>
      <c r="F152" s="135" t="s">
        <v>176</v>
      </c>
      <c r="I152" s="127"/>
      <c r="J152" s="136">
        <f>BK152</f>
        <v>0</v>
      </c>
      <c r="L152" s="124"/>
      <c r="M152" s="129"/>
      <c r="N152" s="130"/>
      <c r="O152" s="130"/>
      <c r="P152" s="131">
        <f>SUM(P153:P158)</f>
        <v>0</v>
      </c>
      <c r="Q152" s="130"/>
      <c r="R152" s="131">
        <f>SUM(R153:R158)</f>
        <v>0</v>
      </c>
      <c r="S152" s="130"/>
      <c r="T152" s="132">
        <f>SUM(T153:T158)</f>
        <v>0</v>
      </c>
      <c r="AR152" s="125" t="s">
        <v>84</v>
      </c>
      <c r="AT152" s="133" t="s">
        <v>75</v>
      </c>
      <c r="AU152" s="133" t="s">
        <v>84</v>
      </c>
      <c r="AY152" s="125" t="s">
        <v>116</v>
      </c>
      <c r="BK152" s="134">
        <f>SUM(BK153:BK158)</f>
        <v>0</v>
      </c>
    </row>
    <row r="153" spans="1:65" s="2" customFormat="1" ht="24.2" customHeight="1">
      <c r="A153" s="30"/>
      <c r="B153" s="137"/>
      <c r="C153" s="138" t="s">
        <v>81</v>
      </c>
      <c r="D153" s="138" t="s">
        <v>118</v>
      </c>
      <c r="E153" s="139" t="s">
        <v>177</v>
      </c>
      <c r="F153" s="140" t="s">
        <v>178</v>
      </c>
      <c r="G153" s="141" t="s">
        <v>121</v>
      </c>
      <c r="H153" s="142">
        <v>10.384</v>
      </c>
      <c r="I153" s="143"/>
      <c r="J153" s="144">
        <f>ROUND(I153*H153,2)</f>
        <v>0</v>
      </c>
      <c r="K153" s="140" t="s">
        <v>122</v>
      </c>
      <c r="L153" s="31"/>
      <c r="M153" s="145" t="s">
        <v>1</v>
      </c>
      <c r="N153" s="146" t="s">
        <v>41</v>
      </c>
      <c r="O153" s="56"/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49" t="s">
        <v>123</v>
      </c>
      <c r="AT153" s="149" t="s">
        <v>118</v>
      </c>
      <c r="AU153" s="149" t="s">
        <v>86</v>
      </c>
      <c r="AY153" s="15" t="s">
        <v>116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5" t="s">
        <v>84</v>
      </c>
      <c r="BK153" s="150">
        <f>ROUND(I153*H153,2)</f>
        <v>0</v>
      </c>
      <c r="BL153" s="15" t="s">
        <v>123</v>
      </c>
      <c r="BM153" s="149" t="s">
        <v>179</v>
      </c>
    </row>
    <row r="154" spans="1:65" s="13" customFormat="1" ht="11.25">
      <c r="B154" s="151"/>
      <c r="D154" s="152" t="s">
        <v>125</v>
      </c>
      <c r="E154" s="153" t="s">
        <v>1</v>
      </c>
      <c r="F154" s="154" t="s">
        <v>180</v>
      </c>
      <c r="H154" s="155">
        <v>8.3699999999999992</v>
      </c>
      <c r="I154" s="156"/>
      <c r="L154" s="151"/>
      <c r="M154" s="157"/>
      <c r="N154" s="158"/>
      <c r="O154" s="158"/>
      <c r="P154" s="158"/>
      <c r="Q154" s="158"/>
      <c r="R154" s="158"/>
      <c r="S154" s="158"/>
      <c r="T154" s="159"/>
      <c r="AT154" s="153" t="s">
        <v>125</v>
      </c>
      <c r="AU154" s="153" t="s">
        <v>86</v>
      </c>
      <c r="AV154" s="13" t="s">
        <v>86</v>
      </c>
      <c r="AW154" s="13" t="s">
        <v>32</v>
      </c>
      <c r="AX154" s="13" t="s">
        <v>76</v>
      </c>
      <c r="AY154" s="153" t="s">
        <v>116</v>
      </c>
    </row>
    <row r="155" spans="1:65" s="13" customFormat="1" ht="11.25">
      <c r="B155" s="151"/>
      <c r="D155" s="152" t="s">
        <v>125</v>
      </c>
      <c r="E155" s="153" t="s">
        <v>1</v>
      </c>
      <c r="F155" s="154" t="s">
        <v>181</v>
      </c>
      <c r="H155" s="155">
        <v>0.94499999999999995</v>
      </c>
      <c r="I155" s="156"/>
      <c r="L155" s="151"/>
      <c r="M155" s="157"/>
      <c r="N155" s="158"/>
      <c r="O155" s="158"/>
      <c r="P155" s="158"/>
      <c r="Q155" s="158"/>
      <c r="R155" s="158"/>
      <c r="S155" s="158"/>
      <c r="T155" s="159"/>
      <c r="AT155" s="153" t="s">
        <v>125</v>
      </c>
      <c r="AU155" s="153" t="s">
        <v>86</v>
      </c>
      <c r="AV155" s="13" t="s">
        <v>86</v>
      </c>
      <c r="AW155" s="13" t="s">
        <v>32</v>
      </c>
      <c r="AX155" s="13" t="s">
        <v>76</v>
      </c>
      <c r="AY155" s="153" t="s">
        <v>116</v>
      </c>
    </row>
    <row r="156" spans="1:65" s="13" customFormat="1" ht="11.25">
      <c r="B156" s="151"/>
      <c r="D156" s="152" t="s">
        <v>125</v>
      </c>
      <c r="E156" s="153" t="s">
        <v>1</v>
      </c>
      <c r="F156" s="154" t="s">
        <v>182</v>
      </c>
      <c r="H156" s="155">
        <v>0.34200000000000003</v>
      </c>
      <c r="I156" s="156"/>
      <c r="L156" s="151"/>
      <c r="M156" s="157"/>
      <c r="N156" s="158"/>
      <c r="O156" s="158"/>
      <c r="P156" s="158"/>
      <c r="Q156" s="158"/>
      <c r="R156" s="158"/>
      <c r="S156" s="158"/>
      <c r="T156" s="159"/>
      <c r="AT156" s="153" t="s">
        <v>125</v>
      </c>
      <c r="AU156" s="153" t="s">
        <v>86</v>
      </c>
      <c r="AV156" s="13" t="s">
        <v>86</v>
      </c>
      <c r="AW156" s="13" t="s">
        <v>32</v>
      </c>
      <c r="AX156" s="13" t="s">
        <v>76</v>
      </c>
      <c r="AY156" s="153" t="s">
        <v>116</v>
      </c>
    </row>
    <row r="157" spans="1:65" s="13" customFormat="1" ht="11.25">
      <c r="B157" s="151"/>
      <c r="D157" s="152" t="s">
        <v>125</v>
      </c>
      <c r="E157" s="153" t="s">
        <v>1</v>
      </c>
      <c r="F157" s="154" t="s">
        <v>183</v>
      </c>
      <c r="H157" s="155">
        <v>0.311</v>
      </c>
      <c r="I157" s="156"/>
      <c r="L157" s="151"/>
      <c r="M157" s="157"/>
      <c r="N157" s="158"/>
      <c r="O157" s="158"/>
      <c r="P157" s="158"/>
      <c r="Q157" s="158"/>
      <c r="R157" s="158"/>
      <c r="S157" s="158"/>
      <c r="T157" s="159"/>
      <c r="AT157" s="153" t="s">
        <v>125</v>
      </c>
      <c r="AU157" s="153" t="s">
        <v>86</v>
      </c>
      <c r="AV157" s="13" t="s">
        <v>86</v>
      </c>
      <c r="AW157" s="13" t="s">
        <v>32</v>
      </c>
      <c r="AX157" s="13" t="s">
        <v>76</v>
      </c>
      <c r="AY157" s="153" t="s">
        <v>116</v>
      </c>
    </row>
    <row r="158" spans="1:65" s="13" customFormat="1" ht="11.25">
      <c r="B158" s="151"/>
      <c r="D158" s="152" t="s">
        <v>125</v>
      </c>
      <c r="E158" s="153" t="s">
        <v>1</v>
      </c>
      <c r="F158" s="154" t="s">
        <v>184</v>
      </c>
      <c r="H158" s="155">
        <v>0.41599999999999998</v>
      </c>
      <c r="I158" s="156"/>
      <c r="L158" s="151"/>
      <c r="M158" s="157"/>
      <c r="N158" s="158"/>
      <c r="O158" s="158"/>
      <c r="P158" s="158"/>
      <c r="Q158" s="158"/>
      <c r="R158" s="158"/>
      <c r="S158" s="158"/>
      <c r="T158" s="159"/>
      <c r="AT158" s="153" t="s">
        <v>125</v>
      </c>
      <c r="AU158" s="153" t="s">
        <v>86</v>
      </c>
      <c r="AV158" s="13" t="s">
        <v>86</v>
      </c>
      <c r="AW158" s="13" t="s">
        <v>32</v>
      </c>
      <c r="AX158" s="13" t="s">
        <v>76</v>
      </c>
      <c r="AY158" s="153" t="s">
        <v>116</v>
      </c>
    </row>
    <row r="159" spans="1:65" s="12" customFormat="1" ht="22.9" customHeight="1">
      <c r="B159" s="124"/>
      <c r="D159" s="125" t="s">
        <v>75</v>
      </c>
      <c r="E159" s="135" t="s">
        <v>161</v>
      </c>
      <c r="F159" s="135" t="s">
        <v>185</v>
      </c>
      <c r="I159" s="127"/>
      <c r="J159" s="136">
        <f>BK159</f>
        <v>0</v>
      </c>
      <c r="L159" s="124"/>
      <c r="M159" s="129"/>
      <c r="N159" s="130"/>
      <c r="O159" s="130"/>
      <c r="P159" s="131">
        <f>SUM(P160:P161)</f>
        <v>0</v>
      </c>
      <c r="Q159" s="130"/>
      <c r="R159" s="131">
        <f>SUM(R160:R161)</f>
        <v>4.1055000000000001E-2</v>
      </c>
      <c r="S159" s="130"/>
      <c r="T159" s="132">
        <f>SUM(T160:T161)</f>
        <v>0</v>
      </c>
      <c r="AR159" s="125" t="s">
        <v>84</v>
      </c>
      <c r="AT159" s="133" t="s">
        <v>75</v>
      </c>
      <c r="AU159" s="133" t="s">
        <v>84</v>
      </c>
      <c r="AY159" s="125" t="s">
        <v>116</v>
      </c>
      <c r="BK159" s="134">
        <f>SUM(BK160:BK161)</f>
        <v>0</v>
      </c>
    </row>
    <row r="160" spans="1:65" s="2" customFormat="1" ht="16.5" customHeight="1">
      <c r="A160" s="30"/>
      <c r="B160" s="137"/>
      <c r="C160" s="138" t="s">
        <v>186</v>
      </c>
      <c r="D160" s="138" t="s">
        <v>118</v>
      </c>
      <c r="E160" s="139" t="s">
        <v>187</v>
      </c>
      <c r="F160" s="140" t="s">
        <v>188</v>
      </c>
      <c r="G160" s="141" t="s">
        <v>189</v>
      </c>
      <c r="H160" s="142">
        <v>150</v>
      </c>
      <c r="I160" s="143"/>
      <c r="J160" s="144">
        <f>ROUND(I160*H160,2)</f>
        <v>0</v>
      </c>
      <c r="K160" s="140" t="s">
        <v>122</v>
      </c>
      <c r="L160" s="31"/>
      <c r="M160" s="145" t="s">
        <v>1</v>
      </c>
      <c r="N160" s="146" t="s">
        <v>41</v>
      </c>
      <c r="O160" s="56"/>
      <c r="P160" s="147">
        <f>O160*H160</f>
        <v>0</v>
      </c>
      <c r="Q160" s="147">
        <v>1.9000000000000001E-4</v>
      </c>
      <c r="R160" s="147">
        <f>Q160*H160</f>
        <v>2.8500000000000001E-2</v>
      </c>
      <c r="S160" s="147">
        <v>0</v>
      </c>
      <c r="T160" s="148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49" t="s">
        <v>123</v>
      </c>
      <c r="AT160" s="149" t="s">
        <v>118</v>
      </c>
      <c r="AU160" s="149" t="s">
        <v>86</v>
      </c>
      <c r="AY160" s="15" t="s">
        <v>116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5" t="s">
        <v>84</v>
      </c>
      <c r="BK160" s="150">
        <f>ROUND(I160*H160,2)</f>
        <v>0</v>
      </c>
      <c r="BL160" s="15" t="s">
        <v>123</v>
      </c>
      <c r="BM160" s="149" t="s">
        <v>190</v>
      </c>
    </row>
    <row r="161" spans="1:65" s="2" customFormat="1" ht="24.2" customHeight="1">
      <c r="A161" s="30"/>
      <c r="B161" s="137"/>
      <c r="C161" s="138" t="s">
        <v>8</v>
      </c>
      <c r="D161" s="138" t="s">
        <v>118</v>
      </c>
      <c r="E161" s="139" t="s">
        <v>191</v>
      </c>
      <c r="F161" s="140" t="s">
        <v>192</v>
      </c>
      <c r="G161" s="141" t="s">
        <v>189</v>
      </c>
      <c r="H161" s="142">
        <v>139.5</v>
      </c>
      <c r="I161" s="143"/>
      <c r="J161" s="144">
        <f>ROUND(I161*H161,2)</f>
        <v>0</v>
      </c>
      <c r="K161" s="140" t="s">
        <v>122</v>
      </c>
      <c r="L161" s="31"/>
      <c r="M161" s="145" t="s">
        <v>1</v>
      </c>
      <c r="N161" s="146" t="s">
        <v>41</v>
      </c>
      <c r="O161" s="56"/>
      <c r="P161" s="147">
        <f>O161*H161</f>
        <v>0</v>
      </c>
      <c r="Q161" s="147">
        <v>9.0000000000000006E-5</v>
      </c>
      <c r="R161" s="147">
        <f>Q161*H161</f>
        <v>1.2555E-2</v>
      </c>
      <c r="S161" s="147">
        <v>0</v>
      </c>
      <c r="T161" s="148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49" t="s">
        <v>123</v>
      </c>
      <c r="AT161" s="149" t="s">
        <v>118</v>
      </c>
      <c r="AU161" s="149" t="s">
        <v>86</v>
      </c>
      <c r="AY161" s="15" t="s">
        <v>116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5" t="s">
        <v>84</v>
      </c>
      <c r="BK161" s="150">
        <f>ROUND(I161*H161,2)</f>
        <v>0</v>
      </c>
      <c r="BL161" s="15" t="s">
        <v>123</v>
      </c>
      <c r="BM161" s="149" t="s">
        <v>193</v>
      </c>
    </row>
    <row r="162" spans="1:65" s="12" customFormat="1" ht="25.9" customHeight="1">
      <c r="B162" s="124"/>
      <c r="D162" s="125" t="s">
        <v>75</v>
      </c>
      <c r="E162" s="126" t="s">
        <v>171</v>
      </c>
      <c r="F162" s="126" t="s">
        <v>194</v>
      </c>
      <c r="I162" s="127"/>
      <c r="J162" s="128">
        <f>BK162</f>
        <v>0</v>
      </c>
      <c r="L162" s="124"/>
      <c r="M162" s="129"/>
      <c r="N162" s="130"/>
      <c r="O162" s="130"/>
      <c r="P162" s="131">
        <f>P163</f>
        <v>0</v>
      </c>
      <c r="Q162" s="130"/>
      <c r="R162" s="131">
        <f>R163</f>
        <v>0.23376800000000003</v>
      </c>
      <c r="S162" s="130"/>
      <c r="T162" s="132">
        <f>T163</f>
        <v>0</v>
      </c>
      <c r="AR162" s="125" t="s">
        <v>134</v>
      </c>
      <c r="AT162" s="133" t="s">
        <v>75</v>
      </c>
      <c r="AU162" s="133" t="s">
        <v>76</v>
      </c>
      <c r="AY162" s="125" t="s">
        <v>116</v>
      </c>
      <c r="BK162" s="134">
        <f>BK163</f>
        <v>0</v>
      </c>
    </row>
    <row r="163" spans="1:65" s="12" customFormat="1" ht="22.9" customHeight="1">
      <c r="B163" s="124"/>
      <c r="D163" s="125" t="s">
        <v>75</v>
      </c>
      <c r="E163" s="135" t="s">
        <v>195</v>
      </c>
      <c r="F163" s="135" t="s">
        <v>196</v>
      </c>
      <c r="I163" s="127"/>
      <c r="J163" s="136">
        <f>BK163</f>
        <v>0</v>
      </c>
      <c r="L163" s="124"/>
      <c r="M163" s="129"/>
      <c r="N163" s="130"/>
      <c r="O163" s="130"/>
      <c r="P163" s="131">
        <f>SUM(P164:P192)</f>
        <v>0</v>
      </c>
      <c r="Q163" s="130"/>
      <c r="R163" s="131">
        <f>SUM(R164:R192)</f>
        <v>0.23376800000000003</v>
      </c>
      <c r="S163" s="130"/>
      <c r="T163" s="132">
        <f>SUM(T164:T192)</f>
        <v>0</v>
      </c>
      <c r="AR163" s="125" t="s">
        <v>134</v>
      </c>
      <c r="AT163" s="133" t="s">
        <v>75</v>
      </c>
      <c r="AU163" s="133" t="s">
        <v>84</v>
      </c>
      <c r="AY163" s="125" t="s">
        <v>116</v>
      </c>
      <c r="BK163" s="134">
        <f>SUM(BK164:BK192)</f>
        <v>0</v>
      </c>
    </row>
    <row r="164" spans="1:65" s="2" customFormat="1" ht="33" customHeight="1">
      <c r="A164" s="30"/>
      <c r="B164" s="137"/>
      <c r="C164" s="138" t="s">
        <v>197</v>
      </c>
      <c r="D164" s="138" t="s">
        <v>118</v>
      </c>
      <c r="E164" s="139" t="s">
        <v>198</v>
      </c>
      <c r="F164" s="140" t="s">
        <v>199</v>
      </c>
      <c r="G164" s="141" t="s">
        <v>189</v>
      </c>
      <c r="H164" s="142">
        <v>118.5</v>
      </c>
      <c r="I164" s="143"/>
      <c r="J164" s="144">
        <f>ROUND(I164*H164,2)</f>
        <v>0</v>
      </c>
      <c r="K164" s="140" t="s">
        <v>122</v>
      </c>
      <c r="L164" s="31"/>
      <c r="M164" s="145" t="s">
        <v>1</v>
      </c>
      <c r="N164" s="146" t="s">
        <v>41</v>
      </c>
      <c r="O164" s="56"/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49" t="s">
        <v>200</v>
      </c>
      <c r="AT164" s="149" t="s">
        <v>118</v>
      </c>
      <c r="AU164" s="149" t="s">
        <v>86</v>
      </c>
      <c r="AY164" s="15" t="s">
        <v>116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5" t="s">
        <v>84</v>
      </c>
      <c r="BK164" s="150">
        <f>ROUND(I164*H164,2)</f>
        <v>0</v>
      </c>
      <c r="BL164" s="15" t="s">
        <v>200</v>
      </c>
      <c r="BM164" s="149" t="s">
        <v>201</v>
      </c>
    </row>
    <row r="165" spans="1:65" s="13" customFormat="1" ht="11.25">
      <c r="B165" s="151"/>
      <c r="D165" s="152" t="s">
        <v>125</v>
      </c>
      <c r="E165" s="153" t="s">
        <v>1</v>
      </c>
      <c r="F165" s="154" t="s">
        <v>202</v>
      </c>
      <c r="H165" s="155">
        <v>118.5</v>
      </c>
      <c r="I165" s="156"/>
      <c r="L165" s="151"/>
      <c r="M165" s="157"/>
      <c r="N165" s="158"/>
      <c r="O165" s="158"/>
      <c r="P165" s="158"/>
      <c r="Q165" s="158"/>
      <c r="R165" s="158"/>
      <c r="S165" s="158"/>
      <c r="T165" s="159"/>
      <c r="AT165" s="153" t="s">
        <v>125</v>
      </c>
      <c r="AU165" s="153" t="s">
        <v>86</v>
      </c>
      <c r="AV165" s="13" t="s">
        <v>86</v>
      </c>
      <c r="AW165" s="13" t="s">
        <v>32</v>
      </c>
      <c r="AX165" s="13" t="s">
        <v>84</v>
      </c>
      <c r="AY165" s="153" t="s">
        <v>116</v>
      </c>
    </row>
    <row r="166" spans="1:65" s="2" customFormat="1" ht="24.2" customHeight="1">
      <c r="A166" s="30"/>
      <c r="B166" s="137"/>
      <c r="C166" s="160" t="s">
        <v>203</v>
      </c>
      <c r="D166" s="160" t="s">
        <v>171</v>
      </c>
      <c r="E166" s="161" t="s">
        <v>204</v>
      </c>
      <c r="F166" s="162" t="s">
        <v>205</v>
      </c>
      <c r="G166" s="163" t="s">
        <v>189</v>
      </c>
      <c r="H166" s="164">
        <v>130.35</v>
      </c>
      <c r="I166" s="165"/>
      <c r="J166" s="166">
        <f>ROUND(I166*H166,2)</f>
        <v>0</v>
      </c>
      <c r="K166" s="162" t="s">
        <v>122</v>
      </c>
      <c r="L166" s="167"/>
      <c r="M166" s="168" t="s">
        <v>1</v>
      </c>
      <c r="N166" s="169" t="s">
        <v>41</v>
      </c>
      <c r="O166" s="56"/>
      <c r="P166" s="147">
        <f>O166*H166</f>
        <v>0</v>
      </c>
      <c r="Q166" s="147">
        <v>1.4400000000000001E-3</v>
      </c>
      <c r="R166" s="147">
        <f>Q166*H166</f>
        <v>0.18770400000000001</v>
      </c>
      <c r="S166" s="147">
        <v>0</v>
      </c>
      <c r="T166" s="148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49" t="s">
        <v>206</v>
      </c>
      <c r="AT166" s="149" t="s">
        <v>171</v>
      </c>
      <c r="AU166" s="149" t="s">
        <v>86</v>
      </c>
      <c r="AY166" s="15" t="s">
        <v>116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5" t="s">
        <v>84</v>
      </c>
      <c r="BK166" s="150">
        <f>ROUND(I166*H166,2)</f>
        <v>0</v>
      </c>
      <c r="BL166" s="15" t="s">
        <v>206</v>
      </c>
      <c r="BM166" s="149" t="s">
        <v>207</v>
      </c>
    </row>
    <row r="167" spans="1:65" s="13" customFormat="1" ht="11.25">
      <c r="B167" s="151"/>
      <c r="D167" s="152" t="s">
        <v>125</v>
      </c>
      <c r="F167" s="154" t="s">
        <v>208</v>
      </c>
      <c r="H167" s="155">
        <v>130.35</v>
      </c>
      <c r="I167" s="156"/>
      <c r="L167" s="151"/>
      <c r="M167" s="157"/>
      <c r="N167" s="158"/>
      <c r="O167" s="158"/>
      <c r="P167" s="158"/>
      <c r="Q167" s="158"/>
      <c r="R167" s="158"/>
      <c r="S167" s="158"/>
      <c r="T167" s="159"/>
      <c r="AT167" s="153" t="s">
        <v>125</v>
      </c>
      <c r="AU167" s="153" t="s">
        <v>86</v>
      </c>
      <c r="AV167" s="13" t="s">
        <v>86</v>
      </c>
      <c r="AW167" s="13" t="s">
        <v>3</v>
      </c>
      <c r="AX167" s="13" t="s">
        <v>84</v>
      </c>
      <c r="AY167" s="153" t="s">
        <v>116</v>
      </c>
    </row>
    <row r="168" spans="1:65" s="2" customFormat="1" ht="33" customHeight="1">
      <c r="A168" s="30"/>
      <c r="B168" s="137"/>
      <c r="C168" s="138" t="s">
        <v>209</v>
      </c>
      <c r="D168" s="138" t="s">
        <v>118</v>
      </c>
      <c r="E168" s="139" t="s">
        <v>210</v>
      </c>
      <c r="F168" s="140" t="s">
        <v>211</v>
      </c>
      <c r="G168" s="141" t="s">
        <v>189</v>
      </c>
      <c r="H168" s="142">
        <v>21</v>
      </c>
      <c r="I168" s="143"/>
      <c r="J168" s="144">
        <f>ROUND(I168*H168,2)</f>
        <v>0</v>
      </c>
      <c r="K168" s="140" t="s">
        <v>122</v>
      </c>
      <c r="L168" s="31"/>
      <c r="M168" s="145" t="s">
        <v>1</v>
      </c>
      <c r="N168" s="146" t="s">
        <v>41</v>
      </c>
      <c r="O168" s="56"/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49" t="s">
        <v>200</v>
      </c>
      <c r="AT168" s="149" t="s">
        <v>118</v>
      </c>
      <c r="AU168" s="149" t="s">
        <v>86</v>
      </c>
      <c r="AY168" s="15" t="s">
        <v>116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5" t="s">
        <v>84</v>
      </c>
      <c r="BK168" s="150">
        <f>ROUND(I168*H168,2)</f>
        <v>0</v>
      </c>
      <c r="BL168" s="15" t="s">
        <v>200</v>
      </c>
      <c r="BM168" s="149" t="s">
        <v>212</v>
      </c>
    </row>
    <row r="169" spans="1:65" s="2" customFormat="1" ht="24.2" customHeight="1">
      <c r="A169" s="30"/>
      <c r="B169" s="137"/>
      <c r="C169" s="160" t="s">
        <v>213</v>
      </c>
      <c r="D169" s="160" t="s">
        <v>171</v>
      </c>
      <c r="E169" s="161" t="s">
        <v>214</v>
      </c>
      <c r="F169" s="162" t="s">
        <v>215</v>
      </c>
      <c r="G169" s="163" t="s">
        <v>189</v>
      </c>
      <c r="H169" s="164">
        <v>23.1</v>
      </c>
      <c r="I169" s="165"/>
      <c r="J169" s="166">
        <f>ROUND(I169*H169,2)</f>
        <v>0</v>
      </c>
      <c r="K169" s="162" t="s">
        <v>122</v>
      </c>
      <c r="L169" s="167"/>
      <c r="M169" s="168" t="s">
        <v>1</v>
      </c>
      <c r="N169" s="169" t="s">
        <v>41</v>
      </c>
      <c r="O169" s="56"/>
      <c r="P169" s="147">
        <f>O169*H169</f>
        <v>0</v>
      </c>
      <c r="Q169" s="147">
        <v>1.4400000000000001E-3</v>
      </c>
      <c r="R169" s="147">
        <f>Q169*H169</f>
        <v>3.3264000000000002E-2</v>
      </c>
      <c r="S169" s="147">
        <v>0</v>
      </c>
      <c r="T169" s="148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49" t="s">
        <v>216</v>
      </c>
      <c r="AT169" s="149" t="s">
        <v>171</v>
      </c>
      <c r="AU169" s="149" t="s">
        <v>86</v>
      </c>
      <c r="AY169" s="15" t="s">
        <v>116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5" t="s">
        <v>84</v>
      </c>
      <c r="BK169" s="150">
        <f>ROUND(I169*H169,2)</f>
        <v>0</v>
      </c>
      <c r="BL169" s="15" t="s">
        <v>200</v>
      </c>
      <c r="BM169" s="149" t="s">
        <v>217</v>
      </c>
    </row>
    <row r="170" spans="1:65" s="13" customFormat="1" ht="11.25">
      <c r="B170" s="151"/>
      <c r="D170" s="152" t="s">
        <v>125</v>
      </c>
      <c r="F170" s="154" t="s">
        <v>218</v>
      </c>
      <c r="H170" s="155">
        <v>23.1</v>
      </c>
      <c r="I170" s="156"/>
      <c r="L170" s="151"/>
      <c r="M170" s="157"/>
      <c r="N170" s="158"/>
      <c r="O170" s="158"/>
      <c r="P170" s="158"/>
      <c r="Q170" s="158"/>
      <c r="R170" s="158"/>
      <c r="S170" s="158"/>
      <c r="T170" s="159"/>
      <c r="AT170" s="153" t="s">
        <v>125</v>
      </c>
      <c r="AU170" s="153" t="s">
        <v>86</v>
      </c>
      <c r="AV170" s="13" t="s">
        <v>86</v>
      </c>
      <c r="AW170" s="13" t="s">
        <v>3</v>
      </c>
      <c r="AX170" s="13" t="s">
        <v>84</v>
      </c>
      <c r="AY170" s="153" t="s">
        <v>116</v>
      </c>
    </row>
    <row r="171" spans="1:65" s="2" customFormat="1" ht="33" customHeight="1">
      <c r="A171" s="30"/>
      <c r="B171" s="137"/>
      <c r="C171" s="138" t="s">
        <v>219</v>
      </c>
      <c r="D171" s="138" t="s">
        <v>118</v>
      </c>
      <c r="E171" s="139" t="s">
        <v>220</v>
      </c>
      <c r="F171" s="140" t="s">
        <v>221</v>
      </c>
      <c r="G171" s="141" t="s">
        <v>222</v>
      </c>
      <c r="H171" s="142">
        <v>39</v>
      </c>
      <c r="I171" s="143"/>
      <c r="J171" s="144">
        <f t="shared" ref="J171:J192" si="0">ROUND(I171*H171,2)</f>
        <v>0</v>
      </c>
      <c r="K171" s="140" t="s">
        <v>122</v>
      </c>
      <c r="L171" s="31"/>
      <c r="M171" s="145" t="s">
        <v>1</v>
      </c>
      <c r="N171" s="146" t="s">
        <v>41</v>
      </c>
      <c r="O171" s="56"/>
      <c r="P171" s="147">
        <f t="shared" ref="P171:P192" si="1">O171*H171</f>
        <v>0</v>
      </c>
      <c r="Q171" s="147">
        <v>0</v>
      </c>
      <c r="R171" s="147">
        <f t="shared" ref="R171:R192" si="2">Q171*H171</f>
        <v>0</v>
      </c>
      <c r="S171" s="147">
        <v>0</v>
      </c>
      <c r="T171" s="148">
        <f t="shared" ref="T171:T192" si="3"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9" t="s">
        <v>200</v>
      </c>
      <c r="AT171" s="149" t="s">
        <v>118</v>
      </c>
      <c r="AU171" s="149" t="s">
        <v>86</v>
      </c>
      <c r="AY171" s="15" t="s">
        <v>116</v>
      </c>
      <c r="BE171" s="150">
        <f t="shared" ref="BE171:BE192" si="4">IF(N171="základní",J171,0)</f>
        <v>0</v>
      </c>
      <c r="BF171" s="150">
        <f t="shared" ref="BF171:BF192" si="5">IF(N171="snížená",J171,0)</f>
        <v>0</v>
      </c>
      <c r="BG171" s="150">
        <f t="shared" ref="BG171:BG192" si="6">IF(N171="zákl. přenesená",J171,0)</f>
        <v>0</v>
      </c>
      <c r="BH171" s="150">
        <f t="shared" ref="BH171:BH192" si="7">IF(N171="sníž. přenesená",J171,0)</f>
        <v>0</v>
      </c>
      <c r="BI171" s="150">
        <f t="shared" ref="BI171:BI192" si="8">IF(N171="nulová",J171,0)</f>
        <v>0</v>
      </c>
      <c r="BJ171" s="15" t="s">
        <v>84</v>
      </c>
      <c r="BK171" s="150">
        <f t="shared" ref="BK171:BK192" si="9">ROUND(I171*H171,2)</f>
        <v>0</v>
      </c>
      <c r="BL171" s="15" t="s">
        <v>200</v>
      </c>
      <c r="BM171" s="149" t="s">
        <v>223</v>
      </c>
    </row>
    <row r="172" spans="1:65" s="2" customFormat="1" ht="16.5" customHeight="1">
      <c r="A172" s="30"/>
      <c r="B172" s="137"/>
      <c r="C172" s="160" t="s">
        <v>224</v>
      </c>
      <c r="D172" s="160" t="s">
        <v>171</v>
      </c>
      <c r="E172" s="161" t="s">
        <v>225</v>
      </c>
      <c r="F172" s="162" t="s">
        <v>226</v>
      </c>
      <c r="G172" s="163" t="s">
        <v>222</v>
      </c>
      <c r="H172" s="164">
        <v>4</v>
      </c>
      <c r="I172" s="165"/>
      <c r="J172" s="166">
        <f t="shared" si="0"/>
        <v>0</v>
      </c>
      <c r="K172" s="162" t="s">
        <v>122</v>
      </c>
      <c r="L172" s="167"/>
      <c r="M172" s="168" t="s">
        <v>1</v>
      </c>
      <c r="N172" s="169" t="s">
        <v>41</v>
      </c>
      <c r="O172" s="56"/>
      <c r="P172" s="147">
        <f t="shared" si="1"/>
        <v>0</v>
      </c>
      <c r="Q172" s="147">
        <v>2.5999999999999998E-4</v>
      </c>
      <c r="R172" s="147">
        <f t="shared" si="2"/>
        <v>1.0399999999999999E-3</v>
      </c>
      <c r="S172" s="147">
        <v>0</v>
      </c>
      <c r="T172" s="148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49" t="s">
        <v>206</v>
      </c>
      <c r="AT172" s="149" t="s">
        <v>171</v>
      </c>
      <c r="AU172" s="149" t="s">
        <v>86</v>
      </c>
      <c r="AY172" s="15" t="s">
        <v>116</v>
      </c>
      <c r="BE172" s="150">
        <f t="shared" si="4"/>
        <v>0</v>
      </c>
      <c r="BF172" s="150">
        <f t="shared" si="5"/>
        <v>0</v>
      </c>
      <c r="BG172" s="150">
        <f t="shared" si="6"/>
        <v>0</v>
      </c>
      <c r="BH172" s="150">
        <f t="shared" si="7"/>
        <v>0</v>
      </c>
      <c r="BI172" s="150">
        <f t="shared" si="8"/>
        <v>0</v>
      </c>
      <c r="BJ172" s="15" t="s">
        <v>84</v>
      </c>
      <c r="BK172" s="150">
        <f t="shared" si="9"/>
        <v>0</v>
      </c>
      <c r="BL172" s="15" t="s">
        <v>206</v>
      </c>
      <c r="BM172" s="149" t="s">
        <v>227</v>
      </c>
    </row>
    <row r="173" spans="1:65" s="2" customFormat="1" ht="16.5" customHeight="1">
      <c r="A173" s="30"/>
      <c r="B173" s="137"/>
      <c r="C173" s="160" t="s">
        <v>228</v>
      </c>
      <c r="D173" s="160" t="s">
        <v>171</v>
      </c>
      <c r="E173" s="161" t="s">
        <v>229</v>
      </c>
      <c r="F173" s="162" t="s">
        <v>230</v>
      </c>
      <c r="G173" s="163" t="s">
        <v>222</v>
      </c>
      <c r="H173" s="164">
        <v>9</v>
      </c>
      <c r="I173" s="165"/>
      <c r="J173" s="166">
        <f t="shared" si="0"/>
        <v>0</v>
      </c>
      <c r="K173" s="162" t="s">
        <v>122</v>
      </c>
      <c r="L173" s="167"/>
      <c r="M173" s="168" t="s">
        <v>1</v>
      </c>
      <c r="N173" s="169" t="s">
        <v>41</v>
      </c>
      <c r="O173" s="56"/>
      <c r="P173" s="147">
        <f t="shared" si="1"/>
        <v>0</v>
      </c>
      <c r="Q173" s="147">
        <v>3.2000000000000003E-4</v>
      </c>
      <c r="R173" s="147">
        <f t="shared" si="2"/>
        <v>2.8800000000000002E-3</v>
      </c>
      <c r="S173" s="147">
        <v>0</v>
      </c>
      <c r="T173" s="148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49" t="s">
        <v>206</v>
      </c>
      <c r="AT173" s="149" t="s">
        <v>171</v>
      </c>
      <c r="AU173" s="149" t="s">
        <v>86</v>
      </c>
      <c r="AY173" s="15" t="s">
        <v>116</v>
      </c>
      <c r="BE173" s="150">
        <f t="shared" si="4"/>
        <v>0</v>
      </c>
      <c r="BF173" s="150">
        <f t="shared" si="5"/>
        <v>0</v>
      </c>
      <c r="BG173" s="150">
        <f t="shared" si="6"/>
        <v>0</v>
      </c>
      <c r="BH173" s="150">
        <f t="shared" si="7"/>
        <v>0</v>
      </c>
      <c r="BI173" s="150">
        <f t="shared" si="8"/>
        <v>0</v>
      </c>
      <c r="BJ173" s="15" t="s">
        <v>84</v>
      </c>
      <c r="BK173" s="150">
        <f t="shared" si="9"/>
        <v>0</v>
      </c>
      <c r="BL173" s="15" t="s">
        <v>206</v>
      </c>
      <c r="BM173" s="149" t="s">
        <v>231</v>
      </c>
    </row>
    <row r="174" spans="1:65" s="2" customFormat="1" ht="16.5" customHeight="1">
      <c r="A174" s="30"/>
      <c r="B174" s="137"/>
      <c r="C174" s="160" t="s">
        <v>232</v>
      </c>
      <c r="D174" s="160" t="s">
        <v>171</v>
      </c>
      <c r="E174" s="161" t="s">
        <v>233</v>
      </c>
      <c r="F174" s="162" t="s">
        <v>234</v>
      </c>
      <c r="G174" s="163" t="s">
        <v>222</v>
      </c>
      <c r="H174" s="164">
        <v>21</v>
      </c>
      <c r="I174" s="165"/>
      <c r="J174" s="166">
        <f t="shared" si="0"/>
        <v>0</v>
      </c>
      <c r="K174" s="162" t="s">
        <v>122</v>
      </c>
      <c r="L174" s="167"/>
      <c r="M174" s="168" t="s">
        <v>1</v>
      </c>
      <c r="N174" s="169" t="s">
        <v>41</v>
      </c>
      <c r="O174" s="56"/>
      <c r="P174" s="147">
        <f t="shared" si="1"/>
        <v>0</v>
      </c>
      <c r="Q174" s="147">
        <v>2.2000000000000001E-4</v>
      </c>
      <c r="R174" s="147">
        <f t="shared" si="2"/>
        <v>4.62E-3</v>
      </c>
      <c r="S174" s="147">
        <v>0</v>
      </c>
      <c r="T174" s="148">
        <f t="shared" si="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9" t="s">
        <v>206</v>
      </c>
      <c r="AT174" s="149" t="s">
        <v>171</v>
      </c>
      <c r="AU174" s="149" t="s">
        <v>86</v>
      </c>
      <c r="AY174" s="15" t="s">
        <v>116</v>
      </c>
      <c r="BE174" s="150">
        <f t="shared" si="4"/>
        <v>0</v>
      </c>
      <c r="BF174" s="150">
        <f t="shared" si="5"/>
        <v>0</v>
      </c>
      <c r="BG174" s="150">
        <f t="shared" si="6"/>
        <v>0</v>
      </c>
      <c r="BH174" s="150">
        <f t="shared" si="7"/>
        <v>0</v>
      </c>
      <c r="BI174" s="150">
        <f t="shared" si="8"/>
        <v>0</v>
      </c>
      <c r="BJ174" s="15" t="s">
        <v>84</v>
      </c>
      <c r="BK174" s="150">
        <f t="shared" si="9"/>
        <v>0</v>
      </c>
      <c r="BL174" s="15" t="s">
        <v>206</v>
      </c>
      <c r="BM174" s="149" t="s">
        <v>235</v>
      </c>
    </row>
    <row r="175" spans="1:65" s="2" customFormat="1" ht="24.2" customHeight="1">
      <c r="A175" s="30"/>
      <c r="B175" s="137"/>
      <c r="C175" s="160" t="s">
        <v>7</v>
      </c>
      <c r="D175" s="160" t="s">
        <v>171</v>
      </c>
      <c r="E175" s="161" t="s">
        <v>236</v>
      </c>
      <c r="F175" s="162" t="s">
        <v>237</v>
      </c>
      <c r="G175" s="163" t="s">
        <v>222</v>
      </c>
      <c r="H175" s="164">
        <v>2</v>
      </c>
      <c r="I175" s="165"/>
      <c r="J175" s="166">
        <f t="shared" si="0"/>
        <v>0</v>
      </c>
      <c r="K175" s="162" t="s">
        <v>122</v>
      </c>
      <c r="L175" s="167"/>
      <c r="M175" s="168" t="s">
        <v>1</v>
      </c>
      <c r="N175" s="169" t="s">
        <v>41</v>
      </c>
      <c r="O175" s="56"/>
      <c r="P175" s="147">
        <f t="shared" si="1"/>
        <v>0</v>
      </c>
      <c r="Q175" s="147">
        <v>4.8999999999999998E-4</v>
      </c>
      <c r="R175" s="147">
        <f t="shared" si="2"/>
        <v>9.7999999999999997E-4</v>
      </c>
      <c r="S175" s="147">
        <v>0</v>
      </c>
      <c r="T175" s="148">
        <f t="shared" si="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49" t="s">
        <v>206</v>
      </c>
      <c r="AT175" s="149" t="s">
        <v>171</v>
      </c>
      <c r="AU175" s="149" t="s">
        <v>86</v>
      </c>
      <c r="AY175" s="15" t="s">
        <v>116</v>
      </c>
      <c r="BE175" s="150">
        <f t="shared" si="4"/>
        <v>0</v>
      </c>
      <c r="BF175" s="150">
        <f t="shared" si="5"/>
        <v>0</v>
      </c>
      <c r="BG175" s="150">
        <f t="shared" si="6"/>
        <v>0</v>
      </c>
      <c r="BH175" s="150">
        <f t="shared" si="7"/>
        <v>0</v>
      </c>
      <c r="BI175" s="150">
        <f t="shared" si="8"/>
        <v>0</v>
      </c>
      <c r="BJ175" s="15" t="s">
        <v>84</v>
      </c>
      <c r="BK175" s="150">
        <f t="shared" si="9"/>
        <v>0</v>
      </c>
      <c r="BL175" s="15" t="s">
        <v>206</v>
      </c>
      <c r="BM175" s="149" t="s">
        <v>238</v>
      </c>
    </row>
    <row r="176" spans="1:65" s="2" customFormat="1" ht="33" customHeight="1">
      <c r="A176" s="30"/>
      <c r="B176" s="137"/>
      <c r="C176" s="138" t="s">
        <v>239</v>
      </c>
      <c r="D176" s="138" t="s">
        <v>118</v>
      </c>
      <c r="E176" s="139" t="s">
        <v>240</v>
      </c>
      <c r="F176" s="140" t="s">
        <v>241</v>
      </c>
      <c r="G176" s="141" t="s">
        <v>222</v>
      </c>
      <c r="H176" s="142">
        <v>6</v>
      </c>
      <c r="I176" s="143"/>
      <c r="J176" s="144">
        <f t="shared" si="0"/>
        <v>0</v>
      </c>
      <c r="K176" s="140" t="s">
        <v>122</v>
      </c>
      <c r="L176" s="31"/>
      <c r="M176" s="145" t="s">
        <v>1</v>
      </c>
      <c r="N176" s="146" t="s">
        <v>41</v>
      </c>
      <c r="O176" s="56"/>
      <c r="P176" s="147">
        <f t="shared" si="1"/>
        <v>0</v>
      </c>
      <c r="Q176" s="147">
        <v>0</v>
      </c>
      <c r="R176" s="147">
        <f t="shared" si="2"/>
        <v>0</v>
      </c>
      <c r="S176" s="147">
        <v>0</v>
      </c>
      <c r="T176" s="148">
        <f t="shared" si="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49" t="s">
        <v>200</v>
      </c>
      <c r="AT176" s="149" t="s">
        <v>118</v>
      </c>
      <c r="AU176" s="149" t="s">
        <v>86</v>
      </c>
      <c r="AY176" s="15" t="s">
        <v>116</v>
      </c>
      <c r="BE176" s="150">
        <f t="shared" si="4"/>
        <v>0</v>
      </c>
      <c r="BF176" s="150">
        <f t="shared" si="5"/>
        <v>0</v>
      </c>
      <c r="BG176" s="150">
        <f t="shared" si="6"/>
        <v>0</v>
      </c>
      <c r="BH176" s="150">
        <f t="shared" si="7"/>
        <v>0</v>
      </c>
      <c r="BI176" s="150">
        <f t="shared" si="8"/>
        <v>0</v>
      </c>
      <c r="BJ176" s="15" t="s">
        <v>84</v>
      </c>
      <c r="BK176" s="150">
        <f t="shared" si="9"/>
        <v>0</v>
      </c>
      <c r="BL176" s="15" t="s">
        <v>200</v>
      </c>
      <c r="BM176" s="149" t="s">
        <v>242</v>
      </c>
    </row>
    <row r="177" spans="1:65" s="2" customFormat="1" ht="16.5" customHeight="1">
      <c r="A177" s="30"/>
      <c r="B177" s="137"/>
      <c r="C177" s="160" t="s">
        <v>243</v>
      </c>
      <c r="D177" s="160" t="s">
        <v>171</v>
      </c>
      <c r="E177" s="161" t="s">
        <v>244</v>
      </c>
      <c r="F177" s="162" t="s">
        <v>245</v>
      </c>
      <c r="G177" s="163" t="s">
        <v>222</v>
      </c>
      <c r="H177" s="164">
        <v>2</v>
      </c>
      <c r="I177" s="165"/>
      <c r="J177" s="166">
        <f t="shared" si="0"/>
        <v>0</v>
      </c>
      <c r="K177" s="162" t="s">
        <v>122</v>
      </c>
      <c r="L177" s="167"/>
      <c r="M177" s="168" t="s">
        <v>1</v>
      </c>
      <c r="N177" s="169" t="s">
        <v>41</v>
      </c>
      <c r="O177" s="56"/>
      <c r="P177" s="147">
        <f t="shared" si="1"/>
        <v>0</v>
      </c>
      <c r="Q177" s="147">
        <v>8.4000000000000003E-4</v>
      </c>
      <c r="R177" s="147">
        <f t="shared" si="2"/>
        <v>1.6800000000000001E-3</v>
      </c>
      <c r="S177" s="147">
        <v>0</v>
      </c>
      <c r="T177" s="148">
        <f t="shared" si="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49" t="s">
        <v>206</v>
      </c>
      <c r="AT177" s="149" t="s">
        <v>171</v>
      </c>
      <c r="AU177" s="149" t="s">
        <v>86</v>
      </c>
      <c r="AY177" s="15" t="s">
        <v>116</v>
      </c>
      <c r="BE177" s="150">
        <f t="shared" si="4"/>
        <v>0</v>
      </c>
      <c r="BF177" s="150">
        <f t="shared" si="5"/>
        <v>0</v>
      </c>
      <c r="BG177" s="150">
        <f t="shared" si="6"/>
        <v>0</v>
      </c>
      <c r="BH177" s="150">
        <f t="shared" si="7"/>
        <v>0</v>
      </c>
      <c r="BI177" s="150">
        <f t="shared" si="8"/>
        <v>0</v>
      </c>
      <c r="BJ177" s="15" t="s">
        <v>84</v>
      </c>
      <c r="BK177" s="150">
        <f t="shared" si="9"/>
        <v>0</v>
      </c>
      <c r="BL177" s="15" t="s">
        <v>206</v>
      </c>
      <c r="BM177" s="149" t="s">
        <v>246</v>
      </c>
    </row>
    <row r="178" spans="1:65" s="2" customFormat="1" ht="16.5" customHeight="1">
      <c r="A178" s="30"/>
      <c r="B178" s="137"/>
      <c r="C178" s="160" t="s">
        <v>247</v>
      </c>
      <c r="D178" s="160" t="s">
        <v>171</v>
      </c>
      <c r="E178" s="161" t="s">
        <v>248</v>
      </c>
      <c r="F178" s="162" t="s">
        <v>249</v>
      </c>
      <c r="G178" s="163" t="s">
        <v>222</v>
      </c>
      <c r="H178" s="164">
        <v>3</v>
      </c>
      <c r="I178" s="165"/>
      <c r="J178" s="166">
        <f t="shared" si="0"/>
        <v>0</v>
      </c>
      <c r="K178" s="162" t="s">
        <v>122</v>
      </c>
      <c r="L178" s="167"/>
      <c r="M178" s="168" t="s">
        <v>1</v>
      </c>
      <c r="N178" s="169" t="s">
        <v>41</v>
      </c>
      <c r="O178" s="56"/>
      <c r="P178" s="147">
        <f t="shared" si="1"/>
        <v>0</v>
      </c>
      <c r="Q178" s="147">
        <v>3.8999999999999999E-4</v>
      </c>
      <c r="R178" s="147">
        <f t="shared" si="2"/>
        <v>1.17E-3</v>
      </c>
      <c r="S178" s="147">
        <v>0</v>
      </c>
      <c r="T178" s="148">
        <f t="shared" si="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49" t="s">
        <v>206</v>
      </c>
      <c r="AT178" s="149" t="s">
        <v>171</v>
      </c>
      <c r="AU178" s="149" t="s">
        <v>86</v>
      </c>
      <c r="AY178" s="15" t="s">
        <v>116</v>
      </c>
      <c r="BE178" s="150">
        <f t="shared" si="4"/>
        <v>0</v>
      </c>
      <c r="BF178" s="150">
        <f t="shared" si="5"/>
        <v>0</v>
      </c>
      <c r="BG178" s="150">
        <f t="shared" si="6"/>
        <v>0</v>
      </c>
      <c r="BH178" s="150">
        <f t="shared" si="7"/>
        <v>0</v>
      </c>
      <c r="BI178" s="150">
        <f t="shared" si="8"/>
        <v>0</v>
      </c>
      <c r="BJ178" s="15" t="s">
        <v>84</v>
      </c>
      <c r="BK178" s="150">
        <f t="shared" si="9"/>
        <v>0</v>
      </c>
      <c r="BL178" s="15" t="s">
        <v>206</v>
      </c>
      <c r="BM178" s="149" t="s">
        <v>250</v>
      </c>
    </row>
    <row r="179" spans="1:65" s="2" customFormat="1" ht="16.5" customHeight="1">
      <c r="A179" s="30"/>
      <c r="B179" s="137"/>
      <c r="C179" s="160" t="s">
        <v>251</v>
      </c>
      <c r="D179" s="160" t="s">
        <v>171</v>
      </c>
      <c r="E179" s="161" t="s">
        <v>252</v>
      </c>
      <c r="F179" s="162" t="s">
        <v>253</v>
      </c>
      <c r="G179" s="163" t="s">
        <v>222</v>
      </c>
      <c r="H179" s="164">
        <v>1</v>
      </c>
      <c r="I179" s="165"/>
      <c r="J179" s="166">
        <f t="shared" si="0"/>
        <v>0</v>
      </c>
      <c r="K179" s="162" t="s">
        <v>122</v>
      </c>
      <c r="L179" s="167"/>
      <c r="M179" s="168" t="s">
        <v>1</v>
      </c>
      <c r="N179" s="169" t="s">
        <v>41</v>
      </c>
      <c r="O179" s="56"/>
      <c r="P179" s="147">
        <f t="shared" si="1"/>
        <v>0</v>
      </c>
      <c r="Q179" s="147">
        <v>4.2999999999999999E-4</v>
      </c>
      <c r="R179" s="147">
        <f t="shared" si="2"/>
        <v>4.2999999999999999E-4</v>
      </c>
      <c r="S179" s="147">
        <v>0</v>
      </c>
      <c r="T179" s="148">
        <f t="shared" si="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49" t="s">
        <v>206</v>
      </c>
      <c r="AT179" s="149" t="s">
        <v>171</v>
      </c>
      <c r="AU179" s="149" t="s">
        <v>86</v>
      </c>
      <c r="AY179" s="15" t="s">
        <v>116</v>
      </c>
      <c r="BE179" s="150">
        <f t="shared" si="4"/>
        <v>0</v>
      </c>
      <c r="BF179" s="150">
        <f t="shared" si="5"/>
        <v>0</v>
      </c>
      <c r="BG179" s="150">
        <f t="shared" si="6"/>
        <v>0</v>
      </c>
      <c r="BH179" s="150">
        <f t="shared" si="7"/>
        <v>0</v>
      </c>
      <c r="BI179" s="150">
        <f t="shared" si="8"/>
        <v>0</v>
      </c>
      <c r="BJ179" s="15" t="s">
        <v>84</v>
      </c>
      <c r="BK179" s="150">
        <f t="shared" si="9"/>
        <v>0</v>
      </c>
      <c r="BL179" s="15" t="s">
        <v>206</v>
      </c>
      <c r="BM179" s="149" t="s">
        <v>254</v>
      </c>
    </row>
    <row r="180" spans="1:65" s="2" customFormat="1" ht="16.5" customHeight="1">
      <c r="A180" s="30"/>
      <c r="B180" s="137"/>
      <c r="C180" s="138" t="s">
        <v>255</v>
      </c>
      <c r="D180" s="138" t="s">
        <v>118</v>
      </c>
      <c r="E180" s="139" t="s">
        <v>256</v>
      </c>
      <c r="F180" s="140" t="s">
        <v>257</v>
      </c>
      <c r="G180" s="141" t="s">
        <v>189</v>
      </c>
      <c r="H180" s="142">
        <v>139.5</v>
      </c>
      <c r="I180" s="143"/>
      <c r="J180" s="144">
        <f t="shared" si="0"/>
        <v>0</v>
      </c>
      <c r="K180" s="140" t="s">
        <v>122</v>
      </c>
      <c r="L180" s="31"/>
      <c r="M180" s="145" t="s">
        <v>1</v>
      </c>
      <c r="N180" s="146" t="s">
        <v>41</v>
      </c>
      <c r="O180" s="56"/>
      <c r="P180" s="147">
        <f t="shared" si="1"/>
        <v>0</v>
      </c>
      <c r="Q180" s="147">
        <v>0</v>
      </c>
      <c r="R180" s="147">
        <f t="shared" si="2"/>
        <v>0</v>
      </c>
      <c r="S180" s="147">
        <v>0</v>
      </c>
      <c r="T180" s="148">
        <f t="shared" si="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49" t="s">
        <v>200</v>
      </c>
      <c r="AT180" s="149" t="s">
        <v>118</v>
      </c>
      <c r="AU180" s="149" t="s">
        <v>86</v>
      </c>
      <c r="AY180" s="15" t="s">
        <v>116</v>
      </c>
      <c r="BE180" s="150">
        <f t="shared" si="4"/>
        <v>0</v>
      </c>
      <c r="BF180" s="150">
        <f t="shared" si="5"/>
        <v>0</v>
      </c>
      <c r="BG180" s="150">
        <f t="shared" si="6"/>
        <v>0</v>
      </c>
      <c r="BH180" s="150">
        <f t="shared" si="7"/>
        <v>0</v>
      </c>
      <c r="BI180" s="150">
        <f t="shared" si="8"/>
        <v>0</v>
      </c>
      <c r="BJ180" s="15" t="s">
        <v>84</v>
      </c>
      <c r="BK180" s="150">
        <f t="shared" si="9"/>
        <v>0</v>
      </c>
      <c r="BL180" s="15" t="s">
        <v>200</v>
      </c>
      <c r="BM180" s="149" t="s">
        <v>258</v>
      </c>
    </row>
    <row r="181" spans="1:65" s="2" customFormat="1" ht="21.75" customHeight="1">
      <c r="A181" s="30"/>
      <c r="B181" s="137"/>
      <c r="C181" s="138" t="s">
        <v>259</v>
      </c>
      <c r="D181" s="138" t="s">
        <v>118</v>
      </c>
      <c r="E181" s="139" t="s">
        <v>260</v>
      </c>
      <c r="F181" s="140" t="s">
        <v>261</v>
      </c>
      <c r="G181" s="141" t="s">
        <v>189</v>
      </c>
      <c r="H181" s="142">
        <v>139.5</v>
      </c>
      <c r="I181" s="143"/>
      <c r="J181" s="144">
        <f t="shared" si="0"/>
        <v>0</v>
      </c>
      <c r="K181" s="140" t="s">
        <v>122</v>
      </c>
      <c r="L181" s="31"/>
      <c r="M181" s="145" t="s">
        <v>1</v>
      </c>
      <c r="N181" s="146" t="s">
        <v>41</v>
      </c>
      <c r="O181" s="56"/>
      <c r="P181" s="147">
        <f t="shared" si="1"/>
        <v>0</v>
      </c>
      <c r="Q181" s="147">
        <v>0</v>
      </c>
      <c r="R181" s="147">
        <f t="shared" si="2"/>
        <v>0</v>
      </c>
      <c r="S181" s="147">
        <v>0</v>
      </c>
      <c r="T181" s="148">
        <f t="shared" si="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49" t="s">
        <v>200</v>
      </c>
      <c r="AT181" s="149" t="s">
        <v>118</v>
      </c>
      <c r="AU181" s="149" t="s">
        <v>86</v>
      </c>
      <c r="AY181" s="15" t="s">
        <v>116</v>
      </c>
      <c r="BE181" s="150">
        <f t="shared" si="4"/>
        <v>0</v>
      </c>
      <c r="BF181" s="150">
        <f t="shared" si="5"/>
        <v>0</v>
      </c>
      <c r="BG181" s="150">
        <f t="shared" si="6"/>
        <v>0</v>
      </c>
      <c r="BH181" s="150">
        <f t="shared" si="7"/>
        <v>0</v>
      </c>
      <c r="BI181" s="150">
        <f t="shared" si="8"/>
        <v>0</v>
      </c>
      <c r="BJ181" s="15" t="s">
        <v>84</v>
      </c>
      <c r="BK181" s="150">
        <f t="shared" si="9"/>
        <v>0</v>
      </c>
      <c r="BL181" s="15" t="s">
        <v>200</v>
      </c>
      <c r="BM181" s="149" t="s">
        <v>262</v>
      </c>
    </row>
    <row r="182" spans="1:65" s="2" customFormat="1" ht="16.5" customHeight="1">
      <c r="A182" s="30"/>
      <c r="B182" s="137"/>
      <c r="C182" s="138" t="s">
        <v>263</v>
      </c>
      <c r="D182" s="138" t="s">
        <v>118</v>
      </c>
      <c r="E182" s="139" t="s">
        <v>264</v>
      </c>
      <c r="F182" s="140" t="s">
        <v>265</v>
      </c>
      <c r="G182" s="141" t="s">
        <v>189</v>
      </c>
      <c r="H182" s="142">
        <v>139.5</v>
      </c>
      <c r="I182" s="143"/>
      <c r="J182" s="144">
        <f t="shared" si="0"/>
        <v>0</v>
      </c>
      <c r="K182" s="140" t="s">
        <v>122</v>
      </c>
      <c r="L182" s="31"/>
      <c r="M182" s="145" t="s">
        <v>1</v>
      </c>
      <c r="N182" s="146" t="s">
        <v>41</v>
      </c>
      <c r="O182" s="56"/>
      <c r="P182" s="147">
        <f t="shared" si="1"/>
        <v>0</v>
      </c>
      <c r="Q182" s="147">
        <v>0</v>
      </c>
      <c r="R182" s="147">
        <f t="shared" si="2"/>
        <v>0</v>
      </c>
      <c r="S182" s="147">
        <v>0</v>
      </c>
      <c r="T182" s="148">
        <f t="shared" si="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49" t="s">
        <v>200</v>
      </c>
      <c r="AT182" s="149" t="s">
        <v>118</v>
      </c>
      <c r="AU182" s="149" t="s">
        <v>86</v>
      </c>
      <c r="AY182" s="15" t="s">
        <v>116</v>
      </c>
      <c r="BE182" s="150">
        <f t="shared" si="4"/>
        <v>0</v>
      </c>
      <c r="BF182" s="150">
        <f t="shared" si="5"/>
        <v>0</v>
      </c>
      <c r="BG182" s="150">
        <f t="shared" si="6"/>
        <v>0</v>
      </c>
      <c r="BH182" s="150">
        <f t="shared" si="7"/>
        <v>0</v>
      </c>
      <c r="BI182" s="150">
        <f t="shared" si="8"/>
        <v>0</v>
      </c>
      <c r="BJ182" s="15" t="s">
        <v>84</v>
      </c>
      <c r="BK182" s="150">
        <f t="shared" si="9"/>
        <v>0</v>
      </c>
      <c r="BL182" s="15" t="s">
        <v>200</v>
      </c>
      <c r="BM182" s="149" t="s">
        <v>266</v>
      </c>
    </row>
    <row r="183" spans="1:65" s="2" customFormat="1" ht="24.2" customHeight="1">
      <c r="A183" s="30"/>
      <c r="B183" s="137"/>
      <c r="C183" s="138" t="s">
        <v>267</v>
      </c>
      <c r="D183" s="138" t="s">
        <v>118</v>
      </c>
      <c r="E183" s="139" t="s">
        <v>268</v>
      </c>
      <c r="F183" s="140" t="s">
        <v>269</v>
      </c>
      <c r="G183" s="141" t="s">
        <v>222</v>
      </c>
      <c r="H183" s="142">
        <v>2</v>
      </c>
      <c r="I183" s="143"/>
      <c r="J183" s="144">
        <f t="shared" si="0"/>
        <v>0</v>
      </c>
      <c r="K183" s="140" t="s">
        <v>1</v>
      </c>
      <c r="L183" s="31"/>
      <c r="M183" s="145" t="s">
        <v>1</v>
      </c>
      <c r="N183" s="146" t="s">
        <v>41</v>
      </c>
      <c r="O183" s="56"/>
      <c r="P183" s="147">
        <f t="shared" si="1"/>
        <v>0</v>
      </c>
      <c r="Q183" s="147">
        <v>0</v>
      </c>
      <c r="R183" s="147">
        <f t="shared" si="2"/>
        <v>0</v>
      </c>
      <c r="S183" s="147">
        <v>0</v>
      </c>
      <c r="T183" s="148">
        <f t="shared" si="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49" t="s">
        <v>200</v>
      </c>
      <c r="AT183" s="149" t="s">
        <v>118</v>
      </c>
      <c r="AU183" s="149" t="s">
        <v>86</v>
      </c>
      <c r="AY183" s="15" t="s">
        <v>116</v>
      </c>
      <c r="BE183" s="150">
        <f t="shared" si="4"/>
        <v>0</v>
      </c>
      <c r="BF183" s="150">
        <f t="shared" si="5"/>
        <v>0</v>
      </c>
      <c r="BG183" s="150">
        <f t="shared" si="6"/>
        <v>0</v>
      </c>
      <c r="BH183" s="150">
        <f t="shared" si="7"/>
        <v>0</v>
      </c>
      <c r="BI183" s="150">
        <f t="shared" si="8"/>
        <v>0</v>
      </c>
      <c r="BJ183" s="15" t="s">
        <v>84</v>
      </c>
      <c r="BK183" s="150">
        <f t="shared" si="9"/>
        <v>0</v>
      </c>
      <c r="BL183" s="15" t="s">
        <v>200</v>
      </c>
      <c r="BM183" s="149" t="s">
        <v>270</v>
      </c>
    </row>
    <row r="184" spans="1:65" s="2" customFormat="1" ht="24.2" customHeight="1">
      <c r="A184" s="30"/>
      <c r="B184" s="137"/>
      <c r="C184" s="138" t="s">
        <v>271</v>
      </c>
      <c r="D184" s="138" t="s">
        <v>118</v>
      </c>
      <c r="E184" s="139" t="s">
        <v>272</v>
      </c>
      <c r="F184" s="140" t="s">
        <v>273</v>
      </c>
      <c r="G184" s="141" t="s">
        <v>222</v>
      </c>
      <c r="H184" s="142">
        <v>1</v>
      </c>
      <c r="I184" s="143"/>
      <c r="J184" s="144">
        <f t="shared" si="0"/>
        <v>0</v>
      </c>
      <c r="K184" s="140" t="s">
        <v>1</v>
      </c>
      <c r="L184" s="31"/>
      <c r="M184" s="145" t="s">
        <v>1</v>
      </c>
      <c r="N184" s="146" t="s">
        <v>41</v>
      </c>
      <c r="O184" s="56"/>
      <c r="P184" s="147">
        <f t="shared" si="1"/>
        <v>0</v>
      </c>
      <c r="Q184" s="147">
        <v>0</v>
      </c>
      <c r="R184" s="147">
        <f t="shared" si="2"/>
        <v>0</v>
      </c>
      <c r="S184" s="147">
        <v>0</v>
      </c>
      <c r="T184" s="148">
        <f t="shared" si="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49" t="s">
        <v>200</v>
      </c>
      <c r="AT184" s="149" t="s">
        <v>118</v>
      </c>
      <c r="AU184" s="149" t="s">
        <v>86</v>
      </c>
      <c r="AY184" s="15" t="s">
        <v>116</v>
      </c>
      <c r="BE184" s="150">
        <f t="shared" si="4"/>
        <v>0</v>
      </c>
      <c r="BF184" s="150">
        <f t="shared" si="5"/>
        <v>0</v>
      </c>
      <c r="BG184" s="150">
        <f t="shared" si="6"/>
        <v>0</v>
      </c>
      <c r="BH184" s="150">
        <f t="shared" si="7"/>
        <v>0</v>
      </c>
      <c r="BI184" s="150">
        <f t="shared" si="8"/>
        <v>0</v>
      </c>
      <c r="BJ184" s="15" t="s">
        <v>84</v>
      </c>
      <c r="BK184" s="150">
        <f t="shared" si="9"/>
        <v>0</v>
      </c>
      <c r="BL184" s="15" t="s">
        <v>200</v>
      </c>
      <c r="BM184" s="149" t="s">
        <v>274</v>
      </c>
    </row>
    <row r="185" spans="1:65" s="2" customFormat="1" ht="24.2" customHeight="1">
      <c r="A185" s="30"/>
      <c r="B185" s="137"/>
      <c r="C185" s="138" t="s">
        <v>275</v>
      </c>
      <c r="D185" s="138" t="s">
        <v>118</v>
      </c>
      <c r="E185" s="139" t="s">
        <v>276</v>
      </c>
      <c r="F185" s="140" t="s">
        <v>277</v>
      </c>
      <c r="G185" s="141" t="s">
        <v>222</v>
      </c>
      <c r="H185" s="142">
        <v>1</v>
      </c>
      <c r="I185" s="143"/>
      <c r="J185" s="144">
        <f t="shared" si="0"/>
        <v>0</v>
      </c>
      <c r="K185" s="140" t="s">
        <v>1</v>
      </c>
      <c r="L185" s="31"/>
      <c r="M185" s="145" t="s">
        <v>1</v>
      </c>
      <c r="N185" s="146" t="s">
        <v>41</v>
      </c>
      <c r="O185" s="56"/>
      <c r="P185" s="147">
        <f t="shared" si="1"/>
        <v>0</v>
      </c>
      <c r="Q185" s="147">
        <v>0</v>
      </c>
      <c r="R185" s="147">
        <f t="shared" si="2"/>
        <v>0</v>
      </c>
      <c r="S185" s="147">
        <v>0</v>
      </c>
      <c r="T185" s="148">
        <f t="shared" si="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49" t="s">
        <v>200</v>
      </c>
      <c r="AT185" s="149" t="s">
        <v>118</v>
      </c>
      <c r="AU185" s="149" t="s">
        <v>86</v>
      </c>
      <c r="AY185" s="15" t="s">
        <v>116</v>
      </c>
      <c r="BE185" s="150">
        <f t="shared" si="4"/>
        <v>0</v>
      </c>
      <c r="BF185" s="150">
        <f t="shared" si="5"/>
        <v>0</v>
      </c>
      <c r="BG185" s="150">
        <f t="shared" si="6"/>
        <v>0</v>
      </c>
      <c r="BH185" s="150">
        <f t="shared" si="7"/>
        <v>0</v>
      </c>
      <c r="BI185" s="150">
        <f t="shared" si="8"/>
        <v>0</v>
      </c>
      <c r="BJ185" s="15" t="s">
        <v>84</v>
      </c>
      <c r="BK185" s="150">
        <f t="shared" si="9"/>
        <v>0</v>
      </c>
      <c r="BL185" s="15" t="s">
        <v>200</v>
      </c>
      <c r="BM185" s="149" t="s">
        <v>278</v>
      </c>
    </row>
    <row r="186" spans="1:65" s="2" customFormat="1" ht="37.9" customHeight="1">
      <c r="A186" s="30"/>
      <c r="B186" s="137"/>
      <c r="C186" s="138" t="s">
        <v>279</v>
      </c>
      <c r="D186" s="138" t="s">
        <v>118</v>
      </c>
      <c r="E186" s="139" t="s">
        <v>280</v>
      </c>
      <c r="F186" s="140" t="s">
        <v>281</v>
      </c>
      <c r="G186" s="141" t="s">
        <v>222</v>
      </c>
      <c r="H186" s="142">
        <v>1</v>
      </c>
      <c r="I186" s="143"/>
      <c r="J186" s="144">
        <f t="shared" si="0"/>
        <v>0</v>
      </c>
      <c r="K186" s="140" t="s">
        <v>1</v>
      </c>
      <c r="L186" s="31"/>
      <c r="M186" s="145" t="s">
        <v>1</v>
      </c>
      <c r="N186" s="146" t="s">
        <v>41</v>
      </c>
      <c r="O186" s="56"/>
      <c r="P186" s="147">
        <f t="shared" si="1"/>
        <v>0</v>
      </c>
      <c r="Q186" s="147">
        <v>0</v>
      </c>
      <c r="R186" s="147">
        <f t="shared" si="2"/>
        <v>0</v>
      </c>
      <c r="S186" s="147">
        <v>0</v>
      </c>
      <c r="T186" s="148">
        <f t="shared" si="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49" t="s">
        <v>200</v>
      </c>
      <c r="AT186" s="149" t="s">
        <v>118</v>
      </c>
      <c r="AU186" s="149" t="s">
        <v>86</v>
      </c>
      <c r="AY186" s="15" t="s">
        <v>116</v>
      </c>
      <c r="BE186" s="150">
        <f t="shared" si="4"/>
        <v>0</v>
      </c>
      <c r="BF186" s="150">
        <f t="shared" si="5"/>
        <v>0</v>
      </c>
      <c r="BG186" s="150">
        <f t="shared" si="6"/>
        <v>0</v>
      </c>
      <c r="BH186" s="150">
        <f t="shared" si="7"/>
        <v>0</v>
      </c>
      <c r="BI186" s="150">
        <f t="shared" si="8"/>
        <v>0</v>
      </c>
      <c r="BJ186" s="15" t="s">
        <v>84</v>
      </c>
      <c r="BK186" s="150">
        <f t="shared" si="9"/>
        <v>0</v>
      </c>
      <c r="BL186" s="15" t="s">
        <v>200</v>
      </c>
      <c r="BM186" s="149" t="s">
        <v>282</v>
      </c>
    </row>
    <row r="187" spans="1:65" s="2" customFormat="1" ht="37.9" customHeight="1">
      <c r="A187" s="30"/>
      <c r="B187" s="137"/>
      <c r="C187" s="138" t="s">
        <v>283</v>
      </c>
      <c r="D187" s="138" t="s">
        <v>118</v>
      </c>
      <c r="E187" s="139" t="s">
        <v>284</v>
      </c>
      <c r="F187" s="140" t="s">
        <v>285</v>
      </c>
      <c r="G187" s="141" t="s">
        <v>222</v>
      </c>
      <c r="H187" s="142">
        <v>1</v>
      </c>
      <c r="I187" s="143"/>
      <c r="J187" s="144">
        <f t="shared" si="0"/>
        <v>0</v>
      </c>
      <c r="K187" s="140" t="s">
        <v>1</v>
      </c>
      <c r="L187" s="31"/>
      <c r="M187" s="145" t="s">
        <v>1</v>
      </c>
      <c r="N187" s="146" t="s">
        <v>41</v>
      </c>
      <c r="O187" s="56"/>
      <c r="P187" s="147">
        <f t="shared" si="1"/>
        <v>0</v>
      </c>
      <c r="Q187" s="147">
        <v>0</v>
      </c>
      <c r="R187" s="147">
        <f t="shared" si="2"/>
        <v>0</v>
      </c>
      <c r="S187" s="147">
        <v>0</v>
      </c>
      <c r="T187" s="148">
        <f t="shared" si="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49" t="s">
        <v>200</v>
      </c>
      <c r="AT187" s="149" t="s">
        <v>118</v>
      </c>
      <c r="AU187" s="149" t="s">
        <v>86</v>
      </c>
      <c r="AY187" s="15" t="s">
        <v>116</v>
      </c>
      <c r="BE187" s="150">
        <f t="shared" si="4"/>
        <v>0</v>
      </c>
      <c r="BF187" s="150">
        <f t="shared" si="5"/>
        <v>0</v>
      </c>
      <c r="BG187" s="150">
        <f t="shared" si="6"/>
        <v>0</v>
      </c>
      <c r="BH187" s="150">
        <f t="shared" si="7"/>
        <v>0</v>
      </c>
      <c r="BI187" s="150">
        <f t="shared" si="8"/>
        <v>0</v>
      </c>
      <c r="BJ187" s="15" t="s">
        <v>84</v>
      </c>
      <c r="BK187" s="150">
        <f t="shared" si="9"/>
        <v>0</v>
      </c>
      <c r="BL187" s="15" t="s">
        <v>200</v>
      </c>
      <c r="BM187" s="149" t="s">
        <v>286</v>
      </c>
    </row>
    <row r="188" spans="1:65" s="2" customFormat="1" ht="37.9" customHeight="1">
      <c r="A188" s="30"/>
      <c r="B188" s="137"/>
      <c r="C188" s="138" t="s">
        <v>287</v>
      </c>
      <c r="D188" s="138" t="s">
        <v>118</v>
      </c>
      <c r="E188" s="139" t="s">
        <v>288</v>
      </c>
      <c r="F188" s="140" t="s">
        <v>289</v>
      </c>
      <c r="G188" s="141" t="s">
        <v>222</v>
      </c>
      <c r="H188" s="142">
        <v>1</v>
      </c>
      <c r="I188" s="143"/>
      <c r="J188" s="144">
        <f t="shared" si="0"/>
        <v>0</v>
      </c>
      <c r="K188" s="140" t="s">
        <v>1</v>
      </c>
      <c r="L188" s="31"/>
      <c r="M188" s="145" t="s">
        <v>1</v>
      </c>
      <c r="N188" s="146" t="s">
        <v>41</v>
      </c>
      <c r="O188" s="56"/>
      <c r="P188" s="147">
        <f t="shared" si="1"/>
        <v>0</v>
      </c>
      <c r="Q188" s="147">
        <v>0</v>
      </c>
      <c r="R188" s="147">
        <f t="shared" si="2"/>
        <v>0</v>
      </c>
      <c r="S188" s="147">
        <v>0</v>
      </c>
      <c r="T188" s="148">
        <f t="shared" si="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49" t="s">
        <v>200</v>
      </c>
      <c r="AT188" s="149" t="s">
        <v>118</v>
      </c>
      <c r="AU188" s="149" t="s">
        <v>86</v>
      </c>
      <c r="AY188" s="15" t="s">
        <v>116</v>
      </c>
      <c r="BE188" s="150">
        <f t="shared" si="4"/>
        <v>0</v>
      </c>
      <c r="BF188" s="150">
        <f t="shared" si="5"/>
        <v>0</v>
      </c>
      <c r="BG188" s="150">
        <f t="shared" si="6"/>
        <v>0</v>
      </c>
      <c r="BH188" s="150">
        <f t="shared" si="7"/>
        <v>0</v>
      </c>
      <c r="BI188" s="150">
        <f t="shared" si="8"/>
        <v>0</v>
      </c>
      <c r="BJ188" s="15" t="s">
        <v>84</v>
      </c>
      <c r="BK188" s="150">
        <f t="shared" si="9"/>
        <v>0</v>
      </c>
      <c r="BL188" s="15" t="s">
        <v>200</v>
      </c>
      <c r="BM188" s="149" t="s">
        <v>290</v>
      </c>
    </row>
    <row r="189" spans="1:65" s="2" customFormat="1" ht="33" customHeight="1">
      <c r="A189" s="30"/>
      <c r="B189" s="137"/>
      <c r="C189" s="138" t="s">
        <v>291</v>
      </c>
      <c r="D189" s="138" t="s">
        <v>118</v>
      </c>
      <c r="E189" s="139" t="s">
        <v>292</v>
      </c>
      <c r="F189" s="140" t="s">
        <v>293</v>
      </c>
      <c r="G189" s="141" t="s">
        <v>222</v>
      </c>
      <c r="H189" s="142">
        <v>1</v>
      </c>
      <c r="I189" s="143"/>
      <c r="J189" s="144">
        <f t="shared" si="0"/>
        <v>0</v>
      </c>
      <c r="K189" s="140" t="s">
        <v>1</v>
      </c>
      <c r="L189" s="31"/>
      <c r="M189" s="145" t="s">
        <v>1</v>
      </c>
      <c r="N189" s="146" t="s">
        <v>41</v>
      </c>
      <c r="O189" s="56"/>
      <c r="P189" s="147">
        <f t="shared" si="1"/>
        <v>0</v>
      </c>
      <c r="Q189" s="147">
        <v>0</v>
      </c>
      <c r="R189" s="147">
        <f t="shared" si="2"/>
        <v>0</v>
      </c>
      <c r="S189" s="147">
        <v>0</v>
      </c>
      <c r="T189" s="148">
        <f t="shared" si="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49" t="s">
        <v>200</v>
      </c>
      <c r="AT189" s="149" t="s">
        <v>118</v>
      </c>
      <c r="AU189" s="149" t="s">
        <v>86</v>
      </c>
      <c r="AY189" s="15" t="s">
        <v>116</v>
      </c>
      <c r="BE189" s="150">
        <f t="shared" si="4"/>
        <v>0</v>
      </c>
      <c r="BF189" s="150">
        <f t="shared" si="5"/>
        <v>0</v>
      </c>
      <c r="BG189" s="150">
        <f t="shared" si="6"/>
        <v>0</v>
      </c>
      <c r="BH189" s="150">
        <f t="shared" si="7"/>
        <v>0</v>
      </c>
      <c r="BI189" s="150">
        <f t="shared" si="8"/>
        <v>0</v>
      </c>
      <c r="BJ189" s="15" t="s">
        <v>84</v>
      </c>
      <c r="BK189" s="150">
        <f t="shared" si="9"/>
        <v>0</v>
      </c>
      <c r="BL189" s="15" t="s">
        <v>200</v>
      </c>
      <c r="BM189" s="149" t="s">
        <v>294</v>
      </c>
    </row>
    <row r="190" spans="1:65" s="2" customFormat="1" ht="16.5" customHeight="1">
      <c r="A190" s="30"/>
      <c r="B190" s="137"/>
      <c r="C190" s="138" t="s">
        <v>295</v>
      </c>
      <c r="D190" s="138" t="s">
        <v>118</v>
      </c>
      <c r="E190" s="139" t="s">
        <v>296</v>
      </c>
      <c r="F190" s="140" t="s">
        <v>297</v>
      </c>
      <c r="G190" s="141" t="s">
        <v>298</v>
      </c>
      <c r="H190" s="142">
        <v>8</v>
      </c>
      <c r="I190" s="143"/>
      <c r="J190" s="144">
        <f t="shared" si="0"/>
        <v>0</v>
      </c>
      <c r="K190" s="140" t="s">
        <v>1</v>
      </c>
      <c r="L190" s="31"/>
      <c r="M190" s="145" t="s">
        <v>1</v>
      </c>
      <c r="N190" s="146" t="s">
        <v>41</v>
      </c>
      <c r="O190" s="56"/>
      <c r="P190" s="147">
        <f t="shared" si="1"/>
        <v>0</v>
      </c>
      <c r="Q190" s="147">
        <v>0</v>
      </c>
      <c r="R190" s="147">
        <f t="shared" si="2"/>
        <v>0</v>
      </c>
      <c r="S190" s="147">
        <v>0</v>
      </c>
      <c r="T190" s="148">
        <f t="shared" si="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49" t="s">
        <v>200</v>
      </c>
      <c r="AT190" s="149" t="s">
        <v>118</v>
      </c>
      <c r="AU190" s="149" t="s">
        <v>86</v>
      </c>
      <c r="AY190" s="15" t="s">
        <v>116</v>
      </c>
      <c r="BE190" s="150">
        <f t="shared" si="4"/>
        <v>0</v>
      </c>
      <c r="BF190" s="150">
        <f t="shared" si="5"/>
        <v>0</v>
      </c>
      <c r="BG190" s="150">
        <f t="shared" si="6"/>
        <v>0</v>
      </c>
      <c r="BH190" s="150">
        <f t="shared" si="7"/>
        <v>0</v>
      </c>
      <c r="BI190" s="150">
        <f t="shared" si="8"/>
        <v>0</v>
      </c>
      <c r="BJ190" s="15" t="s">
        <v>84</v>
      </c>
      <c r="BK190" s="150">
        <f t="shared" si="9"/>
        <v>0</v>
      </c>
      <c r="BL190" s="15" t="s">
        <v>200</v>
      </c>
      <c r="BM190" s="149" t="s">
        <v>299</v>
      </c>
    </row>
    <row r="191" spans="1:65" s="2" customFormat="1" ht="16.5" customHeight="1">
      <c r="A191" s="30"/>
      <c r="B191" s="137"/>
      <c r="C191" s="138" t="s">
        <v>300</v>
      </c>
      <c r="D191" s="138" t="s">
        <v>118</v>
      </c>
      <c r="E191" s="139" t="s">
        <v>301</v>
      </c>
      <c r="F191" s="140" t="s">
        <v>302</v>
      </c>
      <c r="G191" s="141" t="s">
        <v>222</v>
      </c>
      <c r="H191" s="142">
        <v>1</v>
      </c>
      <c r="I191" s="143"/>
      <c r="J191" s="144">
        <f t="shared" si="0"/>
        <v>0</v>
      </c>
      <c r="K191" s="140" t="s">
        <v>1</v>
      </c>
      <c r="L191" s="31"/>
      <c r="M191" s="145" t="s">
        <v>1</v>
      </c>
      <c r="N191" s="146" t="s">
        <v>41</v>
      </c>
      <c r="O191" s="56"/>
      <c r="P191" s="147">
        <f t="shared" si="1"/>
        <v>0</v>
      </c>
      <c r="Q191" s="147">
        <v>0</v>
      </c>
      <c r="R191" s="147">
        <f t="shared" si="2"/>
        <v>0</v>
      </c>
      <c r="S191" s="147">
        <v>0</v>
      </c>
      <c r="T191" s="148">
        <f t="shared" si="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49" t="s">
        <v>200</v>
      </c>
      <c r="AT191" s="149" t="s">
        <v>118</v>
      </c>
      <c r="AU191" s="149" t="s">
        <v>86</v>
      </c>
      <c r="AY191" s="15" t="s">
        <v>116</v>
      </c>
      <c r="BE191" s="150">
        <f t="shared" si="4"/>
        <v>0</v>
      </c>
      <c r="BF191" s="150">
        <f t="shared" si="5"/>
        <v>0</v>
      </c>
      <c r="BG191" s="150">
        <f t="shared" si="6"/>
        <v>0</v>
      </c>
      <c r="BH191" s="150">
        <f t="shared" si="7"/>
        <v>0</v>
      </c>
      <c r="BI191" s="150">
        <f t="shared" si="8"/>
        <v>0</v>
      </c>
      <c r="BJ191" s="15" t="s">
        <v>84</v>
      </c>
      <c r="BK191" s="150">
        <f t="shared" si="9"/>
        <v>0</v>
      </c>
      <c r="BL191" s="15" t="s">
        <v>200</v>
      </c>
      <c r="BM191" s="149" t="s">
        <v>303</v>
      </c>
    </row>
    <row r="192" spans="1:65" s="2" customFormat="1" ht="16.5" customHeight="1">
      <c r="A192" s="30"/>
      <c r="B192" s="137"/>
      <c r="C192" s="138" t="s">
        <v>304</v>
      </c>
      <c r="D192" s="138" t="s">
        <v>118</v>
      </c>
      <c r="E192" s="139" t="s">
        <v>305</v>
      </c>
      <c r="F192" s="140" t="s">
        <v>306</v>
      </c>
      <c r="G192" s="141" t="s">
        <v>222</v>
      </c>
      <c r="H192" s="142">
        <v>1</v>
      </c>
      <c r="I192" s="143"/>
      <c r="J192" s="144">
        <f t="shared" si="0"/>
        <v>0</v>
      </c>
      <c r="K192" s="140" t="s">
        <v>1</v>
      </c>
      <c r="L192" s="31"/>
      <c r="M192" s="170" t="s">
        <v>1</v>
      </c>
      <c r="N192" s="171" t="s">
        <v>41</v>
      </c>
      <c r="O192" s="172"/>
      <c r="P192" s="173">
        <f t="shared" si="1"/>
        <v>0</v>
      </c>
      <c r="Q192" s="173">
        <v>0</v>
      </c>
      <c r="R192" s="173">
        <f t="shared" si="2"/>
        <v>0</v>
      </c>
      <c r="S192" s="173">
        <v>0</v>
      </c>
      <c r="T192" s="174">
        <f t="shared" si="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49" t="s">
        <v>200</v>
      </c>
      <c r="AT192" s="149" t="s">
        <v>118</v>
      </c>
      <c r="AU192" s="149" t="s">
        <v>86</v>
      </c>
      <c r="AY192" s="15" t="s">
        <v>116</v>
      </c>
      <c r="BE192" s="150">
        <f t="shared" si="4"/>
        <v>0</v>
      </c>
      <c r="BF192" s="150">
        <f t="shared" si="5"/>
        <v>0</v>
      </c>
      <c r="BG192" s="150">
        <f t="shared" si="6"/>
        <v>0</v>
      </c>
      <c r="BH192" s="150">
        <f t="shared" si="7"/>
        <v>0</v>
      </c>
      <c r="BI192" s="150">
        <f t="shared" si="8"/>
        <v>0</v>
      </c>
      <c r="BJ192" s="15" t="s">
        <v>84</v>
      </c>
      <c r="BK192" s="150">
        <f t="shared" si="9"/>
        <v>0</v>
      </c>
      <c r="BL192" s="15" t="s">
        <v>200</v>
      </c>
      <c r="BM192" s="149" t="s">
        <v>307</v>
      </c>
    </row>
    <row r="193" spans="1:31" s="2" customFormat="1" ht="6.95" customHeight="1">
      <c r="A193" s="30"/>
      <c r="B193" s="45"/>
      <c r="C193" s="46"/>
      <c r="D193" s="46"/>
      <c r="E193" s="46"/>
      <c r="F193" s="46"/>
      <c r="G193" s="46"/>
      <c r="H193" s="46"/>
      <c r="I193" s="46"/>
      <c r="J193" s="46"/>
      <c r="K193" s="46"/>
      <c r="L193" s="31"/>
      <c r="M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</row>
  </sheetData>
  <autoFilter ref="C121:K192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10 - Přeložka plynovodu</vt:lpstr>
      <vt:lpstr>'10 - Přeložka plynovodu'!Názvy_tisku</vt:lpstr>
      <vt:lpstr>'Rekapitulace stavby'!Názvy_tisku</vt:lpstr>
      <vt:lpstr>'10 - Přeložka plynovodu'!Oblast_tisku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LEGION-MILAN\Milan</dc:creator>
  <cp:lastModifiedBy>Majda Vonešová</cp:lastModifiedBy>
  <dcterms:created xsi:type="dcterms:W3CDTF">2025-04-10T08:12:16Z</dcterms:created>
  <dcterms:modified xsi:type="dcterms:W3CDTF">2025-05-22T08:44:11Z</dcterms:modified>
</cp:coreProperties>
</file>