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terka\OneDrive\Dokumenty\OSVČ\0132025 - Zpevněné plochy - Cimbůrková\"/>
    </mc:Choice>
  </mc:AlternateContent>
  <bookViews>
    <workbookView xWindow="0" yWindow="0" windowWidth="0" windowHeight="0"/>
  </bookViews>
  <sheets>
    <sheet name="Rekapitulace stavby" sheetId="1" r:id="rId1"/>
    <sheet name="01 - Bourací práce" sheetId="2" r:id="rId2"/>
    <sheet name="02 - Zpevněné plochy" sheetId="3" r:id="rId3"/>
    <sheet name="03 - Rostliny" sheetId="4" r:id="rId4"/>
    <sheet name="04 - Vegetační úpravy" sheetId="5" r:id="rId5"/>
    <sheet name="05 - Následná péče" sheetId="6" r:id="rId6"/>
    <sheet name="06 - Zařízení hřiště" sheetId="7" r:id="rId7"/>
    <sheet name="07 - Víceúčelové hřiště" sheetId="8" r:id="rId8"/>
    <sheet name="08 - Technologie vodního ..." sheetId="9" r:id="rId9"/>
    <sheet name="VRN - Vedlejší rozpočtov ..." sheetId="10" r:id="rId10"/>
  </sheets>
  <definedNames>
    <definedName name="_xlnm.Print_Area" localSheetId="0">'Rekapitulace stavby'!$D$4:$AO$76,'Rekapitulace stavby'!$C$82:$AQ$104</definedName>
    <definedName name="_xlnm.Print_Titles" localSheetId="0">'Rekapitulace stavby'!$92:$92</definedName>
    <definedName name="_xlnm._FilterDatabase" localSheetId="1" hidden="1">'01 - Bourací práce'!$C$118:$K$130</definedName>
    <definedName name="_xlnm.Print_Area" localSheetId="1">'01 - Bourací práce'!$C$4:$J$76,'01 - Bourací práce'!$C$82:$J$100,'01 - Bourací práce'!$C$106:$J$130</definedName>
    <definedName name="_xlnm.Print_Titles" localSheetId="1">'01 - Bourací práce'!$118:$118</definedName>
    <definedName name="_xlnm._FilterDatabase" localSheetId="2" hidden="1">'02 - Zpevněné plochy'!$C$122:$K$171</definedName>
    <definedName name="_xlnm.Print_Area" localSheetId="2">'02 - Zpevněné plochy'!$C$4:$J$76,'02 - Zpevněné plochy'!$C$82:$J$104,'02 - Zpevněné plochy'!$C$110:$J$171</definedName>
    <definedName name="_xlnm.Print_Titles" localSheetId="2">'02 - Zpevněné plochy'!$122:$122</definedName>
    <definedName name="_xlnm._FilterDatabase" localSheetId="3" hidden="1">'03 - Rostliny'!$C$119:$K$178</definedName>
    <definedName name="_xlnm.Print_Area" localSheetId="3">'03 - Rostliny'!$C$4:$J$76,'03 - Rostliny'!$C$82:$J$101,'03 - Rostliny'!$C$107:$J$178</definedName>
    <definedName name="_xlnm.Print_Titles" localSheetId="3">'03 - Rostliny'!$119:$119</definedName>
    <definedName name="_xlnm._FilterDatabase" localSheetId="4" hidden="1">'04 - Vegetační úpravy'!$C$118:$K$168</definedName>
    <definedName name="_xlnm.Print_Area" localSheetId="4">'04 - Vegetační úpravy'!$C$4:$J$76,'04 - Vegetační úpravy'!$C$82:$J$100,'04 - Vegetační úpravy'!$C$106:$J$168</definedName>
    <definedName name="_xlnm.Print_Titles" localSheetId="4">'04 - Vegetační úpravy'!$118:$118</definedName>
    <definedName name="_xlnm._FilterDatabase" localSheetId="5" hidden="1">'05 - Následná péče'!$C$118:$K$134</definedName>
    <definedName name="_xlnm.Print_Area" localSheetId="5">'05 - Následná péče'!$C$4:$J$76,'05 - Následná péče'!$C$82:$J$100,'05 - Následná péče'!$C$106:$J$134</definedName>
    <definedName name="_xlnm.Print_Titles" localSheetId="5">'05 - Následná péče'!$118:$118</definedName>
    <definedName name="_xlnm._FilterDatabase" localSheetId="6" hidden="1">'06 - Zařízení hřiště'!$C$115:$K$137</definedName>
    <definedName name="_xlnm.Print_Area" localSheetId="6">'06 - Zařízení hřiště'!$C$4:$J$76,'06 - Zařízení hřiště'!$C$82:$J$97,'06 - Zařízení hřiště'!$C$103:$J$137</definedName>
    <definedName name="_xlnm.Print_Titles" localSheetId="6">'06 - Zařízení hřiště'!$115:$115</definedName>
    <definedName name="_xlnm._FilterDatabase" localSheetId="7" hidden="1">'07 - Víceúčelové hřiště'!$C$116:$K$134</definedName>
    <definedName name="_xlnm.Print_Area" localSheetId="7">'07 - Víceúčelové hřiště'!$C$4:$J$76,'07 - Víceúčelové hřiště'!$C$82:$J$98,'07 - Víceúčelové hřiště'!$C$104:$J$134</definedName>
    <definedName name="_xlnm.Print_Titles" localSheetId="7">'07 - Víceúčelové hřiště'!$116:$116</definedName>
    <definedName name="_xlnm._FilterDatabase" localSheetId="8" hidden="1">'08 - Technologie vodního ...'!$C$119:$K$221</definedName>
    <definedName name="_xlnm.Print_Area" localSheetId="8">'08 - Technologie vodního ...'!$C$4:$J$76,'08 - Technologie vodního ...'!$C$82:$J$101,'08 - Technologie vodního ...'!$C$107:$J$221</definedName>
    <definedName name="_xlnm.Print_Titles" localSheetId="8">'08 - Technologie vodního ...'!$119:$119</definedName>
    <definedName name="_xlnm._FilterDatabase" localSheetId="9" hidden="1">'VRN - Vedlejší rozpočtov ...'!$C$116:$K$121</definedName>
    <definedName name="_xlnm.Print_Area" localSheetId="9">'VRN - Vedlejší rozpočtov ...'!$C$4:$J$76,'VRN - Vedlejší rozpočtov ...'!$C$82:$J$98,'VRN - Vedlejší rozpočtov ...'!$C$104:$J$121</definedName>
    <definedName name="_xlnm.Print_Titles" localSheetId="9">'VRN - Vedlejší rozpočtov ...'!$116:$116</definedName>
  </definedNames>
  <calcPr/>
</workbook>
</file>

<file path=xl/calcChain.xml><?xml version="1.0" encoding="utf-8"?>
<calcChain xmlns="http://schemas.openxmlformats.org/spreadsheetml/2006/main">
  <c i="10" l="1" r="J37"/>
  <c r="J36"/>
  <c i="1" r="AY103"/>
  <c i="10" r="J35"/>
  <c i="1" r="AX103"/>
  <c i="10"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J114"/>
  <c r="F111"/>
  <c r="E109"/>
  <c r="J92"/>
  <c r="F89"/>
  <c r="E87"/>
  <c r="J21"/>
  <c r="E21"/>
  <c r="J91"/>
  <c r="J20"/>
  <c r="J18"/>
  <c r="E18"/>
  <c r="F114"/>
  <c r="J17"/>
  <c r="J15"/>
  <c r="E15"/>
  <c r="F91"/>
  <c r="J14"/>
  <c r="J12"/>
  <c r="J89"/>
  <c r="E7"/>
  <c r="E85"/>
  <c i="9" r="J37"/>
  <c r="J36"/>
  <c i="1" r="AY102"/>
  <c i="9" r="J35"/>
  <c i="1" r="AX102"/>
  <c i="9"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J117"/>
  <c r="F114"/>
  <c r="E112"/>
  <c r="J92"/>
  <c r="F89"/>
  <c r="E87"/>
  <c r="J21"/>
  <c r="E21"/>
  <c r="J116"/>
  <c r="J20"/>
  <c r="J18"/>
  <c r="E18"/>
  <c r="F117"/>
  <c r="J17"/>
  <c r="J15"/>
  <c r="E15"/>
  <c r="F116"/>
  <c r="J14"/>
  <c r="J12"/>
  <c r="J114"/>
  <c r="E7"/>
  <c r="E110"/>
  <c i="8" r="J37"/>
  <c r="J36"/>
  <c i="1" r="AY101"/>
  <c i="8" r="J35"/>
  <c i="1" r="AX101"/>
  <c i="8"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J114"/>
  <c r="F111"/>
  <c r="E109"/>
  <c r="J92"/>
  <c r="F89"/>
  <c r="E87"/>
  <c r="J21"/>
  <c r="E21"/>
  <c r="J113"/>
  <c r="J20"/>
  <c r="J18"/>
  <c r="E18"/>
  <c r="F114"/>
  <c r="J17"/>
  <c r="J15"/>
  <c r="E15"/>
  <c r="F113"/>
  <c r="J14"/>
  <c r="J12"/>
  <c r="J89"/>
  <c r="E7"/>
  <c r="E107"/>
  <c i="7" r="J37"/>
  <c r="J36"/>
  <c i="1" r="AY100"/>
  <c i="7" r="J35"/>
  <c i="1" r="AX100"/>
  <c i="7"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J113"/>
  <c r="F110"/>
  <c r="E108"/>
  <c r="J92"/>
  <c r="F89"/>
  <c r="E87"/>
  <c r="J21"/>
  <c r="E21"/>
  <c r="J91"/>
  <c r="J20"/>
  <c r="J18"/>
  <c r="E18"/>
  <c r="F92"/>
  <c r="J17"/>
  <c r="J15"/>
  <c r="E15"/>
  <c r="F112"/>
  <c r="J14"/>
  <c r="J12"/>
  <c r="J110"/>
  <c r="E7"/>
  <c r="E85"/>
  <c i="6" r="J37"/>
  <c r="J36"/>
  <c i="1" r="AY99"/>
  <c i="6" r="J35"/>
  <c i="1" r="AX99"/>
  <c i="6"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J116"/>
  <c r="F113"/>
  <c r="E111"/>
  <c r="J92"/>
  <c r="F89"/>
  <c r="E87"/>
  <c r="J21"/>
  <c r="E21"/>
  <c r="J91"/>
  <c r="J20"/>
  <c r="J18"/>
  <c r="E18"/>
  <c r="F92"/>
  <c r="J17"/>
  <c r="J15"/>
  <c r="E15"/>
  <c r="F115"/>
  <c r="J14"/>
  <c r="J12"/>
  <c r="J113"/>
  <c r="E7"/>
  <c r="E109"/>
  <c i="5" r="J37"/>
  <c r="J36"/>
  <c i="1" r="AY98"/>
  <c i="5" r="J35"/>
  <c i="1" r="AX98"/>
  <c i="5"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J116"/>
  <c r="F113"/>
  <c r="E111"/>
  <c r="J92"/>
  <c r="F89"/>
  <c r="E87"/>
  <c r="J21"/>
  <c r="E21"/>
  <c r="J91"/>
  <c r="J20"/>
  <c r="J18"/>
  <c r="E18"/>
  <c r="F116"/>
  <c r="J17"/>
  <c r="J15"/>
  <c r="E15"/>
  <c r="F91"/>
  <c r="J14"/>
  <c r="J12"/>
  <c r="J89"/>
  <c r="E7"/>
  <c r="E85"/>
  <c i="4" r="J37"/>
  <c r="J36"/>
  <c i="1" r="AY97"/>
  <c i="4" r="J35"/>
  <c i="1" r="AX97"/>
  <c i="4"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J117"/>
  <c r="F114"/>
  <c r="E112"/>
  <c r="J92"/>
  <c r="F89"/>
  <c r="E87"/>
  <c r="J21"/>
  <c r="E21"/>
  <c r="J116"/>
  <c r="J20"/>
  <c r="J18"/>
  <c r="E18"/>
  <c r="F117"/>
  <c r="J17"/>
  <c r="J15"/>
  <c r="E15"/>
  <c r="F116"/>
  <c r="J14"/>
  <c r="J12"/>
  <c r="J89"/>
  <c r="E7"/>
  <c r="E85"/>
  <c i="3" r="J37"/>
  <c r="J36"/>
  <c i="1" r="AY96"/>
  <c i="3" r="J35"/>
  <c i="1" r="AX96"/>
  <c i="3" r="BI171"/>
  <c r="BH171"/>
  <c r="BG171"/>
  <c r="BF171"/>
  <c r="T171"/>
  <c r="T170"/>
  <c r="R171"/>
  <c r="R170"/>
  <c r="P171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J120"/>
  <c r="F117"/>
  <c r="E115"/>
  <c r="J92"/>
  <c r="F89"/>
  <c r="E87"/>
  <c r="J21"/>
  <c r="E21"/>
  <c r="J119"/>
  <c r="J20"/>
  <c r="J18"/>
  <c r="E18"/>
  <c r="F92"/>
  <c r="J17"/>
  <c r="J15"/>
  <c r="E15"/>
  <c r="F119"/>
  <c r="J14"/>
  <c r="J12"/>
  <c r="J117"/>
  <c r="E7"/>
  <c r="E85"/>
  <c i="2" r="J37"/>
  <c r="J36"/>
  <c i="1" r="AY95"/>
  <c i="2" r="J35"/>
  <c i="1" r="AX95"/>
  <c i="2" r="BI130"/>
  <c r="BH130"/>
  <c r="BG130"/>
  <c r="BF130"/>
  <c r="T130"/>
  <c r="R130"/>
  <c r="P130"/>
  <c r="BI129"/>
  <c r="BH129"/>
  <c r="BG129"/>
  <c r="BF129"/>
  <c r="T129"/>
  <c r="R129"/>
  <c r="P129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J116"/>
  <c r="F113"/>
  <c r="E111"/>
  <c r="J92"/>
  <c r="F89"/>
  <c r="E87"/>
  <c r="J21"/>
  <c r="E21"/>
  <c r="J115"/>
  <c r="J20"/>
  <c r="J18"/>
  <c r="E18"/>
  <c r="F92"/>
  <c r="J17"/>
  <c r="J15"/>
  <c r="E15"/>
  <c r="F115"/>
  <c r="J14"/>
  <c r="J12"/>
  <c r="J113"/>
  <c r="E7"/>
  <c r="E109"/>
  <c i="1" r="L90"/>
  <c r="AM90"/>
  <c r="AM89"/>
  <c r="L89"/>
  <c r="AM87"/>
  <c r="L87"/>
  <c r="L85"/>
  <c r="L84"/>
  <c i="9" r="J215"/>
  <c r="BK213"/>
  <c r="J207"/>
  <c r="BK206"/>
  <c r="BK187"/>
  <c r="J183"/>
  <c r="BK182"/>
  <c r="J180"/>
  <c r="J179"/>
  <c r="J170"/>
  <c r="J168"/>
  <c r="J153"/>
  <c r="J148"/>
  <c r="J144"/>
  <c r="J141"/>
  <c r="BK140"/>
  <c r="J135"/>
  <c r="BK134"/>
  <c r="BK129"/>
  <c r="BK125"/>
  <c i="8" r="J131"/>
  <c r="BK127"/>
  <c r="BK126"/>
  <c r="J121"/>
  <c i="7" r="BK130"/>
  <c r="J124"/>
  <c r="J121"/>
  <c i="6" r="J128"/>
  <c r="J125"/>
  <c r="BK121"/>
  <c i="5" r="BK168"/>
  <c r="J168"/>
  <c r="BK163"/>
  <c r="J156"/>
  <c r="J154"/>
  <c r="J152"/>
  <c r="J150"/>
  <c r="BK145"/>
  <c r="BK141"/>
  <c r="J136"/>
  <c r="J134"/>
  <c r="J127"/>
  <c r="BK126"/>
  <c r="J122"/>
  <c i="4" r="BK177"/>
  <c r="BK172"/>
  <c r="J169"/>
  <c r="BK162"/>
  <c r="J161"/>
  <c r="BK153"/>
  <c r="BK147"/>
  <c r="J140"/>
  <c r="J139"/>
  <c r="BK136"/>
  <c r="J135"/>
  <c r="J134"/>
  <c r="J130"/>
  <c r="J129"/>
  <c r="BK128"/>
  <c r="BK122"/>
  <c i="3" r="BK162"/>
  <c r="J160"/>
  <c r="J158"/>
  <c r="BK155"/>
  <c r="J151"/>
  <c r="BK147"/>
  <c r="J146"/>
  <c r="BK144"/>
  <c r="BK140"/>
  <c r="BK137"/>
  <c r="J132"/>
  <c r="J131"/>
  <c r="J128"/>
  <c r="BK125"/>
  <c i="2" r="J129"/>
  <c r="BK126"/>
  <c r="BK122"/>
  <c i="9" r="BK220"/>
  <c r="BK217"/>
  <c r="BK216"/>
  <c r="BK211"/>
  <c r="J205"/>
  <c r="BK204"/>
  <c r="BK202"/>
  <c r="BK200"/>
  <c r="BK199"/>
  <c r="BK195"/>
  <c r="BK190"/>
  <c r="BK186"/>
  <c r="BK167"/>
  <c r="J158"/>
  <c r="BK155"/>
  <c r="BK146"/>
  <c r="J139"/>
  <c r="J138"/>
  <c r="J132"/>
  <c r="BK128"/>
  <c r="BK126"/>
  <c r="J124"/>
  <c i="8" r="J133"/>
  <c r="BK129"/>
  <c r="BK125"/>
  <c r="BK121"/>
  <c i="7" r="BK134"/>
  <c r="J130"/>
  <c r="BK128"/>
  <c i="6" r="J134"/>
  <c r="BK133"/>
  <c i="5" r="BK167"/>
  <c r="J146"/>
  <c r="J145"/>
  <c r="BK137"/>
  <c r="BK129"/>
  <c r="J125"/>
  <c i="4" r="BK178"/>
  <c r="J178"/>
  <c r="J177"/>
  <c r="BK176"/>
  <c r="J162"/>
  <c r="J159"/>
  <c r="J158"/>
  <c r="J157"/>
  <c r="J152"/>
  <c r="J143"/>
  <c r="BK142"/>
  <c r="BK140"/>
  <c r="BK138"/>
  <c r="BK137"/>
  <c r="BK134"/>
  <c r="J131"/>
  <c r="J126"/>
  <c r="J124"/>
  <c i="3" r="J168"/>
  <c r="J162"/>
  <c r="BK159"/>
  <c r="J156"/>
  <c r="BK154"/>
  <c r="BK151"/>
  <c r="J149"/>
  <c r="J145"/>
  <c r="J142"/>
  <c r="BK135"/>
  <c r="BK133"/>
  <c r="BK129"/>
  <c r="BK127"/>
  <c i="1" r="AS94"/>
  <c i="10" r="J121"/>
  <c r="BK119"/>
  <c i="9" r="BK219"/>
  <c r="J217"/>
  <c r="BK215"/>
  <c r="BK214"/>
  <c r="J212"/>
  <c r="J206"/>
  <c r="BK205"/>
  <c r="J195"/>
  <c r="BK193"/>
  <c r="J191"/>
  <c r="BK185"/>
  <c r="BK183"/>
  <c r="J182"/>
  <c r="J181"/>
  <c r="J177"/>
  <c r="J174"/>
  <c r="BK173"/>
  <c r="BK164"/>
  <c r="BK163"/>
  <c r="J161"/>
  <c r="BK159"/>
  <c r="BK157"/>
  <c r="J156"/>
  <c r="J152"/>
  <c r="BK151"/>
  <c r="BK149"/>
  <c r="J145"/>
  <c r="BK138"/>
  <c r="J131"/>
  <c r="J130"/>
  <c r="BK124"/>
  <c i="8" r="J134"/>
  <c r="BK124"/>
  <c i="7" r="BK136"/>
  <c r="BK133"/>
  <c r="J127"/>
  <c i="6" r="J132"/>
  <c i="5" r="J163"/>
  <c r="J162"/>
  <c r="BK153"/>
  <c r="BK149"/>
  <c r="BK148"/>
  <c r="BK147"/>
  <c r="BK134"/>
  <c i="4" r="BK173"/>
  <c r="J170"/>
  <c r="BK169"/>
  <c r="J166"/>
  <c r="BK165"/>
  <c r="BK164"/>
  <c r="BK159"/>
  <c r="J155"/>
  <c r="J145"/>
  <c r="BK139"/>
  <c r="J137"/>
  <c r="BK132"/>
  <c r="J125"/>
  <c i="3" r="BK169"/>
  <c r="BK168"/>
  <c r="BK166"/>
  <c r="J154"/>
  <c r="J147"/>
  <c r="J144"/>
  <c r="BK139"/>
  <c r="BK131"/>
  <c i="2" r="BK125"/>
  <c r="J124"/>
  <c r="J122"/>
  <c i="10" r="BK120"/>
  <c i="9" r="J209"/>
  <c r="BK208"/>
  <c r="BK184"/>
  <c r="BK179"/>
  <c r="J176"/>
  <c r="J173"/>
  <c r="BK168"/>
  <c r="BK166"/>
  <c r="BK165"/>
  <c r="BK162"/>
  <c r="J160"/>
  <c r="BK147"/>
  <c r="BK144"/>
  <c r="BK143"/>
  <c r="J133"/>
  <c r="J127"/>
  <c r="BK122"/>
  <c i="8" r="BK131"/>
  <c r="J130"/>
  <c r="J123"/>
  <c r="BK119"/>
  <c i="7" r="J119"/>
  <c i="6" r="BK134"/>
  <c r="BK128"/>
  <c r="J127"/>
  <c r="BK123"/>
  <c r="BK122"/>
  <c i="5" r="J167"/>
  <c r="J164"/>
  <c r="BK160"/>
  <c r="J157"/>
  <c r="BK152"/>
  <c r="BK150"/>
  <c r="J147"/>
  <c r="BK139"/>
  <c r="BK133"/>
  <c r="J132"/>
  <c r="J130"/>
  <c r="BK128"/>
  <c r="J126"/>
  <c i="4" r="J168"/>
  <c r="BK167"/>
  <c r="J154"/>
  <c r="BK152"/>
  <c r="J142"/>
  <c r="J141"/>
  <c i="3" r="BK167"/>
  <c r="J152"/>
  <c r="BK149"/>
  <c r="BK138"/>
  <c r="BK126"/>
  <c i="2" r="BK129"/>
  <c i="10" r="J119"/>
  <c i="9" r="J214"/>
  <c r="J210"/>
  <c r="J208"/>
  <c r="J203"/>
  <c r="J202"/>
  <c r="J201"/>
  <c r="BK197"/>
  <c r="J189"/>
  <c r="BK188"/>
  <c r="J184"/>
  <c r="BK178"/>
  <c r="BK176"/>
  <c r="J175"/>
  <c r="BK172"/>
  <c r="J166"/>
  <c r="BK161"/>
  <c r="BK160"/>
  <c r="J155"/>
  <c r="J143"/>
  <c r="J140"/>
  <c r="BK136"/>
  <c i="8" r="BK133"/>
  <c r="BK130"/>
  <c r="J129"/>
  <c r="BK128"/>
  <c r="J126"/>
  <c r="J125"/>
  <c r="BK122"/>
  <c i="7" r="BK137"/>
  <c r="J136"/>
  <c r="BK131"/>
  <c r="BK127"/>
  <c r="J126"/>
  <c r="J125"/>
  <c r="BK121"/>
  <c r="BK117"/>
  <c i="6" r="J123"/>
  <c r="J121"/>
  <c i="5" r="J166"/>
  <c r="BK165"/>
  <c r="J159"/>
  <c r="J148"/>
  <c r="J144"/>
  <c r="BK143"/>
  <c r="BK140"/>
  <c r="BK135"/>
  <c r="J131"/>
  <c r="J124"/>
  <c r="BK122"/>
  <c i="4" r="J173"/>
  <c r="BK170"/>
  <c r="J165"/>
  <c r="BK163"/>
  <c r="J160"/>
  <c r="BK158"/>
  <c r="J156"/>
  <c r="BK155"/>
  <c r="J151"/>
  <c r="BK150"/>
  <c r="BK149"/>
  <c r="J138"/>
  <c r="J136"/>
  <c r="J132"/>
  <c r="BK129"/>
  <c r="BK125"/>
  <c r="J123"/>
  <c i="3" r="J171"/>
  <c r="J169"/>
  <c r="BK164"/>
  <c r="BK156"/>
  <c r="BK153"/>
  <c r="BK145"/>
  <c r="BK143"/>
  <c r="J140"/>
  <c r="J136"/>
  <c r="J130"/>
  <c r="J127"/>
  <c r="J125"/>
  <c i="2" r="J130"/>
  <c r="BK127"/>
  <c r="J126"/>
  <c r="J125"/>
  <c r="BK123"/>
  <c i="10" r="BK121"/>
  <c i="9" r="J219"/>
  <c r="J213"/>
  <c r="BK212"/>
  <c r="J211"/>
  <c r="BK207"/>
  <c r="J200"/>
  <c r="BK198"/>
  <c r="J197"/>
  <c r="BK194"/>
  <c r="J192"/>
  <c r="BK191"/>
  <c r="J190"/>
  <c r="J188"/>
  <c r="J187"/>
  <c r="J185"/>
  <c r="J178"/>
  <c r="J172"/>
  <c r="BK170"/>
  <c r="BK169"/>
  <c r="J164"/>
  <c r="J157"/>
  <c r="BK156"/>
  <c r="BK154"/>
  <c r="BK152"/>
  <c r="J147"/>
  <c r="J146"/>
  <c r="BK131"/>
  <c r="J129"/>
  <c r="BK127"/>
  <c r="J123"/>
  <c i="8" r="J132"/>
  <c r="J128"/>
  <c r="J127"/>
  <c r="BK123"/>
  <c r="J120"/>
  <c r="J119"/>
  <c i="7" r="J137"/>
  <c r="BK132"/>
  <c r="J129"/>
  <c r="BK125"/>
  <c r="BK124"/>
  <c r="BK122"/>
  <c r="BK119"/>
  <c r="J118"/>
  <c i="6" r="J130"/>
  <c r="BK129"/>
  <c r="BK126"/>
  <c i="5" r="J165"/>
  <c r="BK164"/>
  <c r="BK162"/>
  <c r="BK161"/>
  <c r="J160"/>
  <c r="BK157"/>
  <c r="BK155"/>
  <c r="J153"/>
  <c r="J151"/>
  <c r="J149"/>
  <c r="BK146"/>
  <c r="BK142"/>
  <c r="J135"/>
  <c r="BK132"/>
  <c r="BK130"/>
  <c r="BK127"/>
  <c r="BK125"/>
  <c r="J123"/>
  <c i="4" r="BK175"/>
  <c r="BK174"/>
  <c r="J163"/>
  <c r="BK154"/>
  <c r="J149"/>
  <c r="J146"/>
  <c r="BK145"/>
  <c r="J128"/>
  <c i="3" r="BK160"/>
  <c r="J159"/>
  <c r="J150"/>
  <c i="2" r="J127"/>
  <c i="9" r="BK221"/>
  <c r="J221"/>
  <c r="J220"/>
  <c r="J216"/>
  <c r="BK209"/>
  <c r="BK201"/>
  <c r="J198"/>
  <c r="BK196"/>
  <c r="J194"/>
  <c r="BK192"/>
  <c r="BK181"/>
  <c r="BK180"/>
  <c r="BK175"/>
  <c r="BK174"/>
  <c r="BK171"/>
  <c r="J165"/>
  <c r="J162"/>
  <c r="J154"/>
  <c r="BK153"/>
  <c r="J150"/>
  <c r="BK148"/>
  <c r="BK141"/>
  <c r="BK135"/>
  <c r="J134"/>
  <c r="BK132"/>
  <c r="BK130"/>
  <c r="J126"/>
  <c r="J125"/>
  <c r="BK123"/>
  <c i="8" r="BK132"/>
  <c r="J122"/>
  <c r="BK120"/>
  <c i="7" r="BK135"/>
  <c r="J133"/>
  <c r="BK129"/>
  <c r="BK126"/>
  <c r="J123"/>
  <c r="J122"/>
  <c r="J120"/>
  <c i="6" r="J133"/>
  <c r="BK130"/>
  <c r="BK127"/>
  <c r="J122"/>
  <c i="5" r="BK166"/>
  <c r="J161"/>
  <c r="BK159"/>
  <c r="BK154"/>
  <c r="J143"/>
  <c r="J141"/>
  <c r="J139"/>
  <c r="J129"/>
  <c r="BK124"/>
  <c r="BK123"/>
  <c r="BK121"/>
  <c i="4" r="J175"/>
  <c r="J174"/>
  <c r="J172"/>
  <c r="J167"/>
  <c r="BK166"/>
  <c r="J164"/>
  <c r="BK160"/>
  <c r="BK157"/>
  <c r="BK156"/>
  <c r="BK151"/>
  <c r="J147"/>
  <c r="BK144"/>
  <c r="BK141"/>
  <c r="BK135"/>
  <c r="J127"/>
  <c r="BK124"/>
  <c i="3" r="J167"/>
  <c r="J166"/>
  <c r="J163"/>
  <c r="BK161"/>
  <c r="BK158"/>
  <c r="J155"/>
  <c r="BK152"/>
  <c r="BK150"/>
  <c r="BK146"/>
  <c r="J143"/>
  <c r="J139"/>
  <c r="J138"/>
  <c r="BK136"/>
  <c r="J133"/>
  <c r="BK130"/>
  <c r="J129"/>
  <c r="J126"/>
  <c i="2" r="BK130"/>
  <c i="10" r="J120"/>
  <c i="9" r="BK210"/>
  <c r="J204"/>
  <c r="BK203"/>
  <c r="J199"/>
  <c r="J196"/>
  <c r="J193"/>
  <c r="BK189"/>
  <c r="J186"/>
  <c r="BK177"/>
  <c r="J171"/>
  <c r="J169"/>
  <c r="J167"/>
  <c r="J163"/>
  <c r="J159"/>
  <c r="BK158"/>
  <c r="J151"/>
  <c r="BK150"/>
  <c r="J149"/>
  <c r="BK145"/>
  <c r="BK139"/>
  <c r="J136"/>
  <c r="BK133"/>
  <c r="J128"/>
  <c r="J122"/>
  <c i="8" r="BK134"/>
  <c r="J124"/>
  <c i="7" r="J135"/>
  <c r="J134"/>
  <c r="J132"/>
  <c r="J131"/>
  <c r="J128"/>
  <c r="BK123"/>
  <c r="BK120"/>
  <c r="BK118"/>
  <c r="J117"/>
  <c i="6" r="BK132"/>
  <c r="J129"/>
  <c r="J126"/>
  <c r="BK125"/>
  <c i="5" r="BK156"/>
  <c r="J155"/>
  <c r="BK151"/>
  <c r="BK144"/>
  <c r="J142"/>
  <c r="J140"/>
  <c r="J137"/>
  <c r="BK136"/>
  <c r="J133"/>
  <c r="BK131"/>
  <c r="J128"/>
  <c r="J121"/>
  <c i="4" r="J176"/>
  <c r="BK168"/>
  <c r="BK161"/>
  <c r="J153"/>
  <c r="J150"/>
  <c r="BK146"/>
  <c r="J144"/>
  <c r="BK143"/>
  <c r="BK131"/>
  <c r="BK130"/>
  <c r="BK127"/>
  <c r="BK126"/>
  <c r="BK123"/>
  <c r="J122"/>
  <c i="3" r="BK171"/>
  <c r="J164"/>
  <c r="BK163"/>
  <c r="J161"/>
  <c r="J153"/>
  <c r="BK142"/>
  <c r="J137"/>
  <c r="J135"/>
  <c r="BK132"/>
  <c r="BK128"/>
  <c i="2" r="BK124"/>
  <c r="J123"/>
  <c l="1" r="R128"/>
  <c i="3" r="BK124"/>
  <c r="J124"/>
  <c r="J97"/>
  <c r="P134"/>
  <c r="P141"/>
  <c r="BK157"/>
  <c r="J157"/>
  <c r="J101"/>
  <c i="4" r="BK133"/>
  <c r="J133"/>
  <c r="J98"/>
  <c i="5" r="T120"/>
  <c r="T158"/>
  <c i="6" r="R124"/>
  <c i="7" r="R116"/>
  <c i="8" r="BK118"/>
  <c r="BK117"/>
  <c r="J117"/>
  <c r="J96"/>
  <c i="9" r="BK121"/>
  <c r="BK137"/>
  <c r="J137"/>
  <c r="J98"/>
  <c r="BK218"/>
  <c r="J218"/>
  <c r="J100"/>
  <c i="2" r="BK121"/>
  <c i="3" r="R134"/>
  <c r="T141"/>
  <c r="R157"/>
  <c i="4" r="P133"/>
  <c i="5" r="P138"/>
  <c i="6" r="T120"/>
  <c r="T131"/>
  <c i="9" r="R142"/>
  <c i="2" r="P121"/>
  <c i="3" r="BK141"/>
  <c r="J141"/>
  <c r="J99"/>
  <c r="T165"/>
  <c i="4" r="P121"/>
  <c r="R171"/>
  <c r="R148"/>
  <c i="5" r="BK120"/>
  <c r="R138"/>
  <c i="6" r="P124"/>
  <c i="8" r="R118"/>
  <c r="R117"/>
  <c i="9" r="R121"/>
  <c r="T137"/>
  <c r="R218"/>
  <c i="2" r="T121"/>
  <c i="3" r="R124"/>
  <c r="BK148"/>
  <c r="J148"/>
  <c r="J100"/>
  <c r="T157"/>
  <c i="4" r="R121"/>
  <c r="T171"/>
  <c r="T148"/>
  <c i="5" r="P120"/>
  <c r="BK158"/>
  <c r="J158"/>
  <c r="J99"/>
  <c i="6" r="BK124"/>
  <c r="J124"/>
  <c r="J98"/>
  <c i="9" r="P142"/>
  <c i="2" r="BK128"/>
  <c r="J128"/>
  <c r="J99"/>
  <c i="3" r="BK134"/>
  <c r="J134"/>
  <c r="J98"/>
  <c r="R141"/>
  <c r="P157"/>
  <c i="4" r="BK121"/>
  <c r="J121"/>
  <c r="J97"/>
  <c r="BK171"/>
  <c r="J171"/>
  <c r="J100"/>
  <c i="5" r="R120"/>
  <c r="P158"/>
  <c i="6" r="P120"/>
  <c r="BK131"/>
  <c r="J131"/>
  <c r="J99"/>
  <c i="7" r="BK116"/>
  <c r="J116"/>
  <c r="J96"/>
  <c i="8" r="T118"/>
  <c r="T117"/>
  <c i="9" r="T142"/>
  <c i="10" r="BK118"/>
  <c r="J118"/>
  <c r="J97"/>
  <c i="2" r="T128"/>
  <c i="3" r="T134"/>
  <c r="P148"/>
  <c r="BK165"/>
  <c r="J165"/>
  <c r="J102"/>
  <c i="4" r="T133"/>
  <c i="5" r="R158"/>
  <c i="6" r="P131"/>
  <c i="8" r="P118"/>
  <c r="P117"/>
  <c i="1" r="AU101"/>
  <c i="9" r="T121"/>
  <c r="P137"/>
  <c r="P218"/>
  <c i="10" r="P118"/>
  <c r="P117"/>
  <c i="1" r="AU103"/>
  <c i="2" r="P128"/>
  <c i="3" r="T124"/>
  <c r="T123"/>
  <c r="T148"/>
  <c r="P165"/>
  <c i="4" r="T121"/>
  <c r="P171"/>
  <c r="P148"/>
  <c i="5" r="BK138"/>
  <c r="J138"/>
  <c r="J98"/>
  <c i="6" r="BK120"/>
  <c r="J120"/>
  <c r="J97"/>
  <c r="T124"/>
  <c i="7" r="T116"/>
  <c i="9" r="P121"/>
  <c r="P120"/>
  <c i="1" r="AU102"/>
  <c i="9" r="R137"/>
  <c r="T218"/>
  <c i="10" r="R118"/>
  <c r="R117"/>
  <c i="2" r="R121"/>
  <c r="R120"/>
  <c r="R119"/>
  <c i="3" r="P124"/>
  <c r="P123"/>
  <c i="1" r="AU96"/>
  <c i="3" r="R148"/>
  <c r="R165"/>
  <c i="4" r="R133"/>
  <c i="5" r="T138"/>
  <c i="6" r="R120"/>
  <c r="R131"/>
  <c i="7" r="P116"/>
  <c i="1" r="AU100"/>
  <c i="9" r="BK142"/>
  <c r="J142"/>
  <c r="J99"/>
  <c i="10" r="T118"/>
  <c r="T117"/>
  <c i="2" r="F91"/>
  <c r="BE126"/>
  <c i="3" r="F120"/>
  <c r="BE126"/>
  <c r="BE144"/>
  <c r="BE146"/>
  <c r="BE147"/>
  <c r="BE149"/>
  <c r="BE155"/>
  <c r="BE171"/>
  <c i="4" r="F91"/>
  <c r="J114"/>
  <c r="BE134"/>
  <c r="BE140"/>
  <c r="BE154"/>
  <c r="BE163"/>
  <c r="BE172"/>
  <c r="BE173"/>
  <c r="BE174"/>
  <c i="5" r="E109"/>
  <c r="BE150"/>
  <c r="BE160"/>
  <c r="BE161"/>
  <c r="BE162"/>
  <c r="BE163"/>
  <c i="6" r="F91"/>
  <c r="BE123"/>
  <c i="7" r="E106"/>
  <c i="8" r="J91"/>
  <c r="J111"/>
  <c r="BE119"/>
  <c r="BE120"/>
  <c r="BE122"/>
  <c r="BE125"/>
  <c r="BE126"/>
  <c i="9" r="J91"/>
  <c r="BE126"/>
  <c r="BE147"/>
  <c r="BE154"/>
  <c r="BE175"/>
  <c r="BE181"/>
  <c r="BE182"/>
  <c r="BE187"/>
  <c r="BE208"/>
  <c i="10" r="J113"/>
  <c r="BE121"/>
  <c i="2" r="BE127"/>
  <c i="3" r="J89"/>
  <c r="BE128"/>
  <c r="BE131"/>
  <c r="BE160"/>
  <c r="BE169"/>
  <c r="BK170"/>
  <c r="J170"/>
  <c r="J103"/>
  <c i="4" r="F92"/>
  <c r="BE122"/>
  <c r="BE132"/>
  <c r="BE138"/>
  <c r="BE143"/>
  <c r="BE149"/>
  <c r="BE153"/>
  <c r="BK148"/>
  <c r="J148"/>
  <c r="J99"/>
  <c i="5" r="F92"/>
  <c r="J113"/>
  <c r="BE132"/>
  <c r="BE133"/>
  <c r="BE136"/>
  <c r="BE137"/>
  <c r="BE146"/>
  <c r="BE153"/>
  <c r="BE157"/>
  <c i="6" r="E85"/>
  <c r="J115"/>
  <c i="7" r="J89"/>
  <c r="F113"/>
  <c r="BE119"/>
  <c r="BE124"/>
  <c r="BE137"/>
  <c i="8" r="E85"/>
  <c r="F92"/>
  <c r="BE129"/>
  <c r="BE133"/>
  <c i="9" r="E85"/>
  <c r="BE128"/>
  <c r="BE160"/>
  <c r="BE170"/>
  <c r="BE183"/>
  <c r="BE186"/>
  <c r="BE203"/>
  <c r="BE211"/>
  <c r="BE214"/>
  <c r="BE219"/>
  <c r="BE221"/>
  <c i="10" r="E107"/>
  <c i="2" r="J89"/>
  <c i="3" r="E113"/>
  <c r="BE127"/>
  <c r="BE130"/>
  <c r="BE135"/>
  <c r="BE139"/>
  <c r="BE154"/>
  <c r="BE156"/>
  <c r="BE162"/>
  <c r="BE167"/>
  <c i="4" r="BE123"/>
  <c r="BE129"/>
  <c r="BE131"/>
  <c r="BE136"/>
  <c r="BE139"/>
  <c r="BE157"/>
  <c r="BE176"/>
  <c i="5" r="F115"/>
  <c r="BE121"/>
  <c r="BE122"/>
  <c r="BE140"/>
  <c r="BE144"/>
  <c i="6" r="BE121"/>
  <c r="BE134"/>
  <c i="7" r="J112"/>
  <c r="BE123"/>
  <c r="BE131"/>
  <c r="BE133"/>
  <c i="8" r="BE121"/>
  <c r="BE130"/>
  <c i="9" r="F91"/>
  <c r="BE124"/>
  <c r="BE139"/>
  <c r="BE165"/>
  <c r="BE166"/>
  <c r="BE167"/>
  <c r="BE168"/>
  <c r="BE176"/>
  <c r="BE193"/>
  <c r="BE201"/>
  <c r="BE202"/>
  <c r="BE217"/>
  <c r="BE220"/>
  <c i="10" r="F113"/>
  <c i="2" r="E85"/>
  <c r="BE122"/>
  <c i="3" r="J91"/>
  <c r="BE133"/>
  <c r="BE138"/>
  <c r="BE151"/>
  <c i="4" r="BE141"/>
  <c r="BE146"/>
  <c r="BE147"/>
  <c r="BE151"/>
  <c r="BE152"/>
  <c r="BE177"/>
  <c i="5" r="BE128"/>
  <c r="BE145"/>
  <c r="BE164"/>
  <c i="7" r="BE134"/>
  <c i="8" r="BE134"/>
  <c i="9" r="BE122"/>
  <c r="BE127"/>
  <c r="BE129"/>
  <c r="BE130"/>
  <c r="BE132"/>
  <c r="BE164"/>
  <c r="BE169"/>
  <c r="BE194"/>
  <c r="BE195"/>
  <c r="BE212"/>
  <c r="BE215"/>
  <c i="2" r="J91"/>
  <c r="BE125"/>
  <c i="3" r="BE129"/>
  <c r="BE136"/>
  <c r="BE145"/>
  <c r="BE159"/>
  <c r="BE161"/>
  <c r="BE163"/>
  <c r="BE168"/>
  <c i="4" r="BE135"/>
  <c r="BE137"/>
  <c r="BE155"/>
  <c r="BE160"/>
  <c r="BE164"/>
  <c r="BE175"/>
  <c i="5" r="BE125"/>
  <c r="BE151"/>
  <c i="6" r="J89"/>
  <c r="BE129"/>
  <c r="BE130"/>
  <c r="BE132"/>
  <c r="BE133"/>
  <c i="7" r="BE129"/>
  <c r="BE130"/>
  <c i="8" r="F91"/>
  <c i="9" r="F92"/>
  <c r="BE125"/>
  <c r="BE131"/>
  <c r="BE136"/>
  <c r="BE149"/>
  <c r="BE150"/>
  <c r="BE152"/>
  <c r="BE155"/>
  <c r="BE157"/>
  <c r="BE158"/>
  <c r="BE163"/>
  <c r="BE180"/>
  <c r="BE185"/>
  <c r="BE188"/>
  <c r="BE190"/>
  <c r="BE199"/>
  <c r="BE200"/>
  <c r="BE205"/>
  <c r="BE206"/>
  <c r="BE213"/>
  <c r="BE216"/>
  <c i="10" r="J111"/>
  <c i="2" r="BE129"/>
  <c i="3" r="BE125"/>
  <c r="BE137"/>
  <c r="BE142"/>
  <c r="BE152"/>
  <c r="BE158"/>
  <c i="4" r="J91"/>
  <c r="BE126"/>
  <c r="BE127"/>
  <c r="BE130"/>
  <c r="BE150"/>
  <c r="BE161"/>
  <c r="BE162"/>
  <c i="5" r="J115"/>
  <c r="BE123"/>
  <c r="BE124"/>
  <c r="BE126"/>
  <c r="BE130"/>
  <c r="BE135"/>
  <c r="BE141"/>
  <c r="BE152"/>
  <c r="BE154"/>
  <c r="BE156"/>
  <c r="BE159"/>
  <c r="BE165"/>
  <c i="6" r="BE122"/>
  <c r="BE128"/>
  <c i="7" r="BE118"/>
  <c r="BE121"/>
  <c r="BE132"/>
  <c i="8" r="BE131"/>
  <c i="9" r="BE133"/>
  <c r="BE134"/>
  <c r="BE135"/>
  <c r="BE171"/>
  <c r="BE172"/>
  <c r="BE184"/>
  <c r="BE189"/>
  <c r="BE204"/>
  <c r="BE207"/>
  <c i="2" r="F116"/>
  <c r="BE123"/>
  <c r="BE124"/>
  <c i="3" r="F91"/>
  <c r="BE132"/>
  <c r="BE140"/>
  <c i="4" r="E110"/>
  <c r="BE128"/>
  <c r="BE144"/>
  <c r="BE165"/>
  <c r="BE167"/>
  <c r="BE168"/>
  <c r="BE169"/>
  <c r="BE170"/>
  <c r="BE178"/>
  <c i="5" r="BE127"/>
  <c r="BE131"/>
  <c r="BE134"/>
  <c r="BE139"/>
  <c r="BE142"/>
  <c r="BE143"/>
  <c r="BE155"/>
  <c i="6" r="F116"/>
  <c r="BE125"/>
  <c r="BE127"/>
  <c i="7" r="BE117"/>
  <c r="BE122"/>
  <c r="BE125"/>
  <c r="BE126"/>
  <c r="BE135"/>
  <c r="BE136"/>
  <c i="8" r="BE127"/>
  <c i="9" r="J89"/>
  <c r="BE140"/>
  <c r="BE141"/>
  <c r="BE143"/>
  <c r="BE144"/>
  <c r="BE148"/>
  <c r="BE151"/>
  <c r="BE153"/>
  <c r="BE156"/>
  <c r="BE162"/>
  <c r="BE173"/>
  <c r="BE178"/>
  <c r="BE179"/>
  <c r="BE196"/>
  <c r="BE197"/>
  <c r="BE209"/>
  <c i="2" r="BE130"/>
  <c i="3" r="BE143"/>
  <c r="BE150"/>
  <c r="BE153"/>
  <c r="BE164"/>
  <c r="BE166"/>
  <c i="4" r="BE124"/>
  <c r="BE125"/>
  <c r="BE142"/>
  <c r="BE145"/>
  <c r="BE156"/>
  <c r="BE158"/>
  <c r="BE159"/>
  <c r="BE166"/>
  <c i="5" r="BE129"/>
  <c r="BE147"/>
  <c r="BE148"/>
  <c r="BE149"/>
  <c r="BE166"/>
  <c r="BE167"/>
  <c r="BE168"/>
  <c i="6" r="BE126"/>
  <c i="7" r="F91"/>
  <c r="BE120"/>
  <c r="BE127"/>
  <c r="BE128"/>
  <c i="8" r="BE123"/>
  <c r="BE124"/>
  <c r="BE128"/>
  <c r="BE132"/>
  <c i="9" r="BE123"/>
  <c r="BE138"/>
  <c r="BE145"/>
  <c r="BE146"/>
  <c r="BE159"/>
  <c r="BE161"/>
  <c r="BE174"/>
  <c r="BE177"/>
  <c r="BE191"/>
  <c r="BE192"/>
  <c r="BE198"/>
  <c r="BE210"/>
  <c i="10" r="F92"/>
  <c r="BE119"/>
  <c r="BE120"/>
  <c i="6" r="F36"/>
  <c i="1" r="BC99"/>
  <c i="10" r="F37"/>
  <c i="1" r="BD103"/>
  <c i="3" r="F37"/>
  <c i="1" r="BD96"/>
  <c i="10" r="J34"/>
  <c i="1" r="AW103"/>
  <c i="7" r="F36"/>
  <c i="1" r="BC100"/>
  <c i="6" r="F35"/>
  <c i="1" r="BB99"/>
  <c i="7" r="F34"/>
  <c i="1" r="BA100"/>
  <c i="3" r="F35"/>
  <c i="1" r="BB96"/>
  <c i="6" r="F37"/>
  <c i="1" r="BD99"/>
  <c i="9" r="F35"/>
  <c i="1" r="BB102"/>
  <c i="8" r="F35"/>
  <c i="1" r="BB101"/>
  <c i="5" r="F34"/>
  <c i="1" r="BA98"/>
  <c i="5" r="F35"/>
  <c i="1" r="BB98"/>
  <c i="8" r="F36"/>
  <c i="1" r="BC101"/>
  <c i="3" r="F34"/>
  <c i="1" r="BA96"/>
  <c i="10" r="F35"/>
  <c i="1" r="BB103"/>
  <c i="8" r="J34"/>
  <c i="1" r="AW101"/>
  <c i="2" r="F37"/>
  <c i="1" r="BD95"/>
  <c i="5" r="J34"/>
  <c i="1" r="AW98"/>
  <c i="3" r="J34"/>
  <c i="1" r="AW96"/>
  <c i="2" r="F36"/>
  <c i="1" r="BC95"/>
  <c i="4" r="F35"/>
  <c i="1" r="BB97"/>
  <c i="2" r="F34"/>
  <c i="1" r="BA95"/>
  <c i="5" r="F37"/>
  <c i="1" r="BD98"/>
  <c i="6" r="F34"/>
  <c i="1" r="BA99"/>
  <c i="2" r="J34"/>
  <c i="1" r="AW95"/>
  <c i="6" r="J34"/>
  <c i="1" r="AW99"/>
  <c i="9" r="J34"/>
  <c i="1" r="AW102"/>
  <c i="10" r="F34"/>
  <c i="1" r="BA103"/>
  <c i="8" r="F37"/>
  <c i="1" r="BD101"/>
  <c i="4" r="J34"/>
  <c i="1" r="AW97"/>
  <c i="8" r="F34"/>
  <c i="1" r="BA101"/>
  <c i="4" r="F34"/>
  <c i="1" r="BA97"/>
  <c i="7" r="J34"/>
  <c i="1" r="AW100"/>
  <c i="10" r="F36"/>
  <c i="1" r="BC103"/>
  <c i="7" r="F35"/>
  <c i="1" r="BB100"/>
  <c i="4" r="F37"/>
  <c i="1" r="BD97"/>
  <c i="4" r="F36"/>
  <c i="1" r="BC97"/>
  <c i="9" r="F37"/>
  <c i="1" r="BD102"/>
  <c i="7" r="F37"/>
  <c i="1" r="BD100"/>
  <c i="9" r="F36"/>
  <c i="1" r="BC102"/>
  <c i="5" r="F36"/>
  <c i="1" r="BC98"/>
  <c i="3" r="F36"/>
  <c i="1" r="BC96"/>
  <c i="2" r="F35"/>
  <c i="1" r="BB95"/>
  <c i="9" r="F34"/>
  <c i="1" r="BA102"/>
  <c i="6" l="1" r="R119"/>
  <c r="T119"/>
  <c i="4" r="T120"/>
  <c r="P120"/>
  <c i="1" r="AU97"/>
  <c i="4" r="R120"/>
  <c i="9" r="R120"/>
  <c i="5" r="T119"/>
  <c i="6" r="P119"/>
  <c i="1" r="AU99"/>
  <c i="9" r="T120"/>
  <c i="5" r="R119"/>
  <c r="BK119"/>
  <c r="J119"/>
  <c i="2" r="BK120"/>
  <c r="J120"/>
  <c r="J97"/>
  <c i="5" r="P119"/>
  <c i="1" r="AU98"/>
  <c i="2" r="T120"/>
  <c r="T119"/>
  <c r="P120"/>
  <c r="P119"/>
  <c i="1" r="AU95"/>
  <c i="3" r="R123"/>
  <c i="9" r="BK120"/>
  <c r="J120"/>
  <c i="4" r="BK120"/>
  <c r="J120"/>
  <c r="J96"/>
  <c i="9" r="J121"/>
  <c r="J97"/>
  <c i="2" r="J121"/>
  <c r="J98"/>
  <c i="3" r="BK123"/>
  <c r="J123"/>
  <c r="J96"/>
  <c i="8" r="J118"/>
  <c r="J97"/>
  <c i="10" r="BK117"/>
  <c r="J117"/>
  <c r="J96"/>
  <c i="6" r="BK119"/>
  <c r="J119"/>
  <c i="5" r="J120"/>
  <c r="J97"/>
  <c r="J30"/>
  <c i="1" r="AG98"/>
  <c i="6" r="J30"/>
  <c i="1" r="AG99"/>
  <c i="8" r="F33"/>
  <c i="1" r="AZ101"/>
  <c r="BA94"/>
  <c r="W30"/>
  <c i="5" r="J33"/>
  <c i="1" r="AV98"/>
  <c r="AT98"/>
  <c i="2" r="J33"/>
  <c i="1" r="AV95"/>
  <c r="AT95"/>
  <c i="4" r="J33"/>
  <c i="1" r="AV97"/>
  <c r="AT97"/>
  <c i="6" r="J33"/>
  <c i="1" r="AV99"/>
  <c r="AT99"/>
  <c i="7" r="J33"/>
  <c i="1" r="AV100"/>
  <c r="AT100"/>
  <c i="9" r="J30"/>
  <c i="1" r="AG102"/>
  <c i="6" r="F33"/>
  <c i="1" r="AZ99"/>
  <c i="10" r="J33"/>
  <c i="1" r="AV103"/>
  <c r="AT103"/>
  <c i="3" r="F33"/>
  <c i="1" r="AZ96"/>
  <c i="10" r="F33"/>
  <c i="1" r="AZ103"/>
  <c i="7" r="F33"/>
  <c i="1" r="AZ100"/>
  <c i="8" r="J30"/>
  <c i="1" r="AG101"/>
  <c r="BB94"/>
  <c r="W31"/>
  <c i="3" r="J33"/>
  <c i="1" r="AV96"/>
  <c r="AT96"/>
  <c i="5" r="F33"/>
  <c i="1" r="AZ98"/>
  <c i="7" r="J30"/>
  <c i="1" r="AG100"/>
  <c r="AN100"/>
  <c i="4" r="F33"/>
  <c i="1" r="AZ97"/>
  <c i="8" r="J33"/>
  <c i="1" r="AV101"/>
  <c r="AT101"/>
  <c r="BD94"/>
  <c r="W33"/>
  <c r="BC94"/>
  <c r="AY94"/>
  <c i="9" r="J33"/>
  <c i="1" r="AV102"/>
  <c r="AT102"/>
  <c i="2" r="F33"/>
  <c i="1" r="AZ95"/>
  <c i="9" r="F33"/>
  <c i="1" r="AZ102"/>
  <c i="8" l="1" r="J39"/>
  <c i="9" r="J39"/>
  <c i="7" r="J39"/>
  <c i="5" r="J39"/>
  <c i="6" r="J39"/>
  <c r="J96"/>
  <c i="5" r="J96"/>
  <c i="9" r="J96"/>
  <c i="2" r="BK119"/>
  <c r="J119"/>
  <c r="J96"/>
  <c i="1" r="AN98"/>
  <c r="AN99"/>
  <c r="AN102"/>
  <c r="AN101"/>
  <c r="AU94"/>
  <c r="AW94"/>
  <c r="AK30"/>
  <c r="AZ94"/>
  <c r="AV94"/>
  <c r="AK29"/>
  <c i="4" r="J30"/>
  <c i="1" r="AG97"/>
  <c r="AN97"/>
  <c i="3" r="J30"/>
  <c i="1" r="AG96"/>
  <c r="AN96"/>
  <c r="W32"/>
  <c r="AX94"/>
  <c i="10" r="J30"/>
  <c i="1" r="AG103"/>
  <c r="AN103"/>
  <c i="3" l="1" r="J39"/>
  <c i="4" r="J39"/>
  <c i="10" r="J39"/>
  <c i="1" r="W29"/>
  <c i="2" r="J30"/>
  <c i="1" r="AG95"/>
  <c r="AN95"/>
  <c r="AT94"/>
  <c i="2" l="1" r="J39"/>
  <c i="1" r="AG94"/>
  <c r="AN94"/>
  <c l="1" r="AK26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<sst xmlns="http://schemas.openxmlformats.org/spreadsheetml/2006/main">
  <si>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</si>
  <si>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</si>
  <si>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</si>
  <si>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</si>
  <si>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</si>
  <si>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{7413e30c-7f03-42fa-97a7-79cdf91cfe1b}</t>
  </si>
  <si>
    <t>0,0001</t>
  </si>
  <si>
    <t>21</t>
  </si>
  <si>
    <t>0,001</t>
  </si>
  <si>
    <t>12</t>
  </si>
  <si>
    <t>REKAPITULACE STAVBY</t>
  </si>
  <si>
    <t xml:space="preserve">v ---  níže se nacházejí doplnkové a pomocné údaje k sestavám  --- v</t>
  </si>
  <si>
    <t>Návod na vyplnění</t>
  </si>
  <si>
    <t>Kód:</t>
  </si>
  <si>
    <t>0132025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</si>
  <si>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</si>
  <si>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</si>
  <si>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Park a dětské hřiště - Nová Bystřice - pan Cimbůrková</t>
  </si>
  <si>
    <t>KSO:</t>
  </si>
  <si>
    <t>CC-CZ:</t>
  </si>
  <si>
    <t>Místo:</t>
  </si>
  <si>
    <t>Rybní ulice, Nová Bystřice</t>
  </si>
  <si>
    <t>Datum:</t>
  </si>
  <si>
    <t>17. 10. 2025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</si>
  <si>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</si>
  <si>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</si>
  <si>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</si>
  <si>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</si>
  <si>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</si>
  <si>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</si>
  <si>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</si>
  <si>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</si>
  <si>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0,01</t>
  </si>
  <si>
    <t>Zpracovatel:</t>
  </si>
  <si>
    <t>21356203</t>
  </si>
  <si>
    <t>Tereza Čábelková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</si>
  <si>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</si>
  <si>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</si>
  <si>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</si>
  <si>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</si>
  <si>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</si>
  <si>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</si>
  <si>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</si>
  <si>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</si>
  <si>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</si>
  <si>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</si>
  <si>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</si>
  <si>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</si>
  <si>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</si>
  <si>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</si>
  <si>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</si>
  <si>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</si>
  <si>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</si>
  <si>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</si>
  <si>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</si>
  <si>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</si>
  <si>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</si>
  <si>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</si>
  <si>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</si>
  <si>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</si>
  <si>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</si>
  <si>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</si>
  <si>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</si>
  <si>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</si>
  <si>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</si>
  <si>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</si>
  <si>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</si>
  <si>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</si>
  <si>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</si>
  <si>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</si>
  <si>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</si>
  <si>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</si>
  <si>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</si>
  <si>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</si>
  <si>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</si>
  <si>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</si>
  <si>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</si>
  <si>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</si>
  <si>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</si>
  <si>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</si>
  <si>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</si>
  <si>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</si>
  <si>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</si>
  <si>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Bourací práce</t>
  </si>
  <si>
    <t>STA</t>
  </si>
  <si>
    <t>1</t>
  </si>
  <si>
    <t>{728d9309-5249-4730-812f-ee55ba428c7a}</t>
  </si>
  <si>
    <t>2</t>
  </si>
  <si>
    <t>02</t>
  </si>
  <si>
    <t>Zpevněné plochy</t>
  </si>
  <si>
    <t>{80cbc491-58d3-43be-9e11-b05db9e9468d}</t>
  </si>
  <si>
    <t>03</t>
  </si>
  <si>
    <t>Rostliny</t>
  </si>
  <si>
    <t>{aa5109ec-c471-468c-b462-c0669df9cadc}</t>
  </si>
  <si>
    <t>04</t>
  </si>
  <si>
    <t>Vegetační úpravy</t>
  </si>
  <si>
    <t>{c1e55683-59f5-44e6-9900-f691c31cedee}</t>
  </si>
  <si>
    <t>05</t>
  </si>
  <si>
    <t>Následná péče</t>
  </si>
  <si>
    <t>{c6755782-0685-44e5-b2fb-b09af3680608}</t>
  </si>
  <si>
    <t>06</t>
  </si>
  <si>
    <t>Zařízení hřiště</t>
  </si>
  <si>
    <t>{5bd8ebb4-ee7b-4fb5-be48-8a2ffa8a5822}</t>
  </si>
  <si>
    <t>07</t>
  </si>
  <si>
    <t>Víceúčelové hřiště</t>
  </si>
  <si>
    <t>{c59c9e97-ea90-43b6-a9fc-050c89c83b65}</t>
  </si>
  <si>
    <t>08</t>
  </si>
  <si>
    <t xml:space="preserve">Technologie vodního prvku </t>
  </si>
  <si>
    <t>{d2658783-764c-453f-bc79-2dfb68081d79}</t>
  </si>
  <si>
    <t>VRN</t>
  </si>
  <si>
    <t xml:space="preserve">Vedlejší rozpočtov náklady </t>
  </si>
  <si>
    <t>{96b07f58-e4f8-432b-a072-8fc2e995709e}</t>
  </si>
  <si>
    <t>KRYCÍ LIST SOUPISU PRACÍ</t>
  </si>
  <si>
    <t>Objekt:</t>
  </si>
  <si>
    <t>01 - Bourací práce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</si>
  <si>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</si>
  <si>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</si>
  <si>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</si>
  <si>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</si>
  <si>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</si>
  <si>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</si>
  <si>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</si>
  <si>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997 - Doprava suti a vybouraných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</si>
  <si>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</si>
  <si>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</si>
  <si>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</si>
  <si>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</si>
  <si>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</si>
  <si>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</si>
  <si>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</si>
  <si>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</si>
  <si>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</si>
  <si>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</si>
  <si>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</si>
  <si>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</si>
  <si>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</si>
  <si>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</si>
  <si>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</si>
  <si>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</si>
  <si>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</si>
  <si>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</si>
  <si>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113106142</t>
  </si>
  <si>
    <t>Rozebrání dlažeb komunikací pro pěší s přemístěním hmot na skládku na vzdálenost do 3 m nebo s naložením na dopravní prostředek s ložem z kameniva nebo živice a s jakoukoliv výplní spár strojně plochy jednotlivě přes 50 m2 z betonových nebo kameninových dlaždic, desek nebo tvarovek</t>
  </si>
  <si>
    <t>m2</t>
  </si>
  <si>
    <t>4</t>
  </si>
  <si>
    <t>1999728972</t>
  </si>
  <si>
    <t>113107162</t>
  </si>
  <si>
    <t>Odstranění podkladů nebo krytů strojně plochy jednotlivě přes 50 m2 do 200 m2 s přemístěním hmot na skládku na vzdálenost do 20 m nebo s naložením na dopravní prostředek z kameniva hrubého drceného, o tl. vrstvy přes 100 do 200 mm</t>
  </si>
  <si>
    <t>235641205</t>
  </si>
  <si>
    <t>3</t>
  </si>
  <si>
    <t>001001R</t>
  </si>
  <si>
    <t>Odstranění pískoviště a oplocení</t>
  </si>
  <si>
    <t>kpl</t>
  </si>
  <si>
    <t>39264586</t>
  </si>
  <si>
    <t>966071711</t>
  </si>
  <si>
    <t>Bourání plotových sloupků a vzpěr ocelových trubkových nebo profilovaných výšky do 2,50 m zabetonovaných</t>
  </si>
  <si>
    <t>kus</t>
  </si>
  <si>
    <t>1097601988</t>
  </si>
  <si>
    <t>5</t>
  </si>
  <si>
    <t>001002R</t>
  </si>
  <si>
    <t>Odstranění sušáků</t>
  </si>
  <si>
    <t>875557529</t>
  </si>
  <si>
    <t>6</t>
  </si>
  <si>
    <t>001003R</t>
  </si>
  <si>
    <t>Terénní úpravy</t>
  </si>
  <si>
    <t>781223925</t>
  </si>
  <si>
    <t>997</t>
  </si>
  <si>
    <t>Doprava suti a vybouraných hmot</t>
  </si>
  <si>
    <t>7</t>
  </si>
  <si>
    <t>997221141</t>
  </si>
  <si>
    <t>Vodorovná doprava suti stavebním kolečkem s naložením a se složením ze sypkých materiálů, na vzdálenost do 50 m</t>
  </si>
  <si>
    <t>t</t>
  </si>
  <si>
    <t>-796928222</t>
  </si>
  <si>
    <t>8</t>
  </si>
  <si>
    <t>997221149</t>
  </si>
  <si>
    <t>Vodorovná doprava suti stavebním kolečkem s naložením a se složením ze sypkých materiálů, na vzdálenost Příplatek k ceně za každých dalších započatých 10 m přes 50 m</t>
  </si>
  <si>
    <t>-2121004401</t>
  </si>
  <si>
    <t>02 - Zpevněné plochy</t>
  </si>
  <si>
    <t>D1 - Žulová kostka do betonu</t>
  </si>
  <si>
    <t xml:space="preserve">D2 - Dlažba betonová do betonu </t>
  </si>
  <si>
    <t>D3 - Žulová kostka do štěrkového lože</t>
  </si>
  <si>
    <t>D4 - Betonová dlažba do štěrkového lože</t>
  </si>
  <si>
    <t>D5 - Mlat</t>
  </si>
  <si>
    <t>D6 - Nášlapy</t>
  </si>
  <si>
    <t>998 - Přesun hmot</t>
  </si>
  <si>
    <t>D1</t>
  </si>
  <si>
    <t>Žulová kostka do betonu</t>
  </si>
  <si>
    <t>597661111</t>
  </si>
  <si>
    <t>Rigol dlážděný do lože z betonu prostého tl. 100 mm, s vyplněním a zatřením spár cementovou maltou z dlažebních kostek drobných</t>
  </si>
  <si>
    <t>-893722476</t>
  </si>
  <si>
    <t>561121103</t>
  </si>
  <si>
    <t>Zřízení podkladu nebo ochranné vrstvy vozovky z mechanicky zpevněné zeminy MZ bez přidání pojiva nebo vylepšovacího materiálu, s rozprostřením, vlhčením, promísením a zhutněním, tloušťka po zhutnění 100 mm</t>
  </si>
  <si>
    <t>-752643497</t>
  </si>
  <si>
    <t>M</t>
  </si>
  <si>
    <t>58337344</t>
  </si>
  <si>
    <t>štěrkopísek frakce 0/32</t>
  </si>
  <si>
    <t>-1196613444</t>
  </si>
  <si>
    <t>561121101</t>
  </si>
  <si>
    <t>Zřízení podkladu nebo ochranné vrstvy vozovky z mechanicky zpevněné zeminy MZ bez přidání pojiva nebo vylepšovacího materiálu, s rozprostřením, vlhčením, promísením a zhutněním, tloušťka po zhutnění 40 mm</t>
  </si>
  <si>
    <t>1718822495</t>
  </si>
  <si>
    <t>58344121</t>
  </si>
  <si>
    <t>štěrkodrť frakce 0/5</t>
  </si>
  <si>
    <t>815318969</t>
  </si>
  <si>
    <t>561121102</t>
  </si>
  <si>
    <t>Zřízení podkladu nebo ochranné vrstvy vozovky z mechanicky zpevněné zeminy MZ bez přidání pojiva nebo vylepšovacího materiálu, s rozprostřením, vlhčením, promísením a zhutněním, tloušťka po zhutnění 60 mm</t>
  </si>
  <si>
    <t>842713128</t>
  </si>
  <si>
    <t>58337302</t>
  </si>
  <si>
    <t>štěrkopísek frakce 0/16</t>
  </si>
  <si>
    <t>-1476480694</t>
  </si>
  <si>
    <t>561121112</t>
  </si>
  <si>
    <t>Zřízení podkladu nebo ochranné vrstvy vozovky z mechanicky zpevněné zeminy MZ bez přidání pojiva nebo vylepšovacího materiálu, s rozprostřením, vlhčením, promísením a zhutněním, tloušťka po zhutnění 200 mm</t>
  </si>
  <si>
    <t>645436610</t>
  </si>
  <si>
    <t>9</t>
  </si>
  <si>
    <t>-1738888156</t>
  </si>
  <si>
    <t>D2</t>
  </si>
  <si>
    <t xml:space="preserve">Dlažba betonová do betonu </t>
  </si>
  <si>
    <t>10</t>
  </si>
  <si>
    <t>596811311</t>
  </si>
  <si>
    <t>Kladení velkoformátové dlažby pozemních komunikací a komunikací pro pěší, s vyplněním spár, s hutněním, vibrováním a se smetením přebytečného materiálu tl. do 100 mm, velikosti dlaždic do 0,5 m2, pro plochy do 300 m2</t>
  </si>
  <si>
    <t>-1145097420</t>
  </si>
  <si>
    <t>11</t>
  </si>
  <si>
    <t>59246101</t>
  </si>
  <si>
    <t>dlažba velkoformátová betonová 600x300mm tl 60mm přírodní</t>
  </si>
  <si>
    <t>-73320565</t>
  </si>
  <si>
    <t>451317777</t>
  </si>
  <si>
    <t>Podklad nebo lože pod dlažbu (přídlažbu) v ploše vodorovné nebo ve sklonu do 1:5, tloušťky od 50 do 100 mm z betonu prostého</t>
  </si>
  <si>
    <t>-1566192760</t>
  </si>
  <si>
    <t>13</t>
  </si>
  <si>
    <t>631311134</t>
  </si>
  <si>
    <t>Mazanina z betonu prostého bez zvýšených nároků na prostředí tl. přes 120 do 240 mm tř. C 16/20</t>
  </si>
  <si>
    <t>m3</t>
  </si>
  <si>
    <t>-1813530560</t>
  </si>
  <si>
    <t>14</t>
  </si>
  <si>
    <t>631362021</t>
  </si>
  <si>
    <t>Výztuž mazanin ze svařovaných sítí z drátů typu KARI</t>
  </si>
  <si>
    <t>-853509689</t>
  </si>
  <si>
    <t>15</t>
  </si>
  <si>
    <t>564261011</t>
  </si>
  <si>
    <t>Podklad nebo podsyp ze štěrkopísku ŠP s rozprostřením, vlhčením a zhutněním plochy jednotlivě do 100 m2, po zhutnění tl. 200 mm</t>
  </si>
  <si>
    <t>736305404</t>
  </si>
  <si>
    <t>D3</t>
  </si>
  <si>
    <t>Žulová kostka do štěrkového lože</t>
  </si>
  <si>
    <t>16</t>
  </si>
  <si>
    <t>591211111</t>
  </si>
  <si>
    <t>Kladení dlažby z kostek s provedením lože do tl. 40 mm, s vyplněním spár, s dvojím beraněním a se smetením přebytečného materiálu na krajnici drobných z kamene, do lože z kameniva</t>
  </si>
  <si>
    <t>1800957433</t>
  </si>
  <si>
    <t>17</t>
  </si>
  <si>
    <t>58381007</t>
  </si>
  <si>
    <t>kostka štípaná dlažební žula drobná 8/10</t>
  </si>
  <si>
    <t>-1752327762</t>
  </si>
  <si>
    <t>18</t>
  </si>
  <si>
    <t>561121111</t>
  </si>
  <si>
    <t>Zřízení podkladu nebo ochranné vrstvy vozovky z mechanicky zpevněné zeminy MZ bez přidání pojiva nebo vylepšovacího materiálu, s rozprostřením, vlhčením, promísením a zhutněním, tloušťka po zhutnění 150 mm</t>
  </si>
  <si>
    <t>-384157582</t>
  </si>
  <si>
    <t>19</t>
  </si>
  <si>
    <t>58344171</t>
  </si>
  <si>
    <t>štěrkodrť frakce 0/32</t>
  </si>
  <si>
    <t>-207186982</t>
  </si>
  <si>
    <t>20</t>
  </si>
  <si>
    <t>-1680358944</t>
  </si>
  <si>
    <t>58344197</t>
  </si>
  <si>
    <t>štěrkodrť frakce 0/63</t>
  </si>
  <si>
    <t>1497609781</t>
  </si>
  <si>
    <t>D4</t>
  </si>
  <si>
    <t>Betonová dlažba do štěrkového lože</t>
  </si>
  <si>
    <t>22</t>
  </si>
  <si>
    <t>-1540913166</t>
  </si>
  <si>
    <t>23</t>
  </si>
  <si>
    <t>-1387060444</t>
  </si>
  <si>
    <t>24</t>
  </si>
  <si>
    <t>648991505</t>
  </si>
  <si>
    <t>25</t>
  </si>
  <si>
    <t>-44366164</t>
  </si>
  <si>
    <t>26</t>
  </si>
  <si>
    <t>-2059482669</t>
  </si>
  <si>
    <t>27</t>
  </si>
  <si>
    <t>-2127793855</t>
  </si>
  <si>
    <t>28</t>
  </si>
  <si>
    <t>916131212</t>
  </si>
  <si>
    <t>Osazení silničního obrubníku betonového se zřízením lože, s vyplněním a zatřením spár cementovou maltou stojatého bez boční opěry, do lože z betonu prostého</t>
  </si>
  <si>
    <t>m</t>
  </si>
  <si>
    <t>942646890</t>
  </si>
  <si>
    <t>29</t>
  </si>
  <si>
    <t>59217026</t>
  </si>
  <si>
    <t>obrubník silniční betonový 500x150x250mm</t>
  </si>
  <si>
    <t>1616192671</t>
  </si>
  <si>
    <t>D5</t>
  </si>
  <si>
    <t>Mlat</t>
  </si>
  <si>
    <t>30</t>
  </si>
  <si>
    <t>564201011</t>
  </si>
  <si>
    <t>Podklad nebo podsyp ze štěrkopísku ŠP s rozprostřením, vlhčením a zhutněním plochy jednotlivě do 100 m2, po zhutnění tl. 40 mm</t>
  </si>
  <si>
    <t>34210695</t>
  </si>
  <si>
    <t>31</t>
  </si>
  <si>
    <t>-2072224997</t>
  </si>
  <si>
    <t>32</t>
  </si>
  <si>
    <t>839326443</t>
  </si>
  <si>
    <t>33</t>
  </si>
  <si>
    <t>-1088774135</t>
  </si>
  <si>
    <t>34</t>
  </si>
  <si>
    <t>1461537487</t>
  </si>
  <si>
    <t>35</t>
  </si>
  <si>
    <t>916111122</t>
  </si>
  <si>
    <t>Osazení silniční obruby z dlažebních kostek v jedné řadě s ložem tl. přes 50 do 100 mm, s vyplněním a zatřením spár cementovou maltou z drobných kostek bez boční opěry, do lože z betonu prostého</t>
  </si>
  <si>
    <t>-1642107946</t>
  </si>
  <si>
    <t>36</t>
  </si>
  <si>
    <t>-1084762640</t>
  </si>
  <si>
    <t>D6</t>
  </si>
  <si>
    <t>Nášlapy</t>
  </si>
  <si>
    <t>37</t>
  </si>
  <si>
    <t>2106543453</t>
  </si>
  <si>
    <t>38</t>
  </si>
  <si>
    <t>1956723628</t>
  </si>
  <si>
    <t>39</t>
  </si>
  <si>
    <t>-1625900298</t>
  </si>
  <si>
    <t>40</t>
  </si>
  <si>
    <t>58343959</t>
  </si>
  <si>
    <t>kamenivo drcené hrubé frakce 8/63</t>
  </si>
  <si>
    <t>376124375</t>
  </si>
  <si>
    <t>998</t>
  </si>
  <si>
    <t>Přesun hmot</t>
  </si>
  <si>
    <t>41</t>
  </si>
  <si>
    <t>998223011</t>
  </si>
  <si>
    <t>Přesun hmot pro pozemní komunikace s krytem dlážděným dopravní vzdálenost do 200 m jakékoliv délky objektu</t>
  </si>
  <si>
    <t>656777738</t>
  </si>
  <si>
    <t>03 - Rostliny</t>
  </si>
  <si>
    <t>Stromy - Stromy</t>
  </si>
  <si>
    <t>Keře - Keře</t>
  </si>
  <si>
    <t>Trvalky - Trvalky</t>
  </si>
  <si>
    <t xml:space="preserve">    Cibuloviny - Cibuloviny</t>
  </si>
  <si>
    <t>Stromy</t>
  </si>
  <si>
    <t>APS</t>
  </si>
  <si>
    <t>Acer pseudoplatanus - javor klen</t>
  </si>
  <si>
    <t>1495662547</t>
  </si>
  <si>
    <t>ARU</t>
  </si>
  <si>
    <t>Acer rubrum - javor červený</t>
  </si>
  <si>
    <t>959512631</t>
  </si>
  <si>
    <t>CAR</t>
  </si>
  <si>
    <t>carpinus betulus - habr obecný</t>
  </si>
  <si>
    <t>1954605897</t>
  </si>
  <si>
    <t>FAG</t>
  </si>
  <si>
    <t>Fagus sylvatica - buk lesní</t>
  </si>
  <si>
    <t>393659000</t>
  </si>
  <si>
    <t>LIR</t>
  </si>
  <si>
    <t>Liiriodendron tulipifera - liliovník tulipánokvětý</t>
  </si>
  <si>
    <t>1617270334</t>
  </si>
  <si>
    <t>PLA</t>
  </si>
  <si>
    <t>Platanus acerifolia - platan javorolistý</t>
  </si>
  <si>
    <t>1419112701</t>
  </si>
  <si>
    <t>ROB</t>
  </si>
  <si>
    <t>Robinia pseudoacacia Frisia - trnovník akát</t>
  </si>
  <si>
    <t>1140493617</t>
  </si>
  <si>
    <t>SOA</t>
  </si>
  <si>
    <t>Sorbus aria - jeřáb muk</t>
  </si>
  <si>
    <t>-149567253</t>
  </si>
  <si>
    <t>SOF</t>
  </si>
  <si>
    <t>Sophora japonica - jerlín japonský</t>
  </si>
  <si>
    <t>-383235149</t>
  </si>
  <si>
    <t>TPL</t>
  </si>
  <si>
    <t>Tilia platyphyllos - lípa velkolistá</t>
  </si>
  <si>
    <t>614352624</t>
  </si>
  <si>
    <t>TTO</t>
  </si>
  <si>
    <t>Tilia tomentosa - lípa stříbrná</t>
  </si>
  <si>
    <t>2027226717</t>
  </si>
  <si>
    <t>Keře</t>
  </si>
  <si>
    <t>BGC</t>
  </si>
  <si>
    <t>Berberis thunbergii Green Carpet - dřišťál Thunbergův</t>
  </si>
  <si>
    <t>1262369352</t>
  </si>
  <si>
    <t>BJU</t>
  </si>
  <si>
    <t>Berberis x Julianae - dřišťál Juliánův</t>
  </si>
  <si>
    <t>-1863039774</t>
  </si>
  <si>
    <t>DGN</t>
  </si>
  <si>
    <t>Deutsia gracillis Nikko - trojpuk nádherný</t>
  </si>
  <si>
    <t>-898196779</t>
  </si>
  <si>
    <t>HPA</t>
  </si>
  <si>
    <t>Hydrangea paniculata Confetti - hortensie latnatá</t>
  </si>
  <si>
    <t>-2052537053</t>
  </si>
  <si>
    <t>PER</t>
  </si>
  <si>
    <t>Perowskia artiplicifolia Little Spire - perovskie</t>
  </si>
  <si>
    <t>-467467908</t>
  </si>
  <si>
    <t>POA</t>
  </si>
  <si>
    <t>Potentila fruticosa Abbotswood - mochna</t>
  </si>
  <si>
    <t>333477487</t>
  </si>
  <si>
    <t>SBC</t>
  </si>
  <si>
    <t>Spiraea bumalda Crispa - tavolník nízký</t>
  </si>
  <si>
    <t>-1588922195</t>
  </si>
  <si>
    <t>SNI</t>
  </si>
  <si>
    <t>Spiraea nipponica Snoumound - tavolník Niponský</t>
  </si>
  <si>
    <t>1195199981</t>
  </si>
  <si>
    <t>SYA</t>
  </si>
  <si>
    <t>Syringa meyeri Anny - šeřík letní</t>
  </si>
  <si>
    <t>-1165383393</t>
  </si>
  <si>
    <t>SYJ</t>
  </si>
  <si>
    <t>Syringa josikaea - šeřík letní</t>
  </si>
  <si>
    <t>203284509</t>
  </si>
  <si>
    <t>SYP</t>
  </si>
  <si>
    <t>Syringa meyerii Pallibin - šeřík Meyerův</t>
  </si>
  <si>
    <t>1936541509</t>
  </si>
  <si>
    <t>TAM</t>
  </si>
  <si>
    <t>Tamarix tetrandra - tamaryšek</t>
  </si>
  <si>
    <t>1482693881</t>
  </si>
  <si>
    <t>VIP</t>
  </si>
  <si>
    <t>Viburnum x Pragense - kalina Pražská</t>
  </si>
  <si>
    <t>1200954418</t>
  </si>
  <si>
    <t>VPM</t>
  </si>
  <si>
    <t>Viburnum plicatum Mariesii - kalina japonská</t>
  </si>
  <si>
    <t>-33837901</t>
  </si>
  <si>
    <t>Trvalky</t>
  </si>
  <si>
    <t>AEL</t>
  </si>
  <si>
    <t>Aster ericoides Lovely - astra</t>
  </si>
  <si>
    <t>1417741105</t>
  </si>
  <si>
    <t>AEM</t>
  </si>
  <si>
    <t>Astrantia major Roma - jarmanka</t>
  </si>
  <si>
    <t>1955926118</t>
  </si>
  <si>
    <t>ALC</t>
  </si>
  <si>
    <t>Alchemilla mollis - kontryhel</t>
  </si>
  <si>
    <t>-1885541828</t>
  </si>
  <si>
    <t>ASR</t>
  </si>
  <si>
    <t>Astrantia major Burgundy - jarmanka</t>
  </si>
  <si>
    <t>1187921526</t>
  </si>
  <si>
    <t>AST</t>
  </si>
  <si>
    <t>Astilbe chinensis Elle - čechrava</t>
  </si>
  <si>
    <t>261965681</t>
  </si>
  <si>
    <t>BES</t>
  </si>
  <si>
    <t>Bergenia cordifolia Snowtime - bergenie</t>
  </si>
  <si>
    <t>1119030629</t>
  </si>
  <si>
    <t>CAL</t>
  </si>
  <si>
    <t>Calamintha nepeta - marulka</t>
  </si>
  <si>
    <t>1776808625</t>
  </si>
  <si>
    <t>CIM</t>
  </si>
  <si>
    <t>Cimicifuga racemosa Atropurpurea - štěničník</t>
  </si>
  <si>
    <t>2070754346</t>
  </si>
  <si>
    <t>DES</t>
  </si>
  <si>
    <t>Deschampsia caespitosa Palava - metlice</t>
  </si>
  <si>
    <t>255637006</t>
  </si>
  <si>
    <t>ECH</t>
  </si>
  <si>
    <t>Echinacea purpurea - třapatka</t>
  </si>
  <si>
    <t>-194255283</t>
  </si>
  <si>
    <t>EUP</t>
  </si>
  <si>
    <t>Eupforbia polychroma - pryšec</t>
  </si>
  <si>
    <t>-1742407627</t>
  </si>
  <si>
    <t>EUP.1</t>
  </si>
  <si>
    <t>Euphorbia polychroma - pryšec mnohobarvý</t>
  </si>
  <si>
    <t>661132307</t>
  </si>
  <si>
    <t>GEM</t>
  </si>
  <si>
    <t>Geranium macrorhizum Ingwersen - kakost</t>
  </si>
  <si>
    <t>-596361568</t>
  </si>
  <si>
    <t>GYP</t>
  </si>
  <si>
    <t>Gypsophilla repens Rosea - šater plazivý</t>
  </si>
  <si>
    <t>1485126911</t>
  </si>
  <si>
    <t>HLB</t>
  </si>
  <si>
    <t>Helleborus purpurascens - čemeřice</t>
  </si>
  <si>
    <t>-454967416</t>
  </si>
  <si>
    <t>LAV</t>
  </si>
  <si>
    <t>Lavandula angustifolia - levandule úzkolistá</t>
  </si>
  <si>
    <t>1255383570</t>
  </si>
  <si>
    <t>42</t>
  </si>
  <si>
    <t>PAN</t>
  </si>
  <si>
    <t>Panicum virgatum Shenandoah - proso</t>
  </si>
  <si>
    <t>-987596757</t>
  </si>
  <si>
    <t>43</t>
  </si>
  <si>
    <t>ROD</t>
  </si>
  <si>
    <t>Rodgersia podophylla - rodgersie</t>
  </si>
  <si>
    <t>1981134224</t>
  </si>
  <si>
    <t>44</t>
  </si>
  <si>
    <t>SAM</t>
  </si>
  <si>
    <t>Salvia nemorosa Midnicht - šalvěj hajní</t>
  </si>
  <si>
    <t>-145941935</t>
  </si>
  <si>
    <t>45</t>
  </si>
  <si>
    <t>SAR</t>
  </si>
  <si>
    <t>Salvia nemorosa Rosakonigen - šalvěj hajní</t>
  </si>
  <si>
    <t>-553867287</t>
  </si>
  <si>
    <t>46</t>
  </si>
  <si>
    <t>TYM</t>
  </si>
  <si>
    <t>Thymus sp. - tymián</t>
  </si>
  <si>
    <t>785812779</t>
  </si>
  <si>
    <t>47</t>
  </si>
  <si>
    <t>VER</t>
  </si>
  <si>
    <t>Veronica spicata Rosa Zwerg - rozrazil</t>
  </si>
  <si>
    <t>705889065</t>
  </si>
  <si>
    <t>Cibuloviny</t>
  </si>
  <si>
    <t>48</t>
  </si>
  <si>
    <t>AMB</t>
  </si>
  <si>
    <t>Allium Mont Blanc - česnek</t>
  </si>
  <si>
    <t>-1197522951</t>
  </si>
  <si>
    <t>49</t>
  </si>
  <si>
    <t>APJ</t>
  </si>
  <si>
    <t>Allium Pink jewel - česnek</t>
  </si>
  <si>
    <t>-557604008</t>
  </si>
  <si>
    <t>50</t>
  </si>
  <si>
    <t>APS.1</t>
  </si>
  <si>
    <t>Allium aflatuense Purple Sensation - česnek</t>
  </si>
  <si>
    <t>-578939289</t>
  </si>
  <si>
    <t>51</t>
  </si>
  <si>
    <t>CRO</t>
  </si>
  <si>
    <t>Croccus sp - krokus</t>
  </si>
  <si>
    <t>-1940040517</t>
  </si>
  <si>
    <t>52</t>
  </si>
  <si>
    <t>GAL</t>
  </si>
  <si>
    <t>Galanthus nivallis - sněženka</t>
  </si>
  <si>
    <t>-120463489</t>
  </si>
  <si>
    <t>53</t>
  </si>
  <si>
    <t>NAT</t>
  </si>
  <si>
    <t>Narcissus Tahiti - narcis</t>
  </si>
  <si>
    <t>54794486</t>
  </si>
  <si>
    <t>54</t>
  </si>
  <si>
    <t>TUL</t>
  </si>
  <si>
    <t>Tulipa tarda + Interaction - tulipán</t>
  </si>
  <si>
    <t>633991366</t>
  </si>
  <si>
    <t>04 - Vegetační úpravy</t>
  </si>
  <si>
    <t>D1 - Výsadba stromů</t>
  </si>
  <si>
    <t>D2 - Výsadba keřů, trvalek a cibulovin</t>
  </si>
  <si>
    <t>D3 - Založení trávníků a luk</t>
  </si>
  <si>
    <t>Výsadba stromů</t>
  </si>
  <si>
    <t>162651112</t>
  </si>
  <si>
    <t>Vodorovné přemístění do 5000 m výkopku/sypaniny z horniny třídy těžitelnosti I, skupiny 1 až 3</t>
  </si>
  <si>
    <t>-2137411421</t>
  </si>
  <si>
    <t>167103101</t>
  </si>
  <si>
    <t>Nakládání výkopku ze zemin schopných zúrodnění</t>
  </si>
  <si>
    <t>816163955</t>
  </si>
  <si>
    <t>183101221</t>
  </si>
  <si>
    <t>Jamky pro výsadbu s výměnou 50 % půdy zeminy skupiny 1 až 4 obj přes 0,4 do 1 m3 v rovině a svahu do 1:5</t>
  </si>
  <si>
    <t>ks</t>
  </si>
  <si>
    <t>1700925667</t>
  </si>
  <si>
    <t>184102116</t>
  </si>
  <si>
    <t>Výsadba dřeviny s balem D do 0,8 m do jamky se zalitím v rovině a svahu do 1:5</t>
  </si>
  <si>
    <t>1724055365</t>
  </si>
  <si>
    <t>184215133</t>
  </si>
  <si>
    <t>Ukotvení kmene dřevin třemi kůly D do 0,1 m délky do 3 m</t>
  </si>
  <si>
    <t>-1860210016</t>
  </si>
  <si>
    <t>184501141</t>
  </si>
  <si>
    <t>Zhotovení obalu z rákosové nebo kokosové rohože v rovině a svahu do 1:5</t>
  </si>
  <si>
    <t>-694317108</t>
  </si>
  <si>
    <t>184801121</t>
  </si>
  <si>
    <t>Ošetřování vysazených dřevin soliterních v rovině a svahu do 1:5</t>
  </si>
  <si>
    <t>2016097473</t>
  </si>
  <si>
    <t>184808322</t>
  </si>
  <si>
    <t>Hnojení ostatních dřevin organickými hnojivy nad 5 do 10 kg k jedné sazenici</t>
  </si>
  <si>
    <t>1335035549</t>
  </si>
  <si>
    <t>184911431</t>
  </si>
  <si>
    <t>Mulčování rostlin kůrou tl. do 0,15 m v rovině a svahu do 1:5</t>
  </si>
  <si>
    <t>1331246565</t>
  </si>
  <si>
    <t>185804311</t>
  </si>
  <si>
    <t>Zalití rostlin vodou plocha do 20 m2</t>
  </si>
  <si>
    <t>128213640</t>
  </si>
  <si>
    <t>185851121</t>
  </si>
  <si>
    <t>Dovoz vody pro zálivku rostlin za vzdálenost do 1000 m</t>
  </si>
  <si>
    <t>-1963222009</t>
  </si>
  <si>
    <t>Pol2</t>
  </si>
  <si>
    <t>doplnění zeminy - skladba: 40% původní zemina + 40% ornice hlinitopísčitá + 20% kompost nebo biouhel + hydrogel (3kg/1m3)</t>
  </si>
  <si>
    <t>-214885045</t>
  </si>
  <si>
    <t>Pol3</t>
  </si>
  <si>
    <t>3 x kůl + 6 x příčka + ostatní potřebný materiál</t>
  </si>
  <si>
    <t>1688993678</t>
  </si>
  <si>
    <t>Pol4</t>
  </si>
  <si>
    <t>plastová ochrana proti poškození sekáním + montáž</t>
  </si>
  <si>
    <t>205784333</t>
  </si>
  <si>
    <t>Pol5</t>
  </si>
  <si>
    <t>rákosová rohož</t>
  </si>
  <si>
    <t>1880998633</t>
  </si>
  <si>
    <t>Pol6</t>
  </si>
  <si>
    <t>Hnojivo</t>
  </si>
  <si>
    <t>-856769728</t>
  </si>
  <si>
    <t>Pol7</t>
  </si>
  <si>
    <t>Kompostovaná borka (Štěpka list dřevin) pro mulč (vrstva10cm) s dopravou</t>
  </si>
  <si>
    <t>1113189141</t>
  </si>
  <si>
    <t>Výsadba keřů, trvalek a cibulovin</t>
  </si>
  <si>
    <t>482098853</t>
  </si>
  <si>
    <t>1486205800</t>
  </si>
  <si>
    <t>183101213</t>
  </si>
  <si>
    <t>Jamky pro výsadbu s výměnou 50 % půdy zeminy skupiny 1 až 4 obj přes 0,02 do 0,05 m3 v rovině a svahu do 1:5</t>
  </si>
  <si>
    <t>667545611</t>
  </si>
  <si>
    <t>183111214</t>
  </si>
  <si>
    <t>Jamky pro výsadbu s výměnou 50 % půdy zeminy skupiny 1 až 4 obj přes 0,01 do 0,02 m3 v rovině a svahu do 1:5</t>
  </si>
  <si>
    <t>-832990275</t>
  </si>
  <si>
    <t>183205111</t>
  </si>
  <si>
    <t>Založení záhonu v rovině a svahu do 1:5 zemina skupiny 1 a 2</t>
  </si>
  <si>
    <t>1686026466</t>
  </si>
  <si>
    <t>183211312</t>
  </si>
  <si>
    <t>Výsadba trvalek prostokořenných</t>
  </si>
  <si>
    <t>-469691152</t>
  </si>
  <si>
    <t>183211313</t>
  </si>
  <si>
    <t>Výsadba cibulí nebo hlíz</t>
  </si>
  <si>
    <t>1788303099</t>
  </si>
  <si>
    <t>184102112</t>
  </si>
  <si>
    <t>Výsadba dřeviny s balem D do 0,3 m do jamky se zalitím v rovině a svahu do 1:5</t>
  </si>
  <si>
    <t>-2085442193</t>
  </si>
  <si>
    <t>184215411</t>
  </si>
  <si>
    <t>Zhotovení závlahové mísy dřevin D do 0,5 m v rovině nebo na svahu do 1:5</t>
  </si>
  <si>
    <t>243341582</t>
  </si>
  <si>
    <t>184801131</t>
  </si>
  <si>
    <t>Ošetřování vysazených dřevin ve skupinách v rovině a svahu do 1:5</t>
  </si>
  <si>
    <t>-475068702</t>
  </si>
  <si>
    <t>184808321</t>
  </si>
  <si>
    <t>Hnojení ostatních dřevin organickými hnojivy nad 3 do 5 kg k jedné sazenici</t>
  </si>
  <si>
    <t>-947003134</t>
  </si>
  <si>
    <t>184853511</t>
  </si>
  <si>
    <t>Chemické odplevelení před založením kultury nad 20 m2 postřikem na široko v rovině a svahu do 1:5, 2x</t>
  </si>
  <si>
    <t>804821089</t>
  </si>
  <si>
    <t>1797617203</t>
  </si>
  <si>
    <t>185804312</t>
  </si>
  <si>
    <t>Zalití rostlin vodou plocha přes 20 m2</t>
  </si>
  <si>
    <t>1808280098</t>
  </si>
  <si>
    <t>-663309574</t>
  </si>
  <si>
    <t>Pol10</t>
  </si>
  <si>
    <t>-466424487</t>
  </si>
  <si>
    <t>-1368077567</t>
  </si>
  <si>
    <t>Pol8</t>
  </si>
  <si>
    <t>Roundup 0,02l/m2, 2x</t>
  </si>
  <si>
    <t>l</t>
  </si>
  <si>
    <t>-1254240170</t>
  </si>
  <si>
    <t>Pol9</t>
  </si>
  <si>
    <t>Substrát s kompostem a hydrogelem</t>
  </si>
  <si>
    <t>-1816687309</t>
  </si>
  <si>
    <t>Založení trávníků a luk</t>
  </si>
  <si>
    <t>181151311</t>
  </si>
  <si>
    <t>Plošná úprava terénu přes 500 m2 zemina skupiny 1 až 4 nerovnosti přes 50 do 100 mm v rovinně a svahu do 1:5</t>
  </si>
  <si>
    <t>76695172</t>
  </si>
  <si>
    <t>181451131</t>
  </si>
  <si>
    <t>Založení parkového trávníku výsevem pl přes 1000 m2 v rovině a ve svahu do 1:5</t>
  </si>
  <si>
    <t>-557080315</t>
  </si>
  <si>
    <t>183403114</t>
  </si>
  <si>
    <t>Obdělání půdy kultivátorováním v rovině a svahu do 1:5</t>
  </si>
  <si>
    <t>-1015420338</t>
  </si>
  <si>
    <t>183403153</t>
  </si>
  <si>
    <t>Obdělání půdy hrabáním v rovině a svahu do 1:5, 2x</t>
  </si>
  <si>
    <t>705968497</t>
  </si>
  <si>
    <t>183403161</t>
  </si>
  <si>
    <t>Obdělání půdy válením v rovině a svahu do 1:5, 2x</t>
  </si>
  <si>
    <t>1828329784</t>
  </si>
  <si>
    <t>-2052942407</t>
  </si>
  <si>
    <t>185802113</t>
  </si>
  <si>
    <t>Hnojení půdy umělým hnojivem na široko v rovině a svahu do 1:5</t>
  </si>
  <si>
    <t>1947041483</t>
  </si>
  <si>
    <t>Pol11</t>
  </si>
  <si>
    <t>Roundup 20l/ha</t>
  </si>
  <si>
    <t>I</t>
  </si>
  <si>
    <t>1273501147</t>
  </si>
  <si>
    <t>Pol12</t>
  </si>
  <si>
    <t>kg</t>
  </si>
  <si>
    <t>614979822</t>
  </si>
  <si>
    <t>Pol13</t>
  </si>
  <si>
    <t>Travní osivo - parková směs (30g/m2)</t>
  </si>
  <si>
    <t>-182260919</t>
  </si>
  <si>
    <t>05 - Následná péče</t>
  </si>
  <si>
    <t>D1 - Stromy</t>
  </si>
  <si>
    <t>D2 - Keře a trvalky</t>
  </si>
  <si>
    <t>D3 - Trávník</t>
  </si>
  <si>
    <t>Zalití rostlin vodou plocha do 20 m2, 0,1m3/ks/1 zalití …5/rok</t>
  </si>
  <si>
    <t>516245641</t>
  </si>
  <si>
    <t>-350932061</t>
  </si>
  <si>
    <t>184911111</t>
  </si>
  <si>
    <t>Znovuuvázání dřeviny ke kůlům, oprava kotvení a rohože</t>
  </si>
  <si>
    <t>-2069573613</t>
  </si>
  <si>
    <t>Keře a trvalky</t>
  </si>
  <si>
    <t>Zalití rostlin vodou plocha přes 20 m2, 0,01m3/m2/1 zalití …5/rok</t>
  </si>
  <si>
    <t>-1573211717</t>
  </si>
  <si>
    <t>-1943068185</t>
  </si>
  <si>
    <t>185804514</t>
  </si>
  <si>
    <t>Odplevelení souvislých keřových skupin v rovině a svahu do 1:5</t>
  </si>
  <si>
    <t>-1999811169</t>
  </si>
  <si>
    <t>183211422</t>
  </si>
  <si>
    <t>Dosadba květin hrnkovaných D květináče do 120 mm, 5%</t>
  </si>
  <si>
    <t>58207111</t>
  </si>
  <si>
    <t>Pol14</t>
  </si>
  <si>
    <t>Sazenice</t>
  </si>
  <si>
    <t>-1425923087</t>
  </si>
  <si>
    <t>185804252</t>
  </si>
  <si>
    <t>Odstranění odkvetlých a odumřelých částí trvalek s odklizením odpadu do 20 km</t>
  </si>
  <si>
    <t>-145276327</t>
  </si>
  <si>
    <t>Trávník</t>
  </si>
  <si>
    <t>111151221</t>
  </si>
  <si>
    <t>Pokosení trávníku parkového pl do 10000 m2 s odvozem do 20 km v rovině a svahu do 1:5 …12/rok</t>
  </si>
  <si>
    <t>-926270086</t>
  </si>
  <si>
    <t>185811221</t>
  </si>
  <si>
    <t>Vyhrabání trávníku souvislé pl přes 1000 do 10000 m2 v rovině nebo na svahu do 1:5…1/rok</t>
  </si>
  <si>
    <t>-2063952556</t>
  </si>
  <si>
    <t>185851212</t>
  </si>
  <si>
    <t>Shrabání listí bez pokryvných rostlin vrstvy přes 50 do 100 mm pl do 10000 m2 v rovině a svahu do 1:5…1/rok</t>
  </si>
  <si>
    <t>1346444832</t>
  </si>
  <si>
    <t>06 - Zařízení hřiště</t>
  </si>
  <si>
    <t>06002</t>
  </si>
  <si>
    <t>Houpací síť</t>
  </si>
  <si>
    <t>294457297</t>
  </si>
  <si>
    <t>06003</t>
  </si>
  <si>
    <t>Vahadlová houpačka</t>
  </si>
  <si>
    <t>1967868010</t>
  </si>
  <si>
    <t>06004</t>
  </si>
  <si>
    <t>Domeček s polykarbonátovou střechou</t>
  </si>
  <si>
    <t>1770090787</t>
  </si>
  <si>
    <t>06005</t>
  </si>
  <si>
    <t>Domeček se skluzavkou</t>
  </si>
  <si>
    <t>1749642662</t>
  </si>
  <si>
    <t>06006</t>
  </si>
  <si>
    <t>Balanční vor</t>
  </si>
  <si>
    <t>1651338272</t>
  </si>
  <si>
    <t>06007</t>
  </si>
  <si>
    <t>Přebíhací pásy</t>
  </si>
  <si>
    <t>-764879779</t>
  </si>
  <si>
    <t>06008</t>
  </si>
  <si>
    <t>Balanční deska</t>
  </si>
  <si>
    <t>1854907914</t>
  </si>
  <si>
    <t>06009</t>
  </si>
  <si>
    <t>Velké lanové iglů + dopadová plocha 80 m2</t>
  </si>
  <si>
    <t>1966013501</t>
  </si>
  <si>
    <t>06010</t>
  </si>
  <si>
    <t>Bradla s balanční plošinou</t>
  </si>
  <si>
    <t>-1985039760</t>
  </si>
  <si>
    <t>06011</t>
  </si>
  <si>
    <t>Sestava s balanční trubkou a kladinou</t>
  </si>
  <si>
    <t>-537271965</t>
  </si>
  <si>
    <t>06012</t>
  </si>
  <si>
    <t>Multifunkční sestava</t>
  </si>
  <si>
    <t>-1121225604</t>
  </si>
  <si>
    <t>06013</t>
  </si>
  <si>
    <t>Lavička</t>
  </si>
  <si>
    <t>347494334</t>
  </si>
  <si>
    <t>06014</t>
  </si>
  <si>
    <t>Sedací set</t>
  </si>
  <si>
    <t>-1925325462</t>
  </si>
  <si>
    <t>06015</t>
  </si>
  <si>
    <t>Sedák</t>
  </si>
  <si>
    <t>785972019</t>
  </si>
  <si>
    <t>06016</t>
  </si>
  <si>
    <t>Křeslo</t>
  </si>
  <si>
    <t>809029011</t>
  </si>
  <si>
    <t>06017</t>
  </si>
  <si>
    <t>Lehátko</t>
  </si>
  <si>
    <t>-1460398099</t>
  </si>
  <si>
    <t>06018</t>
  </si>
  <si>
    <t>Odpadkový koš</t>
  </si>
  <si>
    <t>1689659744</t>
  </si>
  <si>
    <t>06019</t>
  </si>
  <si>
    <t>Kolostav</t>
  </si>
  <si>
    <t>1283669330</t>
  </si>
  <si>
    <t>06020</t>
  </si>
  <si>
    <t>Stínící konstrukce -6 ks betonové základy + sloupy, 4 ks plachty, 1 ks nerezový naviják</t>
  </si>
  <si>
    <t>68381124</t>
  </si>
  <si>
    <t>06021</t>
  </si>
  <si>
    <t>Sušáky</t>
  </si>
  <si>
    <t>-959639215</t>
  </si>
  <si>
    <t>06022</t>
  </si>
  <si>
    <t>Vyvýšené záhony</t>
  </si>
  <si>
    <t>-138160011</t>
  </si>
  <si>
    <t>07 - Víceúčelové hřiště</t>
  </si>
  <si>
    <t>N00 - Víceúčelové hřiště</t>
  </si>
  <si>
    <t>N00</t>
  </si>
  <si>
    <t>PC01</t>
  </si>
  <si>
    <t>Odstranění stávajících frakcí do 35cm</t>
  </si>
  <si>
    <t>512</t>
  </si>
  <si>
    <t>1056193643</t>
  </si>
  <si>
    <t>PC02</t>
  </si>
  <si>
    <t>Odvoz odtěžených frakcí do 5 km</t>
  </si>
  <si>
    <t>228467493</t>
  </si>
  <si>
    <t>PC03</t>
  </si>
  <si>
    <t>Úprava pláně se zhutněním</t>
  </si>
  <si>
    <t>-1980144952</t>
  </si>
  <si>
    <t>PC04</t>
  </si>
  <si>
    <t>Hloubení jam - výkop rýh pro drenáže</t>
  </si>
  <si>
    <t>1448242589</t>
  </si>
  <si>
    <t>PC05</t>
  </si>
  <si>
    <t>Drenáž Flex DN 100, vč. obsypu</t>
  </si>
  <si>
    <t>-860160239</t>
  </si>
  <si>
    <t>PC06</t>
  </si>
  <si>
    <t>Vsakovací jímka</t>
  </si>
  <si>
    <t>188195362</t>
  </si>
  <si>
    <t>PC07</t>
  </si>
  <si>
    <t>Obrubník zahradní, vč. montáže</t>
  </si>
  <si>
    <t>844202288</t>
  </si>
  <si>
    <t>PC08</t>
  </si>
  <si>
    <t>Štěrkodrť 32-63, 200mm</t>
  </si>
  <si>
    <t>2043938276</t>
  </si>
  <si>
    <t>PC09</t>
  </si>
  <si>
    <t>Štěrkopísek 0-32, 60mm</t>
  </si>
  <si>
    <t>540975828</t>
  </si>
  <si>
    <t>PC10</t>
  </si>
  <si>
    <t>Štěrkopísek 0-4, 20mm, včetně hutnění</t>
  </si>
  <si>
    <t>-919213485</t>
  </si>
  <si>
    <t>PC11</t>
  </si>
  <si>
    <t>Pryžová podložka ET beton, 30mm, vodopropustná</t>
  </si>
  <si>
    <t>-941393712</t>
  </si>
  <si>
    <t>PC12</t>
  </si>
  <si>
    <t>Polyuretanový povrch,tl. 10mm, vodopropustný, barva červená</t>
  </si>
  <si>
    <t>-2085005327</t>
  </si>
  <si>
    <t>PC13</t>
  </si>
  <si>
    <t>Lajnování - malá kopaná, florbal, dětské hry</t>
  </si>
  <si>
    <t>471704123</t>
  </si>
  <si>
    <t>PC14</t>
  </si>
  <si>
    <t>Úprava terénu za obrubou, travní semeno</t>
  </si>
  <si>
    <t>473558875</t>
  </si>
  <si>
    <t>PC15</t>
  </si>
  <si>
    <t>Oplocení - výška 4m - 1m mantinel fošny, 2x branka na malou kopanou 2,0x1,5x0,7m a 2x streetball POZ,</t>
  </si>
  <si>
    <t>1104254267</t>
  </si>
  <si>
    <t>PC16</t>
  </si>
  <si>
    <t>VRN - doprava, zařízení staveniště, geodedtické práce</t>
  </si>
  <si>
    <t>-1074878683</t>
  </si>
  <si>
    <t xml:space="preserve">08 - Technologie vodního prvku </t>
  </si>
  <si>
    <t>M21 - Elektromontáž, řízení, osvětlení</t>
  </si>
  <si>
    <t>M35 - Montáž čerpadel, kompresorů</t>
  </si>
  <si>
    <t>M99 - Ostatní dodávky a práce "M"</t>
  </si>
  <si>
    <t>VRN - Vedlejší rozpočtové náklady</t>
  </si>
  <si>
    <t>M21</t>
  </si>
  <si>
    <t>Elektromontáž, řízení, osvětlení</t>
  </si>
  <si>
    <t>00001</t>
  </si>
  <si>
    <t>Podružný elektrorozvaděč technologie RM1 v provedení jako sestava plastových rozvodnic na omítku, krytí IP55</t>
  </si>
  <si>
    <t>1128106972</t>
  </si>
  <si>
    <t>GSM B1</t>
  </si>
  <si>
    <t>GSM Brána dle specifikace v TZ vč.napojení na rozvaděč, nerezové sondy zatopení</t>
  </si>
  <si>
    <t>-1991256124</t>
  </si>
  <si>
    <t>MF2222672</t>
  </si>
  <si>
    <t>Frekvenční měnič 0,75kW, Uvst=3x400V, Uvýst=3x400V, IP20, fr=0,2-400Hz; 2,6A</t>
  </si>
  <si>
    <t>1428979053</t>
  </si>
  <si>
    <t>00002</t>
  </si>
  <si>
    <t>Jednoduchá ovládací jednotka pro měnič</t>
  </si>
  <si>
    <t>2065792965</t>
  </si>
  <si>
    <t>MF22288</t>
  </si>
  <si>
    <t>Odrušovací filtr pro frekvenční měniče do výkonu 15 kW</t>
  </si>
  <si>
    <t>-826143840</t>
  </si>
  <si>
    <t>FX3U-32MR/ES</t>
  </si>
  <si>
    <t>Řídící systém, napájení 230V, 16xDI, 16xDO relé 2A</t>
  </si>
  <si>
    <t>920830304</t>
  </si>
  <si>
    <t>SW1</t>
  </si>
  <si>
    <t>Aplikační sw PLC</t>
  </si>
  <si>
    <t>kompl</t>
  </si>
  <si>
    <t>-177896150</t>
  </si>
  <si>
    <t>00003</t>
  </si>
  <si>
    <t>Oživení systému, naprogramování, provozní zkouška</t>
  </si>
  <si>
    <t>-1057626371</t>
  </si>
  <si>
    <t>00004</t>
  </si>
  <si>
    <t>Rozváděč pro odrušovací filtr označený RF1, v provedení jako plastová rozvodnice GW44211 na omítku s rozměry 380x460x180 mm, krytí IP56, bez ceny filtru</t>
  </si>
  <si>
    <t>1700473978</t>
  </si>
  <si>
    <t>00005</t>
  </si>
  <si>
    <t>Rozváděč pro frekvenční měniče označené RFM1 v provedení jako oceloplechová rozvodnice na omítku krytí IP65,</t>
  </si>
  <si>
    <t>-130307095</t>
  </si>
  <si>
    <t>00006</t>
  </si>
  <si>
    <t>Nucené odvětrání strojovny odtahovým radiálním ventilátorem D100mm, průtok vzduchu min. 100m3/h</t>
  </si>
  <si>
    <t>kompl.</t>
  </si>
  <si>
    <t>-933923654</t>
  </si>
  <si>
    <t>00007</t>
  </si>
  <si>
    <t>Stropní svítidlo strojovny 100W s krycím sklem, IP44, 230V</t>
  </si>
  <si>
    <t>1130278058</t>
  </si>
  <si>
    <t>00008</t>
  </si>
  <si>
    <t>Drobný elektroinstalační materiál</t>
  </si>
  <si>
    <t>437310303</t>
  </si>
  <si>
    <t>00009</t>
  </si>
  <si>
    <t>Elektroinstalační práce</t>
  </si>
  <si>
    <t>395514470</t>
  </si>
  <si>
    <t>00010</t>
  </si>
  <si>
    <t>Revizní zpráva</t>
  </si>
  <si>
    <t>-2066004731</t>
  </si>
  <si>
    <t>M35</t>
  </si>
  <si>
    <t>Montáž čerpadel, kompresorů</t>
  </si>
  <si>
    <t>315111114</t>
  </si>
  <si>
    <t>Montáž technologie</t>
  </si>
  <si>
    <t>-1856905286</t>
  </si>
  <si>
    <t>03511234</t>
  </si>
  <si>
    <t>Tlakové zkoušky</t>
  </si>
  <si>
    <t>hod.</t>
  </si>
  <si>
    <t>1707605065</t>
  </si>
  <si>
    <t>03511235</t>
  </si>
  <si>
    <t>Kompletace, uvedení do provozu</t>
  </si>
  <si>
    <t>-1694990329</t>
  </si>
  <si>
    <t>03511236</t>
  </si>
  <si>
    <t>Zaškolení obsluhy</t>
  </si>
  <si>
    <t>-1198103230</t>
  </si>
  <si>
    <t>M99</t>
  </si>
  <si>
    <t>Ostatní dodávky a práce "M"</t>
  </si>
  <si>
    <t>3511238</t>
  </si>
  <si>
    <t>Návod na obsluhu a údržbu</t>
  </si>
  <si>
    <t>-1623306581</t>
  </si>
  <si>
    <t>3519999</t>
  </si>
  <si>
    <t>Vedlejší náklady</t>
  </si>
  <si>
    <t>-664215938</t>
  </si>
  <si>
    <t>3511239</t>
  </si>
  <si>
    <t>Dílenská dokumentace, dokumentace skutečného provedení</t>
  </si>
  <si>
    <t>748904746</t>
  </si>
  <si>
    <t>3511241/1</t>
  </si>
  <si>
    <t>Doprava</t>
  </si>
  <si>
    <t>709411274</t>
  </si>
  <si>
    <t>3511241/2</t>
  </si>
  <si>
    <t>Doprava- jednoplášťová strojovna technologie</t>
  </si>
  <si>
    <t>1084833435</t>
  </si>
  <si>
    <t>EKO 700 B</t>
  </si>
  <si>
    <t>Kompozitní poklop 600x600mm, třída zatížení B125, vč. těsnění a uzamykání</t>
  </si>
  <si>
    <t>-1955067541</t>
  </si>
  <si>
    <t>50968</t>
  </si>
  <si>
    <t>Mosazná pramínková tryska typu Kometa, ∅ ústí 12mm, připojení G1"</t>
  </si>
  <si>
    <t>-1960316925</t>
  </si>
  <si>
    <t>Art.1700</t>
  </si>
  <si>
    <t>Mosazné šoupě G1"</t>
  </si>
  <si>
    <t>752536402</t>
  </si>
  <si>
    <t>atyp.plast 01</t>
  </si>
  <si>
    <t>PP jednoplášťová strojovna technologie, vnitřní rozměry 3,0x2,0x2,0m, PP integrovaná retenční nádrž se staticky zajištěnou příčkou pro výšku vodního sloupce 1,8m, rozměry 1,0x2,0x2,0mm, objem 4,0m³, 2x vstupní otvor 600x600mm, vč. těsněných prostupů, žebříků a čerpací jímky, bez poklopu</t>
  </si>
  <si>
    <t>1774219700</t>
  </si>
  <si>
    <t>atyp.plast 02</t>
  </si>
  <si>
    <t>PP zachycovač nečistot s nerezovým sítem</t>
  </si>
  <si>
    <t>-389286456</t>
  </si>
  <si>
    <t>atyp.plast 03</t>
  </si>
  <si>
    <t>PP podstavec čerpadla</t>
  </si>
  <si>
    <t>-522749125</t>
  </si>
  <si>
    <t>atyp.plast 04</t>
  </si>
  <si>
    <t>PP svařovaná záchytná vana chemikálií pro 2 kanystry</t>
  </si>
  <si>
    <t>-1475651235</t>
  </si>
  <si>
    <t>atyp.plast/nerez 01</t>
  </si>
  <si>
    <t>PP šachtička odvětrání s nerezovou krycí mřížkou</t>
  </si>
  <si>
    <t>-1838715995</t>
  </si>
  <si>
    <t>atyp.nerez 01</t>
  </si>
  <si>
    <t>Nerezová nádržka trysky ∅254mm, výška 250mm, přívod trysky G1", gravitační odtok DN100, nerezová krycí mřížka, vč. kotvení</t>
  </si>
  <si>
    <t>1372918689</t>
  </si>
  <si>
    <t>atyp.nerez 02</t>
  </si>
  <si>
    <t>Nerezová odtoková štěrbinová armatura- šířka 150mm, výška 190mm, délka 8410mm, odtoková štěrbina šířky 20mm lemována ohýbaným plechem šířky 25mm, 3x gravitační odtok DN100 s revizní šachtičkou 200x100mm, vč. kotvení</t>
  </si>
  <si>
    <t>1891247474</t>
  </si>
  <si>
    <t>FUENTE C</t>
  </si>
  <si>
    <t>Typové nerezové pítko - kulatý výtokový stojan ∅102mmx990mm s tlačným ventilem s časovým doběhem, odtoková nádržka s krycí mřížkou v úrovni upraveného terénu, součástí odtokové mřížky je zabudovaná miska pro psy; celkové půdorysné rozměry 890x300mm, připojení DN15, odtok DN40, materiál nerezová ocel</t>
  </si>
  <si>
    <t>1006352186</t>
  </si>
  <si>
    <t>570421N</t>
  </si>
  <si>
    <t>Plastové čerpadlo trysek s integrovaným zachycovačem nečistot připojení DN40/DN40, výkon 0,55 kW; Q=13m³/h při 8 mvs, 230V</t>
  </si>
  <si>
    <t>-1563204519</t>
  </si>
  <si>
    <t>570418</t>
  </si>
  <si>
    <t>Odstředivé plastové čerpadlo filtrace s integrovaným zachycovačem nečistot, připojení DN50/DN40, výkon 0,45 kW; Q=12m³/h při 8 mvs, 230V</t>
  </si>
  <si>
    <t>-699437780</t>
  </si>
  <si>
    <t>15782</t>
  </si>
  <si>
    <t>Pískový plastový filtr s bočním připojením 11/2", vnitřní průměr D500, průtok 9m³/h</t>
  </si>
  <si>
    <t>186487296</t>
  </si>
  <si>
    <t>00596</t>
  </si>
  <si>
    <t>Filtrační písek 0,6-1 mm</t>
  </si>
  <si>
    <t>2035666736</t>
  </si>
  <si>
    <t>32581</t>
  </si>
  <si>
    <t>Automatický ovládací 6-ti cestný ventil s bočním připojením na filtr, připojení 11/2"</t>
  </si>
  <si>
    <t>-1904350491</t>
  </si>
  <si>
    <t>1214</t>
  </si>
  <si>
    <t>Automatická dávkovací stanice- měření a udržování pH a koncentrace chloru</t>
  </si>
  <si>
    <t>-360931641</t>
  </si>
  <si>
    <t>12130</t>
  </si>
  <si>
    <t>Kanystr s korektorem pH, 20l</t>
  </si>
  <si>
    <t>349446135</t>
  </si>
  <si>
    <t>12075</t>
  </si>
  <si>
    <t>Kanystr s chlornanem sodným, 20l</t>
  </si>
  <si>
    <t>-2143383625</t>
  </si>
  <si>
    <t>DOC3GT</t>
  </si>
  <si>
    <t>Ponorné kalové čerpadlo, nerezové, výkon 0,25kW, Q=6m3/h při 3,7mvs, 230V</t>
  </si>
  <si>
    <t>1488030918</t>
  </si>
  <si>
    <t>WK 120</t>
  </si>
  <si>
    <t>Jednoduchý kabinetní změkčovací filtr s objemovým řízením s kapacitou 120°dHxm³</t>
  </si>
  <si>
    <t>1087479271</t>
  </si>
  <si>
    <t>SD-1</t>
  </si>
  <si>
    <t>Sestava dopouštění včetně By-passu - 1" a nerezových ponorných sond</t>
  </si>
  <si>
    <t>-1194145851</t>
  </si>
  <si>
    <t>EVPI 2020</t>
  </si>
  <si>
    <t>Elektromagnetický ventil 1", 230V</t>
  </si>
  <si>
    <t>-118956896</t>
  </si>
  <si>
    <t>RA109P421</t>
  </si>
  <si>
    <t>Kartušový filtr G 1 včetně filtrační vložky 50 mic</t>
  </si>
  <si>
    <t>1379088695</t>
  </si>
  <si>
    <t>D06F</t>
  </si>
  <si>
    <t>Regulátor tlaku s regulační kuželkou se stupnicí nastavení DN20, pro výstupní tlak 1,5-6,0bar</t>
  </si>
  <si>
    <t>-155412269</t>
  </si>
  <si>
    <t>02711</t>
  </si>
  <si>
    <t>Tr PVC D 75,dl.6m, PN 10</t>
  </si>
  <si>
    <t>1285072211</t>
  </si>
  <si>
    <t>02710</t>
  </si>
  <si>
    <t>Tr PVC D 63,dl.5m, PN 10</t>
  </si>
  <si>
    <t>-1492012834</t>
  </si>
  <si>
    <t>02709</t>
  </si>
  <si>
    <t>Tr PVC D 50,dl.5m, PN 10</t>
  </si>
  <si>
    <t>903544196</t>
  </si>
  <si>
    <t>02724</t>
  </si>
  <si>
    <t>Tr PVC D 32,dl.5m,PN 10</t>
  </si>
  <si>
    <t>2017730557</t>
  </si>
  <si>
    <t>02713</t>
  </si>
  <si>
    <t>Tr PVC D110,dl.6m,PN 10</t>
  </si>
  <si>
    <t>1416244948</t>
  </si>
  <si>
    <t>55</t>
  </si>
  <si>
    <t>0560075</t>
  </si>
  <si>
    <t>Kohout kulový D 75 PVC</t>
  </si>
  <si>
    <t>479798601</t>
  </si>
  <si>
    <t>56</t>
  </si>
  <si>
    <t>0560063</t>
  </si>
  <si>
    <t>Kohout kulový D 63 PVC</t>
  </si>
  <si>
    <t>772474140</t>
  </si>
  <si>
    <t>57</t>
  </si>
  <si>
    <t>0560050</t>
  </si>
  <si>
    <t>Kohout kulový D 50 PVC</t>
  </si>
  <si>
    <t>442343878</t>
  </si>
  <si>
    <t>58</t>
  </si>
  <si>
    <t>0567063</t>
  </si>
  <si>
    <t>Ventil zpětný D 63 PVC</t>
  </si>
  <si>
    <t>-1596625999</t>
  </si>
  <si>
    <t>59</t>
  </si>
  <si>
    <t>0567050</t>
  </si>
  <si>
    <t>Ventil zpětný D 50 PVC</t>
  </si>
  <si>
    <t>-2099371001</t>
  </si>
  <si>
    <t>60</t>
  </si>
  <si>
    <t>PV01063AP</t>
  </si>
  <si>
    <t>Koleno D 63/90° PN 16 PVC</t>
  </si>
  <si>
    <t>-435693605</t>
  </si>
  <si>
    <t>61</t>
  </si>
  <si>
    <t>PV02063AP</t>
  </si>
  <si>
    <t>Koleno D 63/45° PN16 PVC</t>
  </si>
  <si>
    <t>848561514</t>
  </si>
  <si>
    <t>62</t>
  </si>
  <si>
    <t>PV01050AP</t>
  </si>
  <si>
    <t>Koleno D 50/90° PVC PN16</t>
  </si>
  <si>
    <t>-210865812</t>
  </si>
  <si>
    <t>63</t>
  </si>
  <si>
    <t>PV02050AP</t>
  </si>
  <si>
    <t>Koleno D 50/45° PN 16, PVC</t>
  </si>
  <si>
    <t>-1442100674</t>
  </si>
  <si>
    <t>64</t>
  </si>
  <si>
    <t>0503110</t>
  </si>
  <si>
    <t>T-kus D110 PVC lepení</t>
  </si>
  <si>
    <t>1103611635</t>
  </si>
  <si>
    <t>65</t>
  </si>
  <si>
    <t>7503063</t>
  </si>
  <si>
    <t>T-kus D 63 PVC,PN10 lep</t>
  </si>
  <si>
    <t>-452508334</t>
  </si>
  <si>
    <t>66</t>
  </si>
  <si>
    <t>0216600050</t>
  </si>
  <si>
    <t>T-kus D 50/90° lep.PVC</t>
  </si>
  <si>
    <t>-1762905241</t>
  </si>
  <si>
    <t>67</t>
  </si>
  <si>
    <t>0505832</t>
  </si>
  <si>
    <t>Nátrubek D 32x1"int.kov</t>
  </si>
  <si>
    <t>1645939820</t>
  </si>
  <si>
    <t>68</t>
  </si>
  <si>
    <t>0551463</t>
  </si>
  <si>
    <t>Šroubení D 63x2"ext.PVC</t>
  </si>
  <si>
    <t>1201410298</t>
  </si>
  <si>
    <t>69</t>
  </si>
  <si>
    <t>0551250</t>
  </si>
  <si>
    <t>Šroubení D 50x6/4"ex.těsn</t>
  </si>
  <si>
    <t>829660493</t>
  </si>
  <si>
    <t>70</t>
  </si>
  <si>
    <t>0506111</t>
  </si>
  <si>
    <t>Redukce kr.D110x75 PVC</t>
  </si>
  <si>
    <t>-1108511007</t>
  </si>
  <si>
    <t>71</t>
  </si>
  <si>
    <t>0506112</t>
  </si>
  <si>
    <t>Redukce kr.D110x63 PVC</t>
  </si>
  <si>
    <t>1346217081</t>
  </si>
  <si>
    <t>72</t>
  </si>
  <si>
    <t>0506076</t>
  </si>
  <si>
    <t>Redukce kr.D 75x50 PVC</t>
  </si>
  <si>
    <t>-2049376370</t>
  </si>
  <si>
    <t>73</t>
  </si>
  <si>
    <t>0225606350</t>
  </si>
  <si>
    <t>Redukce kr.63x50 PVC</t>
  </si>
  <si>
    <t>1127814361</t>
  </si>
  <si>
    <t>74</t>
  </si>
  <si>
    <t>0225605032</t>
  </si>
  <si>
    <t>Redukce kr.50x32 PVC</t>
  </si>
  <si>
    <t>-1821338894</t>
  </si>
  <si>
    <t>75</t>
  </si>
  <si>
    <t>150/1</t>
  </si>
  <si>
    <t>Kanalizační trubky SN4 DN 150 1m</t>
  </si>
  <si>
    <t>-1123113760</t>
  </si>
  <si>
    <t>76</t>
  </si>
  <si>
    <t>100/1</t>
  </si>
  <si>
    <t>Kanalizační trubky SN4 DN 100 1m</t>
  </si>
  <si>
    <t>-1276061962</t>
  </si>
  <si>
    <t>77</t>
  </si>
  <si>
    <t>HT150/500</t>
  </si>
  <si>
    <t xml:space="preserve">Trubka PP HT   DN 150 500m</t>
  </si>
  <si>
    <t>2034406640</t>
  </si>
  <si>
    <t>78</t>
  </si>
  <si>
    <t>HT100/250</t>
  </si>
  <si>
    <t xml:space="preserve">Trubka PP HT   DN 100 250m</t>
  </si>
  <si>
    <t>294271831</t>
  </si>
  <si>
    <t>79</t>
  </si>
  <si>
    <t>HT100/1000</t>
  </si>
  <si>
    <t>Trubka PP HT DN100 1000mm</t>
  </si>
  <si>
    <t>-1419273714</t>
  </si>
  <si>
    <t>80</t>
  </si>
  <si>
    <t>KGB150/87</t>
  </si>
  <si>
    <t>Koleno DN 150 87°</t>
  </si>
  <si>
    <t>-275178675</t>
  </si>
  <si>
    <t>81</t>
  </si>
  <si>
    <t>KGB150/45</t>
  </si>
  <si>
    <t>Koleno DN 150 45°</t>
  </si>
  <si>
    <t>721852526</t>
  </si>
  <si>
    <t>82</t>
  </si>
  <si>
    <t>KGB100/87</t>
  </si>
  <si>
    <t>Koleno DN 100 87°</t>
  </si>
  <si>
    <t>1477596728</t>
  </si>
  <si>
    <t>83</t>
  </si>
  <si>
    <t>KGB100/45</t>
  </si>
  <si>
    <t>Koleno DN 100 45°</t>
  </si>
  <si>
    <t>-705921987</t>
  </si>
  <si>
    <t>84</t>
  </si>
  <si>
    <t>KGEA150/100/45</t>
  </si>
  <si>
    <t>Jednoduchá odbočka 45° DN 150 DN 100</t>
  </si>
  <si>
    <t>1381161240</t>
  </si>
  <si>
    <t>85</t>
  </si>
  <si>
    <t>KGR150/100</t>
  </si>
  <si>
    <t>Redukce DN 150 DN 100</t>
  </si>
  <si>
    <t>344776966</t>
  </si>
  <si>
    <t>86</t>
  </si>
  <si>
    <t>KGEA150/150/87</t>
  </si>
  <si>
    <t>Jednoduchá odbočka 87° 30 DN 150 DN 150</t>
  </si>
  <si>
    <t>350567112</t>
  </si>
  <si>
    <t>87</t>
  </si>
  <si>
    <t>HTB150/87</t>
  </si>
  <si>
    <t>Koleno PP HT DN 150 87°</t>
  </si>
  <si>
    <t>1459182257</t>
  </si>
  <si>
    <t>88</t>
  </si>
  <si>
    <t>HTEA150/150/87</t>
  </si>
  <si>
    <t xml:space="preserve">Jednoduchá odbočka PP HT  87° DN 150 DN 150</t>
  </si>
  <si>
    <t>-318774507</t>
  </si>
  <si>
    <t>89</t>
  </si>
  <si>
    <t>HTB100/87</t>
  </si>
  <si>
    <t>Koleno PP HT DN 100 87°</t>
  </si>
  <si>
    <t>1947084609</t>
  </si>
  <si>
    <t>90</t>
  </si>
  <si>
    <t>HTEA100/40/87</t>
  </si>
  <si>
    <t xml:space="preserve">Jednoduchá odbočka PP HT  87° DN 100 DN 40</t>
  </si>
  <si>
    <t>-1851101812</t>
  </si>
  <si>
    <t>91</t>
  </si>
  <si>
    <t>0590300</t>
  </si>
  <si>
    <t>Čistič PVC</t>
  </si>
  <si>
    <t>litr</t>
  </si>
  <si>
    <t>59995223</t>
  </si>
  <si>
    <t>92</t>
  </si>
  <si>
    <t>900102</t>
  </si>
  <si>
    <t>Teflonová páska</t>
  </si>
  <si>
    <t>-397486447</t>
  </si>
  <si>
    <t>93</t>
  </si>
  <si>
    <t>0590101</t>
  </si>
  <si>
    <t>Lepidlo PVC-U</t>
  </si>
  <si>
    <t>-742642426</t>
  </si>
  <si>
    <t>94</t>
  </si>
  <si>
    <t>KM pozink. plast</t>
  </si>
  <si>
    <t>Kotvící materiál, úchyty</t>
  </si>
  <si>
    <t>1940782536</t>
  </si>
  <si>
    <t>Vedlejší rozpočtové náklady</t>
  </si>
  <si>
    <t>95</t>
  </si>
  <si>
    <t>030001000</t>
  </si>
  <si>
    <t>Zařízení staveniště</t>
  </si>
  <si>
    <t>…</t>
  </si>
  <si>
    <t>1024</t>
  </si>
  <si>
    <t>-2056639360</t>
  </si>
  <si>
    <t>96</t>
  </si>
  <si>
    <t>045203000</t>
  </si>
  <si>
    <t>Kompletační činnost</t>
  </si>
  <si>
    <t>-1777474703</t>
  </si>
  <si>
    <t>97</t>
  </si>
  <si>
    <t>052103000</t>
  </si>
  <si>
    <t>Rezerva investora</t>
  </si>
  <si>
    <t>-733381494</t>
  </si>
  <si>
    <t xml:space="preserve">VRN - Vedlejší rozpočtov náklady </t>
  </si>
  <si>
    <t>012164000</t>
  </si>
  <si>
    <t>Vytyčení a zaměření inženýrských sítí</t>
  </si>
  <si>
    <t>1931195901</t>
  </si>
  <si>
    <t>012344000</t>
  </si>
  <si>
    <t>Vytyčovací práce</t>
  </si>
  <si>
    <t>406517778</t>
  </si>
  <si>
    <t>-1930184056</t>
  </si>
</sst>
</file>

<file path=xl/styles.xml><?xml version="1.0" encoding="utf-8"?>
<styleSheet xmlns="http://schemas.openxmlformats.org/spreadsheetml/2006/main">
  <numFmts count="5">
    <numFmt numFmtId="164" formatCode="#,##0.00%"/>
    <numFmt numFmtId="165" formatCode="dd\.mm\.yyyy"/>
    <numFmt numFmtId="166" formatCode="#,##0.00000"/>
    <numFmt numFmtId="167" formatCode="#,##0.000"/>
    <numFmt numFmtId="168" formatCode="#,##0.0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4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5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8" xfId="0" applyFont="1" applyFill="1" applyBorder="1" applyAlignment="1" applyProtection="1">
      <alignment horizontal="left" vertical="center"/>
    </xf>
    <xf numFmtId="0" fontId="19" fillId="4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4" xfId="0" applyNumberFormat="1" applyFont="1" applyBorder="1" applyAlignment="1" applyProtection="1">
      <alignment vertical="center"/>
    </xf>
    <xf numFmtId="4" fontId="26" fillId="0" borderId="0" xfId="0" applyNumberFormat="1" applyFont="1" applyBorder="1" applyAlignment="1" applyProtection="1">
      <alignment vertical="center"/>
    </xf>
    <xf numFmtId="166" fontId="26" fillId="0" borderId="0" xfId="0" applyNumberFormat="1" applyFont="1" applyBorder="1" applyAlignment="1" applyProtection="1">
      <alignment vertical="center"/>
    </xf>
    <xf numFmtId="4" fontId="26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167" fontId="30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167" fontId="7" fillId="0" borderId="0" xfId="0" applyNumberFormat="1" applyFont="1" applyAlignment="1" applyProtection="1"/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8" fontId="19" fillId="0" borderId="22" xfId="0" applyNumberFormat="1" applyFont="1" applyBorder="1" applyAlignment="1" applyProtection="1">
      <alignment vertical="center"/>
    </xf>
    <xf numFmtId="168" fontId="19" fillId="2" borderId="22" xfId="0" applyNumberFormat="1" applyFont="1" applyFill="1" applyBorder="1" applyAlignment="1" applyProtection="1">
      <alignment vertical="center"/>
      <protection locked="0"/>
    </xf>
    <xf numFmtId="167" fontId="19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20" fillId="2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0" fillId="0" borderId="20" xfId="0" applyNumberFormat="1" applyFont="1" applyBorder="1" applyAlignment="1" applyProtection="1">
      <alignment vertical="center"/>
    </xf>
    <xf numFmtId="166" fontId="20" fillId="0" borderId="21" xfId="0" applyNumberFormat="1" applyFont="1" applyBorder="1" applyAlignment="1" applyProtection="1">
      <alignment vertical="center"/>
    </xf>
    <xf numFmtId="0" fontId="31" fillId="0" borderId="22" xfId="0" applyFont="1" applyBorder="1" applyAlignment="1" applyProtection="1">
      <alignment horizontal="center" vertical="center"/>
    </xf>
    <xf numFmtId="49" fontId="31" fillId="0" borderId="22" xfId="0" applyNumberFormat="1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center" vertical="center" wrapText="1"/>
    </xf>
    <xf numFmtId="168" fontId="31" fillId="0" borderId="22" xfId="0" applyNumberFormat="1" applyFont="1" applyBorder="1" applyAlignment="1" applyProtection="1">
      <alignment vertical="center"/>
    </xf>
    <xf numFmtId="168" fontId="31" fillId="2" borderId="22" xfId="0" applyNumberFormat="1" applyFont="1" applyFill="1" applyBorder="1" applyAlignment="1" applyProtection="1">
      <alignment vertical="center"/>
      <protection locked="0"/>
    </xf>
    <xf numFmtId="167" fontId="31" fillId="0" borderId="22" xfId="0" applyNumberFormat="1" applyFont="1" applyBorder="1" applyAlignment="1" applyProtection="1">
      <alignment vertical="center"/>
    </xf>
    <xf numFmtId="0" fontId="32" fillId="0" borderId="22" xfId="0" applyFont="1" applyBorder="1" applyAlignment="1" applyProtection="1">
      <alignment vertical="center"/>
    </xf>
    <xf numFmtId="0" fontId="32" fillId="0" borderId="3" xfId="0" applyFont="1" applyBorder="1" applyAlignment="1">
      <alignment vertical="center"/>
    </xf>
    <xf numFmtId="0" fontId="31" fillId="2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 applyProtection="1">
      <alignment horizontal="center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styles" Target="styles.xml" /><Relationship Id="rId12" Type="http://schemas.openxmlformats.org/officeDocument/2006/relationships/theme" Target="theme/theme1.xml" /><Relationship Id="rId13" Type="http://schemas.openxmlformats.org/officeDocument/2006/relationships/calcChain" Target="calcChain.xml" /><Relationship Id="rId14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8</v>
      </c>
      <c r="BT3" s="14" t="s">
        <v>9</v>
      </c>
    </row>
    <row r="4" s="1" customFormat="1" ht="24.96" customHeight="1">
      <c r="B4" s="18"/>
      <c r="C4" s="19"/>
      <c r="D4" s="20" t="s">
        <v>10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11</v>
      </c>
      <c r="BE4" s="22" t="s">
        <v>12</v>
      </c>
      <c r="BS4" s="14" t="s">
        <v>6</v>
      </c>
    </row>
    <row r="5" s="1" customFormat="1" ht="12" customHeight="1">
      <c r="B5" s="18"/>
      <c r="C5" s="19"/>
      <c r="D5" s="23" t="s">
        <v>13</v>
      </c>
      <c r="E5" s="19"/>
      <c r="F5" s="19"/>
      <c r="G5" s="19"/>
      <c r="H5" s="19"/>
      <c r="I5" s="19"/>
      <c r="J5" s="19"/>
      <c r="K5" s="24" t="s">
        <v>14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15</v>
      </c>
      <c r="BS5" s="14" t="s">
        <v>6</v>
      </c>
    </row>
    <row r="6" s="1" customFormat="1" ht="36.96" customHeight="1">
      <c r="B6" s="18"/>
      <c r="C6" s="19"/>
      <c r="D6" s="26" t="s">
        <v>16</v>
      </c>
      <c r="E6" s="19"/>
      <c r="F6" s="19"/>
      <c r="G6" s="19"/>
      <c r="H6" s="19"/>
      <c r="I6" s="19"/>
      <c r="J6" s="19"/>
      <c r="K6" s="27" t="s">
        <v>17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18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19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20</v>
      </c>
      <c r="E8" s="19"/>
      <c r="F8" s="19"/>
      <c r="G8" s="19"/>
      <c r="H8" s="19"/>
      <c r="I8" s="19"/>
      <c r="J8" s="19"/>
      <c r="K8" s="24" t="s">
        <v>21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22</v>
      </c>
      <c r="AL8" s="19"/>
      <c r="AM8" s="19"/>
      <c r="AN8" s="30" t="s">
        <v>23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24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25</v>
      </c>
      <c r="AL10" s="19"/>
      <c r="AM10" s="19"/>
      <c r="AN10" s="24" t="s">
        <v>1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26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27</v>
      </c>
      <c r="AL11" s="19"/>
      <c r="AM11" s="19"/>
      <c r="AN11" s="24" t="s">
        <v>1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28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25</v>
      </c>
      <c r="AL13" s="19"/>
      <c r="AM13" s="19"/>
      <c r="AN13" s="31" t="s">
        <v>29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29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27</v>
      </c>
      <c r="AL14" s="19"/>
      <c r="AM14" s="19"/>
      <c r="AN14" s="31" t="s">
        <v>29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30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25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26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27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31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32</v>
      </c>
    </row>
    <row r="19" s="1" customFormat="1" ht="12" customHeight="1">
      <c r="B19" s="18"/>
      <c r="C19" s="19"/>
      <c r="D19" s="29" t="s">
        <v>33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25</v>
      </c>
      <c r="AL19" s="19"/>
      <c r="AM19" s="19"/>
      <c r="AN19" s="24" t="s">
        <v>34</v>
      </c>
      <c r="AO19" s="19"/>
      <c r="AP19" s="19"/>
      <c r="AQ19" s="19"/>
      <c r="AR19" s="17"/>
      <c r="BE19" s="28"/>
      <c r="BS19" s="14" t="s">
        <v>32</v>
      </c>
    </row>
    <row r="20" s="1" customFormat="1" ht="18.48" customHeight="1">
      <c r="B20" s="18"/>
      <c r="C20" s="19"/>
      <c r="D20" s="19"/>
      <c r="E20" s="24" t="s">
        <v>35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27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4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36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37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38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39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40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41</v>
      </c>
      <c r="E29" s="44"/>
      <c r="F29" s="29" t="s">
        <v>42</v>
      </c>
      <c r="G29" s="44"/>
      <c r="H29" s="44"/>
      <c r="I29" s="44"/>
      <c r="J29" s="44"/>
      <c r="K29" s="44"/>
      <c r="L29" s="45">
        <v>0.20999999999999999</v>
      </c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6">
        <f>ROUND(AZ94, 2)</f>
        <v>0</v>
      </c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6">
        <f>ROUND(AV94, 2)</f>
        <v>0</v>
      </c>
      <c r="AL29" s="44"/>
      <c r="AM29" s="44"/>
      <c r="AN29" s="44"/>
      <c r="AO29" s="44"/>
      <c r="AP29" s="44"/>
      <c r="AQ29" s="44"/>
      <c r="AR29" s="47"/>
      <c r="BE29" s="48"/>
    </row>
    <row r="30" s="3" customFormat="1" ht="14.4" customHeight="1">
      <c r="A30" s="3"/>
      <c r="B30" s="43"/>
      <c r="C30" s="44"/>
      <c r="D30" s="44"/>
      <c r="E30" s="44"/>
      <c r="F30" s="29" t="s">
        <v>43</v>
      </c>
      <c r="G30" s="44"/>
      <c r="H30" s="44"/>
      <c r="I30" s="44"/>
      <c r="J30" s="44"/>
      <c r="K30" s="44"/>
      <c r="L30" s="45">
        <v>0.12</v>
      </c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6">
        <f>ROUND(BA94, 2)</f>
        <v>0</v>
      </c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6">
        <f>ROUND(AW94, 2)</f>
        <v>0</v>
      </c>
      <c r="AL30" s="44"/>
      <c r="AM30" s="44"/>
      <c r="AN30" s="44"/>
      <c r="AO30" s="44"/>
      <c r="AP30" s="44"/>
      <c r="AQ30" s="44"/>
      <c r="AR30" s="47"/>
      <c r="BE30" s="48"/>
    </row>
    <row r="31" hidden="1" s="3" customFormat="1" ht="14.4" customHeight="1">
      <c r="A31" s="3"/>
      <c r="B31" s="43"/>
      <c r="C31" s="44"/>
      <c r="D31" s="44"/>
      <c r="E31" s="44"/>
      <c r="F31" s="29" t="s">
        <v>44</v>
      </c>
      <c r="G31" s="44"/>
      <c r="H31" s="44"/>
      <c r="I31" s="44"/>
      <c r="J31" s="44"/>
      <c r="K31" s="44"/>
      <c r="L31" s="45">
        <v>0.20999999999999999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6">
        <f>ROUND(BB94,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6">
        <v>0</v>
      </c>
      <c r="AL31" s="44"/>
      <c r="AM31" s="44"/>
      <c r="AN31" s="44"/>
      <c r="AO31" s="44"/>
      <c r="AP31" s="44"/>
      <c r="AQ31" s="44"/>
      <c r="AR31" s="47"/>
      <c r="BE31" s="48"/>
    </row>
    <row r="32" hidden="1" s="3" customFormat="1" ht="14.4" customHeight="1">
      <c r="A32" s="3"/>
      <c r="B32" s="43"/>
      <c r="C32" s="44"/>
      <c r="D32" s="44"/>
      <c r="E32" s="44"/>
      <c r="F32" s="29" t="s">
        <v>45</v>
      </c>
      <c r="G32" s="44"/>
      <c r="H32" s="44"/>
      <c r="I32" s="44"/>
      <c r="J32" s="44"/>
      <c r="K32" s="44"/>
      <c r="L32" s="45">
        <v>0.12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6">
        <f>ROUND(BC94,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6">
        <v>0</v>
      </c>
      <c r="AL32" s="44"/>
      <c r="AM32" s="44"/>
      <c r="AN32" s="44"/>
      <c r="AO32" s="44"/>
      <c r="AP32" s="44"/>
      <c r="AQ32" s="44"/>
      <c r="AR32" s="47"/>
      <c r="BE32" s="48"/>
    </row>
    <row r="33" hidden="1" s="3" customFormat="1" ht="14.4" customHeight="1">
      <c r="A33" s="3"/>
      <c r="B33" s="43"/>
      <c r="C33" s="44"/>
      <c r="D33" s="44"/>
      <c r="E33" s="44"/>
      <c r="F33" s="29" t="s">
        <v>46</v>
      </c>
      <c r="G33" s="44"/>
      <c r="H33" s="44"/>
      <c r="I33" s="44"/>
      <c r="J33" s="44"/>
      <c r="K33" s="44"/>
      <c r="L33" s="45">
        <v>0</v>
      </c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6">
        <f>ROUND(BD94, 2)</f>
        <v>0</v>
      </c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6">
        <v>0</v>
      </c>
      <c r="AL33" s="44"/>
      <c r="AM33" s="44"/>
      <c r="AN33" s="44"/>
      <c r="AO33" s="44"/>
      <c r="AP33" s="44"/>
      <c r="AQ33" s="44"/>
      <c r="AR33" s="47"/>
      <c r="BE33" s="48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49"/>
      <c r="D35" s="50" t="s">
        <v>47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48</v>
      </c>
      <c r="U35" s="51"/>
      <c r="V35" s="51"/>
      <c r="W35" s="51"/>
      <c r="X35" s="53" t="s">
        <v>49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56"/>
      <c r="C49" s="57"/>
      <c r="D49" s="58" t="s">
        <v>50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8" t="s">
        <v>51</v>
      </c>
      <c r="AI49" s="59"/>
      <c r="AJ49" s="59"/>
      <c r="AK49" s="59"/>
      <c r="AL49" s="59"/>
      <c r="AM49" s="59"/>
      <c r="AN49" s="59"/>
      <c r="AO49" s="59"/>
      <c r="AP49" s="57"/>
      <c r="AQ49" s="57"/>
      <c r="AR49" s="60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1" t="s">
        <v>52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1" t="s">
        <v>53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1" t="s">
        <v>52</v>
      </c>
      <c r="AI60" s="39"/>
      <c r="AJ60" s="39"/>
      <c r="AK60" s="39"/>
      <c r="AL60" s="39"/>
      <c r="AM60" s="61" t="s">
        <v>53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58" t="s">
        <v>54</v>
      </c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58" t="s">
        <v>55</v>
      </c>
      <c r="AI64" s="62"/>
      <c r="AJ64" s="62"/>
      <c r="AK64" s="62"/>
      <c r="AL64" s="62"/>
      <c r="AM64" s="62"/>
      <c r="AN64" s="62"/>
      <c r="AO64" s="62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1" t="s">
        <v>52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1" t="s">
        <v>53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1" t="s">
        <v>52</v>
      </c>
      <c r="AI75" s="39"/>
      <c r="AJ75" s="39"/>
      <c r="AK75" s="39"/>
      <c r="AL75" s="39"/>
      <c r="AM75" s="61" t="s">
        <v>53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41"/>
      <c r="BE77" s="35"/>
    </row>
    <row r="81" s="2" customFormat="1" ht="6.96" customHeight="1">
      <c r="A81" s="35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41"/>
      <c r="BE81" s="35"/>
    </row>
    <row r="82" s="2" customFormat="1" ht="24.96" customHeight="1">
      <c r="A82" s="35"/>
      <c r="B82" s="36"/>
      <c r="C82" s="20" t="s">
        <v>56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67"/>
      <c r="C84" s="29" t="s">
        <v>13</v>
      </c>
      <c r="D84" s="68"/>
      <c r="E84" s="68"/>
      <c r="F84" s="68"/>
      <c r="G84" s="68"/>
      <c r="H84" s="68"/>
      <c r="I84" s="68"/>
      <c r="J84" s="68"/>
      <c r="K84" s="68"/>
      <c r="L84" s="68" t="str">
        <f>K5</f>
        <v>0132025</v>
      </c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9"/>
      <c r="BE84" s="4"/>
    </row>
    <row r="85" s="5" customFormat="1" ht="36.96" customHeight="1">
      <c r="A85" s="5"/>
      <c r="B85" s="70"/>
      <c r="C85" s="71" t="s">
        <v>16</v>
      </c>
      <c r="D85" s="72"/>
      <c r="E85" s="72"/>
      <c r="F85" s="72"/>
      <c r="G85" s="72"/>
      <c r="H85" s="72"/>
      <c r="I85" s="72"/>
      <c r="J85" s="72"/>
      <c r="K85" s="72"/>
      <c r="L85" s="73" t="str">
        <f>K6</f>
        <v>Park a dětské hřiště - Nová Bystřice - pan Cimbůrková</v>
      </c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4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20</v>
      </c>
      <c r="D87" s="37"/>
      <c r="E87" s="37"/>
      <c r="F87" s="37"/>
      <c r="G87" s="37"/>
      <c r="H87" s="37"/>
      <c r="I87" s="37"/>
      <c r="J87" s="37"/>
      <c r="K87" s="37"/>
      <c r="L87" s="75" t="str">
        <f>IF(K8="","",K8)</f>
        <v>Rybní ulice, Nová Bystřice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22</v>
      </c>
      <c r="AJ87" s="37"/>
      <c r="AK87" s="37"/>
      <c r="AL87" s="37"/>
      <c r="AM87" s="76" t="str">
        <f>IF(AN8= "","",AN8)</f>
        <v>17. 10. 2025</v>
      </c>
      <c r="AN87" s="76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15.15" customHeight="1">
      <c r="A89" s="35"/>
      <c r="B89" s="36"/>
      <c r="C89" s="29" t="s">
        <v>24</v>
      </c>
      <c r="D89" s="37"/>
      <c r="E89" s="37"/>
      <c r="F89" s="37"/>
      <c r="G89" s="37"/>
      <c r="H89" s="37"/>
      <c r="I89" s="37"/>
      <c r="J89" s="37"/>
      <c r="K89" s="37"/>
      <c r="L89" s="68" t="str">
        <f>IF(E11= "","",E11)</f>
        <v xml:space="preserve"> 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30</v>
      </c>
      <c r="AJ89" s="37"/>
      <c r="AK89" s="37"/>
      <c r="AL89" s="37"/>
      <c r="AM89" s="77" t="str">
        <f>IF(E17="","",E17)</f>
        <v xml:space="preserve"> </v>
      </c>
      <c r="AN89" s="68"/>
      <c r="AO89" s="68"/>
      <c r="AP89" s="68"/>
      <c r="AQ89" s="37"/>
      <c r="AR89" s="41"/>
      <c r="AS89" s="78" t="s">
        <v>57</v>
      </c>
      <c r="AT89" s="79"/>
      <c r="AU89" s="80"/>
      <c r="AV89" s="80"/>
      <c r="AW89" s="80"/>
      <c r="AX89" s="80"/>
      <c r="AY89" s="80"/>
      <c r="AZ89" s="80"/>
      <c r="BA89" s="80"/>
      <c r="BB89" s="80"/>
      <c r="BC89" s="80"/>
      <c r="BD89" s="81"/>
      <c r="BE89" s="35"/>
    </row>
    <row r="90" s="2" customFormat="1" ht="15.15" customHeight="1">
      <c r="A90" s="35"/>
      <c r="B90" s="36"/>
      <c r="C90" s="29" t="s">
        <v>28</v>
      </c>
      <c r="D90" s="37"/>
      <c r="E90" s="37"/>
      <c r="F90" s="37"/>
      <c r="G90" s="37"/>
      <c r="H90" s="37"/>
      <c r="I90" s="37"/>
      <c r="J90" s="37"/>
      <c r="K90" s="37"/>
      <c r="L90" s="68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33</v>
      </c>
      <c r="AJ90" s="37"/>
      <c r="AK90" s="37"/>
      <c r="AL90" s="37"/>
      <c r="AM90" s="77" t="str">
        <f>IF(E20="","",E20)</f>
        <v>Tereza Čábelková</v>
      </c>
      <c r="AN90" s="68"/>
      <c r="AO90" s="68"/>
      <c r="AP90" s="68"/>
      <c r="AQ90" s="37"/>
      <c r="AR90" s="41"/>
      <c r="AS90" s="82"/>
      <c r="AT90" s="83"/>
      <c r="AU90" s="84"/>
      <c r="AV90" s="84"/>
      <c r="AW90" s="84"/>
      <c r="AX90" s="84"/>
      <c r="AY90" s="84"/>
      <c r="AZ90" s="84"/>
      <c r="BA90" s="84"/>
      <c r="BB90" s="84"/>
      <c r="BC90" s="84"/>
      <c r="BD90" s="85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86"/>
      <c r="AT91" s="87"/>
      <c r="AU91" s="88"/>
      <c r="AV91" s="88"/>
      <c r="AW91" s="88"/>
      <c r="AX91" s="88"/>
      <c r="AY91" s="88"/>
      <c r="AZ91" s="88"/>
      <c r="BA91" s="88"/>
      <c r="BB91" s="88"/>
      <c r="BC91" s="88"/>
      <c r="BD91" s="89"/>
      <c r="BE91" s="35"/>
    </row>
    <row r="92" s="2" customFormat="1" ht="29.28" customHeight="1">
      <c r="A92" s="35"/>
      <c r="B92" s="36"/>
      <c r="C92" s="90" t="s">
        <v>58</v>
      </c>
      <c r="D92" s="91"/>
      <c r="E92" s="91"/>
      <c r="F92" s="91"/>
      <c r="G92" s="91"/>
      <c r="H92" s="92"/>
      <c r="I92" s="93" t="s">
        <v>59</v>
      </c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4" t="s">
        <v>60</v>
      </c>
      <c r="AH92" s="91"/>
      <c r="AI92" s="91"/>
      <c r="AJ92" s="91"/>
      <c r="AK92" s="91"/>
      <c r="AL92" s="91"/>
      <c r="AM92" s="91"/>
      <c r="AN92" s="93" t="s">
        <v>61</v>
      </c>
      <c r="AO92" s="91"/>
      <c r="AP92" s="95"/>
      <c r="AQ92" s="96" t="s">
        <v>62</v>
      </c>
      <c r="AR92" s="41"/>
      <c r="AS92" s="97" t="s">
        <v>63</v>
      </c>
      <c r="AT92" s="98" t="s">
        <v>64</v>
      </c>
      <c r="AU92" s="98" t="s">
        <v>65</v>
      </c>
      <c r="AV92" s="98" t="s">
        <v>66</v>
      </c>
      <c r="AW92" s="98" t="s">
        <v>67</v>
      </c>
      <c r="AX92" s="98" t="s">
        <v>68</v>
      </c>
      <c r="AY92" s="98" t="s">
        <v>69</v>
      </c>
      <c r="AZ92" s="98" t="s">
        <v>70</v>
      </c>
      <c r="BA92" s="98" t="s">
        <v>71</v>
      </c>
      <c r="BB92" s="98" t="s">
        <v>72</v>
      </c>
      <c r="BC92" s="98" t="s">
        <v>73</v>
      </c>
      <c r="BD92" s="99" t="s">
        <v>74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0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2"/>
      <c r="BE93" s="35"/>
    </row>
    <row r="94" s="6" customFormat="1" ht="32.4" customHeight="1">
      <c r="A94" s="6"/>
      <c r="B94" s="103"/>
      <c r="C94" s="104" t="s">
        <v>75</v>
      </c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6">
        <f>ROUND(SUM(AG95:AG103),2)</f>
        <v>0</v>
      </c>
      <c r="AH94" s="106"/>
      <c r="AI94" s="106"/>
      <c r="AJ94" s="106"/>
      <c r="AK94" s="106"/>
      <c r="AL94" s="106"/>
      <c r="AM94" s="106"/>
      <c r="AN94" s="107">
        <f>SUM(AG94,AT94)</f>
        <v>0</v>
      </c>
      <c r="AO94" s="107"/>
      <c r="AP94" s="107"/>
      <c r="AQ94" s="108" t="s">
        <v>1</v>
      </c>
      <c r="AR94" s="109"/>
      <c r="AS94" s="110">
        <f>ROUND(SUM(AS95:AS103),2)</f>
        <v>0</v>
      </c>
      <c r="AT94" s="111">
        <f>ROUND(SUM(AV94:AW94),2)</f>
        <v>0</v>
      </c>
      <c r="AU94" s="112">
        <f>ROUND(SUM(AU95:AU103),5)</f>
        <v>0</v>
      </c>
      <c r="AV94" s="111">
        <f>ROUND(AZ94*L29,2)</f>
        <v>0</v>
      </c>
      <c r="AW94" s="111">
        <f>ROUND(BA94*L30,2)</f>
        <v>0</v>
      </c>
      <c r="AX94" s="111">
        <f>ROUND(BB94*L29,2)</f>
        <v>0</v>
      </c>
      <c r="AY94" s="111">
        <f>ROUND(BC94*L30,2)</f>
        <v>0</v>
      </c>
      <c r="AZ94" s="111">
        <f>ROUND(SUM(AZ95:AZ103),2)</f>
        <v>0</v>
      </c>
      <c r="BA94" s="111">
        <f>ROUND(SUM(BA95:BA103),2)</f>
        <v>0</v>
      </c>
      <c r="BB94" s="111">
        <f>ROUND(SUM(BB95:BB103),2)</f>
        <v>0</v>
      </c>
      <c r="BC94" s="111">
        <f>ROUND(SUM(BC95:BC103),2)</f>
        <v>0</v>
      </c>
      <c r="BD94" s="113">
        <f>ROUND(SUM(BD95:BD103),2)</f>
        <v>0</v>
      </c>
      <c r="BE94" s="6"/>
      <c r="BS94" s="114" t="s">
        <v>76</v>
      </c>
      <c r="BT94" s="114" t="s">
        <v>77</v>
      </c>
      <c r="BU94" s="115" t="s">
        <v>78</v>
      </c>
      <c r="BV94" s="114" t="s">
        <v>79</v>
      </c>
      <c r="BW94" s="114" t="s">
        <v>5</v>
      </c>
      <c r="BX94" s="114" t="s">
        <v>80</v>
      </c>
      <c r="CL94" s="114" t="s">
        <v>1</v>
      </c>
    </row>
    <row r="95" s="7" customFormat="1" ht="16.5" customHeight="1">
      <c r="A95" s="116" t="s">
        <v>81</v>
      </c>
      <c r="B95" s="117"/>
      <c r="C95" s="118"/>
      <c r="D95" s="119" t="s">
        <v>82</v>
      </c>
      <c r="E95" s="119"/>
      <c r="F95" s="119"/>
      <c r="G95" s="119"/>
      <c r="H95" s="119"/>
      <c r="I95" s="120"/>
      <c r="J95" s="119" t="s">
        <v>83</v>
      </c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19"/>
      <c r="AD95" s="119"/>
      <c r="AE95" s="119"/>
      <c r="AF95" s="119"/>
      <c r="AG95" s="121">
        <f>'01 - Bourací práce'!J30</f>
        <v>0</v>
      </c>
      <c r="AH95" s="120"/>
      <c r="AI95" s="120"/>
      <c r="AJ95" s="120"/>
      <c r="AK95" s="120"/>
      <c r="AL95" s="120"/>
      <c r="AM95" s="120"/>
      <c r="AN95" s="121">
        <f>SUM(AG95,AT95)</f>
        <v>0</v>
      </c>
      <c r="AO95" s="120"/>
      <c r="AP95" s="120"/>
      <c r="AQ95" s="122" t="s">
        <v>84</v>
      </c>
      <c r="AR95" s="123"/>
      <c r="AS95" s="124">
        <v>0</v>
      </c>
      <c r="AT95" s="125">
        <f>ROUND(SUM(AV95:AW95),2)</f>
        <v>0</v>
      </c>
      <c r="AU95" s="126">
        <f>'01 - Bourací práce'!P119</f>
        <v>0</v>
      </c>
      <c r="AV95" s="125">
        <f>'01 - Bourací práce'!J33</f>
        <v>0</v>
      </c>
      <c r="AW95" s="125">
        <f>'01 - Bourací práce'!J34</f>
        <v>0</v>
      </c>
      <c r="AX95" s="125">
        <f>'01 - Bourací práce'!J35</f>
        <v>0</v>
      </c>
      <c r="AY95" s="125">
        <f>'01 - Bourací práce'!J36</f>
        <v>0</v>
      </c>
      <c r="AZ95" s="125">
        <f>'01 - Bourací práce'!F33</f>
        <v>0</v>
      </c>
      <c r="BA95" s="125">
        <f>'01 - Bourací práce'!F34</f>
        <v>0</v>
      </c>
      <c r="BB95" s="125">
        <f>'01 - Bourací práce'!F35</f>
        <v>0</v>
      </c>
      <c r="BC95" s="125">
        <f>'01 - Bourací práce'!F36</f>
        <v>0</v>
      </c>
      <c r="BD95" s="127">
        <f>'01 - Bourací práce'!F37</f>
        <v>0</v>
      </c>
      <c r="BE95" s="7"/>
      <c r="BT95" s="128" t="s">
        <v>85</v>
      </c>
      <c r="BV95" s="128" t="s">
        <v>79</v>
      </c>
      <c r="BW95" s="128" t="s">
        <v>86</v>
      </c>
      <c r="BX95" s="128" t="s">
        <v>5</v>
      </c>
      <c r="CL95" s="128" t="s">
        <v>1</v>
      </c>
      <c r="CM95" s="128" t="s">
        <v>87</v>
      </c>
    </row>
    <row r="96" s="7" customFormat="1" ht="16.5" customHeight="1">
      <c r="A96" s="116" t="s">
        <v>81</v>
      </c>
      <c r="B96" s="117"/>
      <c r="C96" s="118"/>
      <c r="D96" s="119" t="s">
        <v>88</v>
      </c>
      <c r="E96" s="119"/>
      <c r="F96" s="119"/>
      <c r="G96" s="119"/>
      <c r="H96" s="119"/>
      <c r="I96" s="120"/>
      <c r="J96" s="119" t="s">
        <v>89</v>
      </c>
      <c r="K96" s="119"/>
      <c r="L96" s="119"/>
      <c r="M96" s="119"/>
      <c r="N96" s="119"/>
      <c r="O96" s="119"/>
      <c r="P96" s="119"/>
      <c r="Q96" s="119"/>
      <c r="R96" s="119"/>
      <c r="S96" s="119"/>
      <c r="T96" s="119"/>
      <c r="U96" s="119"/>
      <c r="V96" s="119"/>
      <c r="W96" s="119"/>
      <c r="X96" s="119"/>
      <c r="Y96" s="119"/>
      <c r="Z96" s="119"/>
      <c r="AA96" s="119"/>
      <c r="AB96" s="119"/>
      <c r="AC96" s="119"/>
      <c r="AD96" s="119"/>
      <c r="AE96" s="119"/>
      <c r="AF96" s="119"/>
      <c r="AG96" s="121">
        <f>'02 - Zpevněné plochy'!J30</f>
        <v>0</v>
      </c>
      <c r="AH96" s="120"/>
      <c r="AI96" s="120"/>
      <c r="AJ96" s="120"/>
      <c r="AK96" s="120"/>
      <c r="AL96" s="120"/>
      <c r="AM96" s="120"/>
      <c r="AN96" s="121">
        <f>SUM(AG96,AT96)</f>
        <v>0</v>
      </c>
      <c r="AO96" s="120"/>
      <c r="AP96" s="120"/>
      <c r="AQ96" s="122" t="s">
        <v>84</v>
      </c>
      <c r="AR96" s="123"/>
      <c r="AS96" s="124">
        <v>0</v>
      </c>
      <c r="AT96" s="125">
        <f>ROUND(SUM(AV96:AW96),2)</f>
        <v>0</v>
      </c>
      <c r="AU96" s="126">
        <f>'02 - Zpevněné plochy'!P123</f>
        <v>0</v>
      </c>
      <c r="AV96" s="125">
        <f>'02 - Zpevněné plochy'!J33</f>
        <v>0</v>
      </c>
      <c r="AW96" s="125">
        <f>'02 - Zpevněné plochy'!J34</f>
        <v>0</v>
      </c>
      <c r="AX96" s="125">
        <f>'02 - Zpevněné plochy'!J35</f>
        <v>0</v>
      </c>
      <c r="AY96" s="125">
        <f>'02 - Zpevněné plochy'!J36</f>
        <v>0</v>
      </c>
      <c r="AZ96" s="125">
        <f>'02 - Zpevněné plochy'!F33</f>
        <v>0</v>
      </c>
      <c r="BA96" s="125">
        <f>'02 - Zpevněné plochy'!F34</f>
        <v>0</v>
      </c>
      <c r="BB96" s="125">
        <f>'02 - Zpevněné plochy'!F35</f>
        <v>0</v>
      </c>
      <c r="BC96" s="125">
        <f>'02 - Zpevněné plochy'!F36</f>
        <v>0</v>
      </c>
      <c r="BD96" s="127">
        <f>'02 - Zpevněné plochy'!F37</f>
        <v>0</v>
      </c>
      <c r="BE96" s="7"/>
      <c r="BT96" s="128" t="s">
        <v>85</v>
      </c>
      <c r="BV96" s="128" t="s">
        <v>79</v>
      </c>
      <c r="BW96" s="128" t="s">
        <v>90</v>
      </c>
      <c r="BX96" s="128" t="s">
        <v>5</v>
      </c>
      <c r="CL96" s="128" t="s">
        <v>1</v>
      </c>
      <c r="CM96" s="128" t="s">
        <v>87</v>
      </c>
    </row>
    <row r="97" s="7" customFormat="1" ht="16.5" customHeight="1">
      <c r="A97" s="116" t="s">
        <v>81</v>
      </c>
      <c r="B97" s="117"/>
      <c r="C97" s="118"/>
      <c r="D97" s="119" t="s">
        <v>91</v>
      </c>
      <c r="E97" s="119"/>
      <c r="F97" s="119"/>
      <c r="G97" s="119"/>
      <c r="H97" s="119"/>
      <c r="I97" s="120"/>
      <c r="J97" s="119" t="s">
        <v>92</v>
      </c>
      <c r="K97" s="119"/>
      <c r="L97" s="119"/>
      <c r="M97" s="119"/>
      <c r="N97" s="119"/>
      <c r="O97" s="119"/>
      <c r="P97" s="119"/>
      <c r="Q97" s="119"/>
      <c r="R97" s="119"/>
      <c r="S97" s="119"/>
      <c r="T97" s="119"/>
      <c r="U97" s="119"/>
      <c r="V97" s="119"/>
      <c r="W97" s="119"/>
      <c r="X97" s="119"/>
      <c r="Y97" s="119"/>
      <c r="Z97" s="119"/>
      <c r="AA97" s="119"/>
      <c r="AB97" s="119"/>
      <c r="AC97" s="119"/>
      <c r="AD97" s="119"/>
      <c r="AE97" s="119"/>
      <c r="AF97" s="119"/>
      <c r="AG97" s="121">
        <f>'03 - Rostliny'!J30</f>
        <v>0</v>
      </c>
      <c r="AH97" s="120"/>
      <c r="AI97" s="120"/>
      <c r="AJ97" s="120"/>
      <c r="AK97" s="120"/>
      <c r="AL97" s="120"/>
      <c r="AM97" s="120"/>
      <c r="AN97" s="121">
        <f>SUM(AG97,AT97)</f>
        <v>0</v>
      </c>
      <c r="AO97" s="120"/>
      <c r="AP97" s="120"/>
      <c r="AQ97" s="122" t="s">
        <v>84</v>
      </c>
      <c r="AR97" s="123"/>
      <c r="AS97" s="124">
        <v>0</v>
      </c>
      <c r="AT97" s="125">
        <f>ROUND(SUM(AV97:AW97),2)</f>
        <v>0</v>
      </c>
      <c r="AU97" s="126">
        <f>'03 - Rostliny'!P120</f>
        <v>0</v>
      </c>
      <c r="AV97" s="125">
        <f>'03 - Rostliny'!J33</f>
        <v>0</v>
      </c>
      <c r="AW97" s="125">
        <f>'03 - Rostliny'!J34</f>
        <v>0</v>
      </c>
      <c r="AX97" s="125">
        <f>'03 - Rostliny'!J35</f>
        <v>0</v>
      </c>
      <c r="AY97" s="125">
        <f>'03 - Rostliny'!J36</f>
        <v>0</v>
      </c>
      <c r="AZ97" s="125">
        <f>'03 - Rostliny'!F33</f>
        <v>0</v>
      </c>
      <c r="BA97" s="125">
        <f>'03 - Rostliny'!F34</f>
        <v>0</v>
      </c>
      <c r="BB97" s="125">
        <f>'03 - Rostliny'!F35</f>
        <v>0</v>
      </c>
      <c r="BC97" s="125">
        <f>'03 - Rostliny'!F36</f>
        <v>0</v>
      </c>
      <c r="BD97" s="127">
        <f>'03 - Rostliny'!F37</f>
        <v>0</v>
      </c>
      <c r="BE97" s="7"/>
      <c r="BT97" s="128" t="s">
        <v>85</v>
      </c>
      <c r="BV97" s="128" t="s">
        <v>79</v>
      </c>
      <c r="BW97" s="128" t="s">
        <v>93</v>
      </c>
      <c r="BX97" s="128" t="s">
        <v>5</v>
      </c>
      <c r="CL97" s="128" t="s">
        <v>1</v>
      </c>
      <c r="CM97" s="128" t="s">
        <v>87</v>
      </c>
    </row>
    <row r="98" s="7" customFormat="1" ht="16.5" customHeight="1">
      <c r="A98" s="116" t="s">
        <v>81</v>
      </c>
      <c r="B98" s="117"/>
      <c r="C98" s="118"/>
      <c r="D98" s="119" t="s">
        <v>94</v>
      </c>
      <c r="E98" s="119"/>
      <c r="F98" s="119"/>
      <c r="G98" s="119"/>
      <c r="H98" s="119"/>
      <c r="I98" s="120"/>
      <c r="J98" s="119" t="s">
        <v>95</v>
      </c>
      <c r="K98" s="119"/>
      <c r="L98" s="119"/>
      <c r="M98" s="119"/>
      <c r="N98" s="119"/>
      <c r="O98" s="119"/>
      <c r="P98" s="119"/>
      <c r="Q98" s="119"/>
      <c r="R98" s="119"/>
      <c r="S98" s="119"/>
      <c r="T98" s="119"/>
      <c r="U98" s="119"/>
      <c r="V98" s="119"/>
      <c r="W98" s="119"/>
      <c r="X98" s="119"/>
      <c r="Y98" s="119"/>
      <c r="Z98" s="119"/>
      <c r="AA98" s="119"/>
      <c r="AB98" s="119"/>
      <c r="AC98" s="119"/>
      <c r="AD98" s="119"/>
      <c r="AE98" s="119"/>
      <c r="AF98" s="119"/>
      <c r="AG98" s="121">
        <f>'04 - Vegetační úpravy'!J30</f>
        <v>0</v>
      </c>
      <c r="AH98" s="120"/>
      <c r="AI98" s="120"/>
      <c r="AJ98" s="120"/>
      <c r="AK98" s="120"/>
      <c r="AL98" s="120"/>
      <c r="AM98" s="120"/>
      <c r="AN98" s="121">
        <f>SUM(AG98,AT98)</f>
        <v>0</v>
      </c>
      <c r="AO98" s="120"/>
      <c r="AP98" s="120"/>
      <c r="AQ98" s="122" t="s">
        <v>84</v>
      </c>
      <c r="AR98" s="123"/>
      <c r="AS98" s="124">
        <v>0</v>
      </c>
      <c r="AT98" s="125">
        <f>ROUND(SUM(AV98:AW98),2)</f>
        <v>0</v>
      </c>
      <c r="AU98" s="126">
        <f>'04 - Vegetační úpravy'!P119</f>
        <v>0</v>
      </c>
      <c r="AV98" s="125">
        <f>'04 - Vegetační úpravy'!J33</f>
        <v>0</v>
      </c>
      <c r="AW98" s="125">
        <f>'04 - Vegetační úpravy'!J34</f>
        <v>0</v>
      </c>
      <c r="AX98" s="125">
        <f>'04 - Vegetační úpravy'!J35</f>
        <v>0</v>
      </c>
      <c r="AY98" s="125">
        <f>'04 - Vegetační úpravy'!J36</f>
        <v>0</v>
      </c>
      <c r="AZ98" s="125">
        <f>'04 - Vegetační úpravy'!F33</f>
        <v>0</v>
      </c>
      <c r="BA98" s="125">
        <f>'04 - Vegetační úpravy'!F34</f>
        <v>0</v>
      </c>
      <c r="BB98" s="125">
        <f>'04 - Vegetační úpravy'!F35</f>
        <v>0</v>
      </c>
      <c r="BC98" s="125">
        <f>'04 - Vegetační úpravy'!F36</f>
        <v>0</v>
      </c>
      <c r="BD98" s="127">
        <f>'04 - Vegetační úpravy'!F37</f>
        <v>0</v>
      </c>
      <c r="BE98" s="7"/>
      <c r="BT98" s="128" t="s">
        <v>85</v>
      </c>
      <c r="BV98" s="128" t="s">
        <v>79</v>
      </c>
      <c r="BW98" s="128" t="s">
        <v>96</v>
      </c>
      <c r="BX98" s="128" t="s">
        <v>5</v>
      </c>
      <c r="CL98" s="128" t="s">
        <v>1</v>
      </c>
      <c r="CM98" s="128" t="s">
        <v>87</v>
      </c>
    </row>
    <row r="99" s="7" customFormat="1" ht="16.5" customHeight="1">
      <c r="A99" s="116" t="s">
        <v>81</v>
      </c>
      <c r="B99" s="117"/>
      <c r="C99" s="118"/>
      <c r="D99" s="119" t="s">
        <v>97</v>
      </c>
      <c r="E99" s="119"/>
      <c r="F99" s="119"/>
      <c r="G99" s="119"/>
      <c r="H99" s="119"/>
      <c r="I99" s="120"/>
      <c r="J99" s="119" t="s">
        <v>98</v>
      </c>
      <c r="K99" s="119"/>
      <c r="L99" s="119"/>
      <c r="M99" s="119"/>
      <c r="N99" s="119"/>
      <c r="O99" s="119"/>
      <c r="P99" s="119"/>
      <c r="Q99" s="119"/>
      <c r="R99" s="119"/>
      <c r="S99" s="119"/>
      <c r="T99" s="119"/>
      <c r="U99" s="119"/>
      <c r="V99" s="119"/>
      <c r="W99" s="119"/>
      <c r="X99" s="119"/>
      <c r="Y99" s="119"/>
      <c r="Z99" s="119"/>
      <c r="AA99" s="119"/>
      <c r="AB99" s="119"/>
      <c r="AC99" s="119"/>
      <c r="AD99" s="119"/>
      <c r="AE99" s="119"/>
      <c r="AF99" s="119"/>
      <c r="AG99" s="121">
        <f>'05 - Následná péče'!J30</f>
        <v>0</v>
      </c>
      <c r="AH99" s="120"/>
      <c r="AI99" s="120"/>
      <c r="AJ99" s="120"/>
      <c r="AK99" s="120"/>
      <c r="AL99" s="120"/>
      <c r="AM99" s="120"/>
      <c r="AN99" s="121">
        <f>SUM(AG99,AT99)</f>
        <v>0</v>
      </c>
      <c r="AO99" s="120"/>
      <c r="AP99" s="120"/>
      <c r="AQ99" s="122" t="s">
        <v>84</v>
      </c>
      <c r="AR99" s="123"/>
      <c r="AS99" s="124">
        <v>0</v>
      </c>
      <c r="AT99" s="125">
        <f>ROUND(SUM(AV99:AW99),2)</f>
        <v>0</v>
      </c>
      <c r="AU99" s="126">
        <f>'05 - Následná péče'!P119</f>
        <v>0</v>
      </c>
      <c r="AV99" s="125">
        <f>'05 - Následná péče'!J33</f>
        <v>0</v>
      </c>
      <c r="AW99" s="125">
        <f>'05 - Následná péče'!J34</f>
        <v>0</v>
      </c>
      <c r="AX99" s="125">
        <f>'05 - Následná péče'!J35</f>
        <v>0</v>
      </c>
      <c r="AY99" s="125">
        <f>'05 - Následná péče'!J36</f>
        <v>0</v>
      </c>
      <c r="AZ99" s="125">
        <f>'05 - Následná péče'!F33</f>
        <v>0</v>
      </c>
      <c r="BA99" s="125">
        <f>'05 - Následná péče'!F34</f>
        <v>0</v>
      </c>
      <c r="BB99" s="125">
        <f>'05 - Následná péče'!F35</f>
        <v>0</v>
      </c>
      <c r="BC99" s="125">
        <f>'05 - Následná péče'!F36</f>
        <v>0</v>
      </c>
      <c r="BD99" s="127">
        <f>'05 - Následná péče'!F37</f>
        <v>0</v>
      </c>
      <c r="BE99" s="7"/>
      <c r="BT99" s="128" t="s">
        <v>85</v>
      </c>
      <c r="BV99" s="128" t="s">
        <v>79</v>
      </c>
      <c r="BW99" s="128" t="s">
        <v>99</v>
      </c>
      <c r="BX99" s="128" t="s">
        <v>5</v>
      </c>
      <c r="CL99" s="128" t="s">
        <v>1</v>
      </c>
      <c r="CM99" s="128" t="s">
        <v>87</v>
      </c>
    </row>
    <row r="100" s="7" customFormat="1" ht="16.5" customHeight="1">
      <c r="A100" s="116" t="s">
        <v>81</v>
      </c>
      <c r="B100" s="117"/>
      <c r="C100" s="118"/>
      <c r="D100" s="119" t="s">
        <v>100</v>
      </c>
      <c r="E100" s="119"/>
      <c r="F100" s="119"/>
      <c r="G100" s="119"/>
      <c r="H100" s="119"/>
      <c r="I100" s="120"/>
      <c r="J100" s="119" t="s">
        <v>101</v>
      </c>
      <c r="K100" s="119"/>
      <c r="L100" s="119"/>
      <c r="M100" s="119"/>
      <c r="N100" s="119"/>
      <c r="O100" s="119"/>
      <c r="P100" s="119"/>
      <c r="Q100" s="119"/>
      <c r="R100" s="119"/>
      <c r="S100" s="119"/>
      <c r="T100" s="119"/>
      <c r="U100" s="119"/>
      <c r="V100" s="119"/>
      <c r="W100" s="119"/>
      <c r="X100" s="119"/>
      <c r="Y100" s="119"/>
      <c r="Z100" s="119"/>
      <c r="AA100" s="119"/>
      <c r="AB100" s="119"/>
      <c r="AC100" s="119"/>
      <c r="AD100" s="119"/>
      <c r="AE100" s="119"/>
      <c r="AF100" s="119"/>
      <c r="AG100" s="121">
        <f>'06 - Zařízení hřiště'!J30</f>
        <v>0</v>
      </c>
      <c r="AH100" s="120"/>
      <c r="AI100" s="120"/>
      <c r="AJ100" s="120"/>
      <c r="AK100" s="120"/>
      <c r="AL100" s="120"/>
      <c r="AM100" s="120"/>
      <c r="AN100" s="121">
        <f>SUM(AG100,AT100)</f>
        <v>0</v>
      </c>
      <c r="AO100" s="120"/>
      <c r="AP100" s="120"/>
      <c r="AQ100" s="122" t="s">
        <v>84</v>
      </c>
      <c r="AR100" s="123"/>
      <c r="AS100" s="124">
        <v>0</v>
      </c>
      <c r="AT100" s="125">
        <f>ROUND(SUM(AV100:AW100),2)</f>
        <v>0</v>
      </c>
      <c r="AU100" s="126">
        <f>'06 - Zařízení hřiště'!P116</f>
        <v>0</v>
      </c>
      <c r="AV100" s="125">
        <f>'06 - Zařízení hřiště'!J33</f>
        <v>0</v>
      </c>
      <c r="AW100" s="125">
        <f>'06 - Zařízení hřiště'!J34</f>
        <v>0</v>
      </c>
      <c r="AX100" s="125">
        <f>'06 - Zařízení hřiště'!J35</f>
        <v>0</v>
      </c>
      <c r="AY100" s="125">
        <f>'06 - Zařízení hřiště'!J36</f>
        <v>0</v>
      </c>
      <c r="AZ100" s="125">
        <f>'06 - Zařízení hřiště'!F33</f>
        <v>0</v>
      </c>
      <c r="BA100" s="125">
        <f>'06 - Zařízení hřiště'!F34</f>
        <v>0</v>
      </c>
      <c r="BB100" s="125">
        <f>'06 - Zařízení hřiště'!F35</f>
        <v>0</v>
      </c>
      <c r="BC100" s="125">
        <f>'06 - Zařízení hřiště'!F36</f>
        <v>0</v>
      </c>
      <c r="BD100" s="127">
        <f>'06 - Zařízení hřiště'!F37</f>
        <v>0</v>
      </c>
      <c r="BE100" s="7"/>
      <c r="BT100" s="128" t="s">
        <v>85</v>
      </c>
      <c r="BV100" s="128" t="s">
        <v>79</v>
      </c>
      <c r="BW100" s="128" t="s">
        <v>102</v>
      </c>
      <c r="BX100" s="128" t="s">
        <v>5</v>
      </c>
      <c r="CL100" s="128" t="s">
        <v>1</v>
      </c>
      <c r="CM100" s="128" t="s">
        <v>87</v>
      </c>
    </row>
    <row r="101" s="7" customFormat="1" ht="16.5" customHeight="1">
      <c r="A101" s="116" t="s">
        <v>81</v>
      </c>
      <c r="B101" s="117"/>
      <c r="C101" s="118"/>
      <c r="D101" s="119" t="s">
        <v>103</v>
      </c>
      <c r="E101" s="119"/>
      <c r="F101" s="119"/>
      <c r="G101" s="119"/>
      <c r="H101" s="119"/>
      <c r="I101" s="120"/>
      <c r="J101" s="119" t="s">
        <v>104</v>
      </c>
      <c r="K101" s="119"/>
      <c r="L101" s="119"/>
      <c r="M101" s="119"/>
      <c r="N101" s="119"/>
      <c r="O101" s="119"/>
      <c r="P101" s="119"/>
      <c r="Q101" s="119"/>
      <c r="R101" s="119"/>
      <c r="S101" s="119"/>
      <c r="T101" s="119"/>
      <c r="U101" s="119"/>
      <c r="V101" s="119"/>
      <c r="W101" s="119"/>
      <c r="X101" s="119"/>
      <c r="Y101" s="119"/>
      <c r="Z101" s="119"/>
      <c r="AA101" s="119"/>
      <c r="AB101" s="119"/>
      <c r="AC101" s="119"/>
      <c r="AD101" s="119"/>
      <c r="AE101" s="119"/>
      <c r="AF101" s="119"/>
      <c r="AG101" s="121">
        <f>'07 - Víceúčelové hřiště'!J30</f>
        <v>0</v>
      </c>
      <c r="AH101" s="120"/>
      <c r="AI101" s="120"/>
      <c r="AJ101" s="120"/>
      <c r="AK101" s="120"/>
      <c r="AL101" s="120"/>
      <c r="AM101" s="120"/>
      <c r="AN101" s="121">
        <f>SUM(AG101,AT101)</f>
        <v>0</v>
      </c>
      <c r="AO101" s="120"/>
      <c r="AP101" s="120"/>
      <c r="AQ101" s="122" t="s">
        <v>84</v>
      </c>
      <c r="AR101" s="123"/>
      <c r="AS101" s="124">
        <v>0</v>
      </c>
      <c r="AT101" s="125">
        <f>ROUND(SUM(AV101:AW101),2)</f>
        <v>0</v>
      </c>
      <c r="AU101" s="126">
        <f>'07 - Víceúčelové hřiště'!P117</f>
        <v>0</v>
      </c>
      <c r="AV101" s="125">
        <f>'07 - Víceúčelové hřiště'!J33</f>
        <v>0</v>
      </c>
      <c r="AW101" s="125">
        <f>'07 - Víceúčelové hřiště'!J34</f>
        <v>0</v>
      </c>
      <c r="AX101" s="125">
        <f>'07 - Víceúčelové hřiště'!J35</f>
        <v>0</v>
      </c>
      <c r="AY101" s="125">
        <f>'07 - Víceúčelové hřiště'!J36</f>
        <v>0</v>
      </c>
      <c r="AZ101" s="125">
        <f>'07 - Víceúčelové hřiště'!F33</f>
        <v>0</v>
      </c>
      <c r="BA101" s="125">
        <f>'07 - Víceúčelové hřiště'!F34</f>
        <v>0</v>
      </c>
      <c r="BB101" s="125">
        <f>'07 - Víceúčelové hřiště'!F35</f>
        <v>0</v>
      </c>
      <c r="BC101" s="125">
        <f>'07 - Víceúčelové hřiště'!F36</f>
        <v>0</v>
      </c>
      <c r="BD101" s="127">
        <f>'07 - Víceúčelové hřiště'!F37</f>
        <v>0</v>
      </c>
      <c r="BE101" s="7"/>
      <c r="BT101" s="128" t="s">
        <v>85</v>
      </c>
      <c r="BV101" s="128" t="s">
        <v>79</v>
      </c>
      <c r="BW101" s="128" t="s">
        <v>105</v>
      </c>
      <c r="BX101" s="128" t="s">
        <v>5</v>
      </c>
      <c r="CL101" s="128" t="s">
        <v>1</v>
      </c>
      <c r="CM101" s="128" t="s">
        <v>87</v>
      </c>
    </row>
    <row r="102" s="7" customFormat="1" ht="16.5" customHeight="1">
      <c r="A102" s="116" t="s">
        <v>81</v>
      </c>
      <c r="B102" s="117"/>
      <c r="C102" s="118"/>
      <c r="D102" s="119" t="s">
        <v>106</v>
      </c>
      <c r="E102" s="119"/>
      <c r="F102" s="119"/>
      <c r="G102" s="119"/>
      <c r="H102" s="119"/>
      <c r="I102" s="120"/>
      <c r="J102" s="119" t="s">
        <v>107</v>
      </c>
      <c r="K102" s="119"/>
      <c r="L102" s="119"/>
      <c r="M102" s="119"/>
      <c r="N102" s="119"/>
      <c r="O102" s="119"/>
      <c r="P102" s="119"/>
      <c r="Q102" s="119"/>
      <c r="R102" s="119"/>
      <c r="S102" s="119"/>
      <c r="T102" s="119"/>
      <c r="U102" s="119"/>
      <c r="V102" s="119"/>
      <c r="W102" s="119"/>
      <c r="X102" s="119"/>
      <c r="Y102" s="119"/>
      <c r="Z102" s="119"/>
      <c r="AA102" s="119"/>
      <c r="AB102" s="119"/>
      <c r="AC102" s="119"/>
      <c r="AD102" s="119"/>
      <c r="AE102" s="119"/>
      <c r="AF102" s="119"/>
      <c r="AG102" s="121">
        <f>'08 - Technologie vodního ...'!J30</f>
        <v>0</v>
      </c>
      <c r="AH102" s="120"/>
      <c r="AI102" s="120"/>
      <c r="AJ102" s="120"/>
      <c r="AK102" s="120"/>
      <c r="AL102" s="120"/>
      <c r="AM102" s="120"/>
      <c r="AN102" s="121">
        <f>SUM(AG102,AT102)</f>
        <v>0</v>
      </c>
      <c r="AO102" s="120"/>
      <c r="AP102" s="120"/>
      <c r="AQ102" s="122" t="s">
        <v>84</v>
      </c>
      <c r="AR102" s="123"/>
      <c r="AS102" s="124">
        <v>0</v>
      </c>
      <c r="AT102" s="125">
        <f>ROUND(SUM(AV102:AW102),2)</f>
        <v>0</v>
      </c>
      <c r="AU102" s="126">
        <f>'08 - Technologie vodního ...'!P120</f>
        <v>0</v>
      </c>
      <c r="AV102" s="125">
        <f>'08 - Technologie vodního ...'!J33</f>
        <v>0</v>
      </c>
      <c r="AW102" s="125">
        <f>'08 - Technologie vodního ...'!J34</f>
        <v>0</v>
      </c>
      <c r="AX102" s="125">
        <f>'08 - Technologie vodního ...'!J35</f>
        <v>0</v>
      </c>
      <c r="AY102" s="125">
        <f>'08 - Technologie vodního ...'!J36</f>
        <v>0</v>
      </c>
      <c r="AZ102" s="125">
        <f>'08 - Technologie vodního ...'!F33</f>
        <v>0</v>
      </c>
      <c r="BA102" s="125">
        <f>'08 - Technologie vodního ...'!F34</f>
        <v>0</v>
      </c>
      <c r="BB102" s="125">
        <f>'08 - Technologie vodního ...'!F35</f>
        <v>0</v>
      </c>
      <c r="BC102" s="125">
        <f>'08 - Technologie vodního ...'!F36</f>
        <v>0</v>
      </c>
      <c r="BD102" s="127">
        <f>'08 - Technologie vodního ...'!F37</f>
        <v>0</v>
      </c>
      <c r="BE102" s="7"/>
      <c r="BT102" s="128" t="s">
        <v>85</v>
      </c>
      <c r="BV102" s="128" t="s">
        <v>79</v>
      </c>
      <c r="BW102" s="128" t="s">
        <v>108</v>
      </c>
      <c r="BX102" s="128" t="s">
        <v>5</v>
      </c>
      <c r="CL102" s="128" t="s">
        <v>1</v>
      </c>
      <c r="CM102" s="128" t="s">
        <v>87</v>
      </c>
    </row>
    <row r="103" s="7" customFormat="1" ht="16.5" customHeight="1">
      <c r="A103" s="116" t="s">
        <v>81</v>
      </c>
      <c r="B103" s="117"/>
      <c r="C103" s="118"/>
      <c r="D103" s="119" t="s">
        <v>109</v>
      </c>
      <c r="E103" s="119"/>
      <c r="F103" s="119"/>
      <c r="G103" s="119"/>
      <c r="H103" s="119"/>
      <c r="I103" s="120"/>
      <c r="J103" s="119" t="s">
        <v>110</v>
      </c>
      <c r="K103" s="119"/>
      <c r="L103" s="119"/>
      <c r="M103" s="119"/>
      <c r="N103" s="119"/>
      <c r="O103" s="119"/>
      <c r="P103" s="119"/>
      <c r="Q103" s="119"/>
      <c r="R103" s="119"/>
      <c r="S103" s="119"/>
      <c r="T103" s="119"/>
      <c r="U103" s="119"/>
      <c r="V103" s="119"/>
      <c r="W103" s="119"/>
      <c r="X103" s="119"/>
      <c r="Y103" s="119"/>
      <c r="Z103" s="119"/>
      <c r="AA103" s="119"/>
      <c r="AB103" s="119"/>
      <c r="AC103" s="119"/>
      <c r="AD103" s="119"/>
      <c r="AE103" s="119"/>
      <c r="AF103" s="119"/>
      <c r="AG103" s="121">
        <f>'VRN - Vedlejší rozpočtov ...'!J30</f>
        <v>0</v>
      </c>
      <c r="AH103" s="120"/>
      <c r="AI103" s="120"/>
      <c r="AJ103" s="120"/>
      <c r="AK103" s="120"/>
      <c r="AL103" s="120"/>
      <c r="AM103" s="120"/>
      <c r="AN103" s="121">
        <f>SUM(AG103,AT103)</f>
        <v>0</v>
      </c>
      <c r="AO103" s="120"/>
      <c r="AP103" s="120"/>
      <c r="AQ103" s="122" t="s">
        <v>84</v>
      </c>
      <c r="AR103" s="123"/>
      <c r="AS103" s="129">
        <v>0</v>
      </c>
      <c r="AT103" s="130">
        <f>ROUND(SUM(AV103:AW103),2)</f>
        <v>0</v>
      </c>
      <c r="AU103" s="131">
        <f>'VRN - Vedlejší rozpočtov ...'!P117</f>
        <v>0</v>
      </c>
      <c r="AV103" s="130">
        <f>'VRN - Vedlejší rozpočtov ...'!J33</f>
        <v>0</v>
      </c>
      <c r="AW103" s="130">
        <f>'VRN - Vedlejší rozpočtov ...'!J34</f>
        <v>0</v>
      </c>
      <c r="AX103" s="130">
        <f>'VRN - Vedlejší rozpočtov ...'!J35</f>
        <v>0</v>
      </c>
      <c r="AY103" s="130">
        <f>'VRN - Vedlejší rozpočtov ...'!J36</f>
        <v>0</v>
      </c>
      <c r="AZ103" s="130">
        <f>'VRN - Vedlejší rozpočtov ...'!F33</f>
        <v>0</v>
      </c>
      <c r="BA103" s="130">
        <f>'VRN - Vedlejší rozpočtov ...'!F34</f>
        <v>0</v>
      </c>
      <c r="BB103" s="130">
        <f>'VRN - Vedlejší rozpočtov ...'!F35</f>
        <v>0</v>
      </c>
      <c r="BC103" s="130">
        <f>'VRN - Vedlejší rozpočtov ...'!F36</f>
        <v>0</v>
      </c>
      <c r="BD103" s="132">
        <f>'VRN - Vedlejší rozpočtov ...'!F37</f>
        <v>0</v>
      </c>
      <c r="BE103" s="7"/>
      <c r="BT103" s="128" t="s">
        <v>85</v>
      </c>
      <c r="BV103" s="128" t="s">
        <v>79</v>
      </c>
      <c r="BW103" s="128" t="s">
        <v>111</v>
      </c>
      <c r="BX103" s="128" t="s">
        <v>5</v>
      </c>
      <c r="CL103" s="128" t="s">
        <v>1</v>
      </c>
      <c r="CM103" s="128" t="s">
        <v>87</v>
      </c>
    </row>
    <row r="104" s="2" customFormat="1" ht="30" customHeight="1">
      <c r="A104" s="35"/>
      <c r="B104" s="36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41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="2" customFormat="1" ht="6.96" customHeight="1">
      <c r="A105" s="35"/>
      <c r="B105" s="63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  <c r="AC105" s="64"/>
      <c r="AD105" s="64"/>
      <c r="AE105" s="64"/>
      <c r="AF105" s="64"/>
      <c r="AG105" s="64"/>
      <c r="AH105" s="64"/>
      <c r="AI105" s="64"/>
      <c r="AJ105" s="64"/>
      <c r="AK105" s="64"/>
      <c r="AL105" s="64"/>
      <c r="AM105" s="64"/>
      <c r="AN105" s="64"/>
      <c r="AO105" s="64"/>
      <c r="AP105" s="64"/>
      <c r="AQ105" s="64"/>
      <c r="AR105" s="41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</sheetData>
  <sheetProtection sheet="1" formatColumns="0" formatRows="0" objects="1" scenarios="1" spinCount="100000" saltValue="Ca4byzXFPayHAStElbUdH6i6eO+4Sty7WY8zTHmkavRAQaxBbjCzqC4bY3Nd1z+liZqzCeUyixE9koXAJ8mZeg==" hashValue="cUn8c4a/pRZHlpLAFwBnydVTOWGCswjGRXsZkdOOHXJb23kDRgWJwkNEBPfkEwKtWu83pMm/XnWZxqqdM1++SQ==" algorithmName="SHA-512" password="CC35"/>
  <mergeCells count="74">
    <mergeCell ref="L85:AO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AN100:AP100"/>
    <mergeCell ref="AG100:AM100"/>
    <mergeCell ref="D100:H100"/>
    <mergeCell ref="J100:AF100"/>
    <mergeCell ref="AN101:AP101"/>
    <mergeCell ref="AG101:AM101"/>
    <mergeCell ref="D101:H101"/>
    <mergeCell ref="J101:AF101"/>
    <mergeCell ref="AN102:AP102"/>
    <mergeCell ref="AG102:AM102"/>
    <mergeCell ref="D102:H102"/>
    <mergeCell ref="J102:AF102"/>
    <mergeCell ref="AN103:AP103"/>
    <mergeCell ref="AG103:AM103"/>
    <mergeCell ref="D103:H103"/>
    <mergeCell ref="J103:AF103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01 - Bourací práce'!C2" display="/"/>
    <hyperlink ref="A96" location="'02 - Zpevněné plochy'!C2" display="/"/>
    <hyperlink ref="A97" location="'03 - Rostliny'!C2" display="/"/>
    <hyperlink ref="A98" location="'04 - Vegetační úpravy'!C2" display="/"/>
    <hyperlink ref="A99" location="'05 - Následná péče'!C2" display="/"/>
    <hyperlink ref="A100" location="'06 - Zařízení hřiště'!C2" display="/"/>
    <hyperlink ref="A101" location="'07 - Víceúčelové hřiště'!C2" display="/"/>
    <hyperlink ref="A102" location="'08 - Technologie vodního ...'!C2" display="/"/>
    <hyperlink ref="A103" location="'VRN - Vedlejší rozpočtov 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111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87</v>
      </c>
    </row>
    <row r="4" s="1" customFormat="1" ht="24.96" customHeight="1">
      <c r="B4" s="17"/>
      <c r="D4" s="135" t="s">
        <v>112</v>
      </c>
      <c r="L4" s="17"/>
      <c r="M4" s="136" t="s">
        <v>11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16.5" customHeight="1">
      <c r="B7" s="17"/>
      <c r="E7" s="138" t="str">
        <f>'Rekapitulace stavby'!K6</f>
        <v>Park a dětské hřiště - Nová Bystřice - pan Cimbůrková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113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1147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17. 10. 2025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tr">
        <f>IF('Rekapitulace stavby'!AN10="","",'Rekapitulace stavby'!AN10)</f>
        <v/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tr">
        <f>IF('Rekapitulace stavby'!E11="","",'Rekapitulace stavby'!E11)</f>
        <v xml:space="preserve"> </v>
      </c>
      <c r="F15" s="35"/>
      <c r="G15" s="35"/>
      <c r="H15" s="35"/>
      <c r="I15" s="137" t="s">
        <v>27</v>
      </c>
      <c r="J15" s="140" t="str">
        <f>IF('Rekapitulace stavby'!AN11="","",'Rekapitulace stavby'!AN11)</f>
        <v/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28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27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30</v>
      </c>
      <c r="E20" s="35"/>
      <c r="F20" s="35"/>
      <c r="G20" s="35"/>
      <c r="H20" s="35"/>
      <c r="I20" s="137" t="s">
        <v>25</v>
      </c>
      <c r="J20" s="140" t="str">
        <f>IF('Rekapitulace stavby'!AN16="","",'Rekapitulace stavby'!AN16)</f>
        <v/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tr">
        <f>IF('Rekapitulace stavby'!E17="","",'Rekapitulace stavby'!E17)</f>
        <v xml:space="preserve"> </v>
      </c>
      <c r="F21" s="35"/>
      <c r="G21" s="35"/>
      <c r="H21" s="35"/>
      <c r="I21" s="137" t="s">
        <v>27</v>
      </c>
      <c r="J21" s="140" t="str">
        <f>IF('Rekapitulace stavby'!AN17="","",'Rekapitulace stavby'!AN17)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33</v>
      </c>
      <c r="E23" s="35"/>
      <c r="F23" s="35"/>
      <c r="G23" s="35"/>
      <c r="H23" s="35"/>
      <c r="I23" s="137" t="s">
        <v>25</v>
      </c>
      <c r="J23" s="140" t="s">
        <v>34</v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">
        <v>35</v>
      </c>
      <c r="F24" s="35"/>
      <c r="G24" s="35"/>
      <c r="H24" s="35"/>
      <c r="I24" s="137" t="s">
        <v>27</v>
      </c>
      <c r="J24" s="140" t="s">
        <v>1</v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36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37</v>
      </c>
      <c r="E30" s="35"/>
      <c r="F30" s="35"/>
      <c r="G30" s="35"/>
      <c r="H30" s="35"/>
      <c r="I30" s="35"/>
      <c r="J30" s="148">
        <f>ROUND(J117,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39</v>
      </c>
      <c r="G32" s="35"/>
      <c r="H32" s="35"/>
      <c r="I32" s="149" t="s">
        <v>38</v>
      </c>
      <c r="J32" s="149" t="s">
        <v>40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41</v>
      </c>
      <c r="E33" s="137" t="s">
        <v>42</v>
      </c>
      <c r="F33" s="151">
        <f>ROUND((SUM(BE117:BE121)),  2)</f>
        <v>0</v>
      </c>
      <c r="G33" s="35"/>
      <c r="H33" s="35"/>
      <c r="I33" s="152">
        <v>0.20999999999999999</v>
      </c>
      <c r="J33" s="151">
        <f>ROUND(((SUM(BE117:BE121))*I33),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43</v>
      </c>
      <c r="F34" s="151">
        <f>ROUND((SUM(BF117:BF121)),  2)</f>
        <v>0</v>
      </c>
      <c r="G34" s="35"/>
      <c r="H34" s="35"/>
      <c r="I34" s="152">
        <v>0.12</v>
      </c>
      <c r="J34" s="151">
        <f>ROUND(((SUM(BF117:BF121))*I34),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44</v>
      </c>
      <c r="F35" s="151">
        <f>ROUND((SUM(BG117:BG121)),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45</v>
      </c>
      <c r="F36" s="151">
        <f>ROUND((SUM(BH117:BH121)),  2)</f>
        <v>0</v>
      </c>
      <c r="G36" s="35"/>
      <c r="H36" s="35"/>
      <c r="I36" s="152">
        <v>0.12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46</v>
      </c>
      <c r="F37" s="151">
        <f>ROUND((SUM(BI117:BI121)),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47</v>
      </c>
      <c r="E39" s="155"/>
      <c r="F39" s="155"/>
      <c r="G39" s="156" t="s">
        <v>48</v>
      </c>
      <c r="H39" s="157" t="s">
        <v>49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50</v>
      </c>
      <c r="E50" s="161"/>
      <c r="F50" s="161"/>
      <c r="G50" s="160" t="s">
        <v>51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52</v>
      </c>
      <c r="E61" s="163"/>
      <c r="F61" s="164" t="s">
        <v>53</v>
      </c>
      <c r="G61" s="162" t="s">
        <v>52</v>
      </c>
      <c r="H61" s="163"/>
      <c r="I61" s="163"/>
      <c r="J61" s="165" t="s">
        <v>53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54</v>
      </c>
      <c r="E65" s="166"/>
      <c r="F65" s="166"/>
      <c r="G65" s="160" t="s">
        <v>55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52</v>
      </c>
      <c r="E76" s="163"/>
      <c r="F76" s="164" t="s">
        <v>53</v>
      </c>
      <c r="G76" s="162" t="s">
        <v>52</v>
      </c>
      <c r="H76" s="163"/>
      <c r="I76" s="163"/>
      <c r="J76" s="165" t="s">
        <v>53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115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71" t="str">
        <f>E7</f>
        <v>Park a dětské hřiště - Nová Bystřice - pan Cimbůrková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113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 xml:space="preserve">VRN - Vedlejší rozpočtov náklady 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7"/>
      <c r="E89" s="37"/>
      <c r="F89" s="24" t="str">
        <f>F12</f>
        <v>Rybní ulice, Nová Bystřice</v>
      </c>
      <c r="G89" s="37"/>
      <c r="H89" s="37"/>
      <c r="I89" s="29" t="s">
        <v>22</v>
      </c>
      <c r="J89" s="76" t="str">
        <f>IF(J12="","",J12)</f>
        <v>17. 10. 2025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 xml:space="preserve"> </v>
      </c>
      <c r="G91" s="37"/>
      <c r="H91" s="37"/>
      <c r="I91" s="29" t="s">
        <v>30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28</v>
      </c>
      <c r="D92" s="37"/>
      <c r="E92" s="37"/>
      <c r="F92" s="24" t="str">
        <f>IF(E18="","",E18)</f>
        <v>Vyplň údaj</v>
      </c>
      <c r="G92" s="37"/>
      <c r="H92" s="37"/>
      <c r="I92" s="29" t="s">
        <v>33</v>
      </c>
      <c r="J92" s="33" t="str">
        <f>E24</f>
        <v>Tereza Čábelková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72" t="s">
        <v>116</v>
      </c>
      <c r="D94" s="173"/>
      <c r="E94" s="173"/>
      <c r="F94" s="173"/>
      <c r="G94" s="173"/>
      <c r="H94" s="173"/>
      <c r="I94" s="173"/>
      <c r="J94" s="174" t="s">
        <v>117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5" t="s">
        <v>118</v>
      </c>
      <c r="D96" s="37"/>
      <c r="E96" s="37"/>
      <c r="F96" s="37"/>
      <c r="G96" s="37"/>
      <c r="H96" s="37"/>
      <c r="I96" s="37"/>
      <c r="J96" s="107">
        <f>J117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119</v>
      </c>
    </row>
    <row r="97" s="9" customFormat="1" ht="24.96" customHeight="1">
      <c r="A97" s="9"/>
      <c r="B97" s="176"/>
      <c r="C97" s="177"/>
      <c r="D97" s="178" t="s">
        <v>799</v>
      </c>
      <c r="E97" s="179"/>
      <c r="F97" s="179"/>
      <c r="G97" s="179"/>
      <c r="H97" s="179"/>
      <c r="I97" s="179"/>
      <c r="J97" s="180">
        <f>J118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2" customFormat="1" ht="21.84" customHeight="1">
      <c r="A98" s="35"/>
      <c r="B98" s="36"/>
      <c r="C98" s="37"/>
      <c r="D98" s="37"/>
      <c r="E98" s="37"/>
      <c r="F98" s="37"/>
      <c r="G98" s="37"/>
      <c r="H98" s="37"/>
      <c r="I98" s="37"/>
      <c r="J98" s="37"/>
      <c r="K98" s="37"/>
      <c r="L98" s="60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</row>
    <row r="99" s="2" customFormat="1" ht="6.96" customHeight="1">
      <c r="A99" s="35"/>
      <c r="B99" s="63"/>
      <c r="C99" s="64"/>
      <c r="D99" s="64"/>
      <c r="E99" s="64"/>
      <c r="F99" s="64"/>
      <c r="G99" s="64"/>
      <c r="H99" s="64"/>
      <c r="I99" s="64"/>
      <c r="J99" s="64"/>
      <c r="K99" s="64"/>
      <c r="L99" s="60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3" s="2" customFormat="1" ht="6.96" customHeight="1">
      <c r="A103" s="35"/>
      <c r="B103" s="65"/>
      <c r="C103" s="66"/>
      <c r="D103" s="66"/>
      <c r="E103" s="66"/>
      <c r="F103" s="66"/>
      <c r="G103" s="66"/>
      <c r="H103" s="66"/>
      <c r="I103" s="66"/>
      <c r="J103" s="66"/>
      <c r="K103" s="66"/>
      <c r="L103" s="60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="2" customFormat="1" ht="24.96" customHeight="1">
      <c r="A104" s="35"/>
      <c r="B104" s="36"/>
      <c r="C104" s="20" t="s">
        <v>123</v>
      </c>
      <c r="D104" s="37"/>
      <c r="E104" s="37"/>
      <c r="F104" s="37"/>
      <c r="G104" s="37"/>
      <c r="H104" s="37"/>
      <c r="I104" s="37"/>
      <c r="J104" s="37"/>
      <c r="K104" s="37"/>
      <c r="L104" s="60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="2" customFormat="1" ht="6.96" customHeight="1">
      <c r="A105" s="35"/>
      <c r="B105" s="36"/>
      <c r="C105" s="37"/>
      <c r="D105" s="37"/>
      <c r="E105" s="37"/>
      <c r="F105" s="37"/>
      <c r="G105" s="37"/>
      <c r="H105" s="37"/>
      <c r="I105" s="37"/>
      <c r="J105" s="37"/>
      <c r="K105" s="37"/>
      <c r="L105" s="60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="2" customFormat="1" ht="12" customHeight="1">
      <c r="A106" s="35"/>
      <c r="B106" s="36"/>
      <c r="C106" s="29" t="s">
        <v>16</v>
      </c>
      <c r="D106" s="37"/>
      <c r="E106" s="37"/>
      <c r="F106" s="37"/>
      <c r="G106" s="37"/>
      <c r="H106" s="37"/>
      <c r="I106" s="37"/>
      <c r="J106" s="37"/>
      <c r="K106" s="37"/>
      <c r="L106" s="60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16.5" customHeight="1">
      <c r="A107" s="35"/>
      <c r="B107" s="36"/>
      <c r="C107" s="37"/>
      <c r="D107" s="37"/>
      <c r="E107" s="171" t="str">
        <f>E7</f>
        <v>Park a dětské hřiště - Nová Bystřice - pan Cimbůrková</v>
      </c>
      <c r="F107" s="29"/>
      <c r="G107" s="29"/>
      <c r="H107" s="29"/>
      <c r="I107" s="37"/>
      <c r="J107" s="37"/>
      <c r="K107" s="37"/>
      <c r="L107" s="60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12" customHeight="1">
      <c r="A108" s="35"/>
      <c r="B108" s="36"/>
      <c r="C108" s="29" t="s">
        <v>113</v>
      </c>
      <c r="D108" s="37"/>
      <c r="E108" s="37"/>
      <c r="F108" s="37"/>
      <c r="G108" s="37"/>
      <c r="H108" s="37"/>
      <c r="I108" s="37"/>
      <c r="J108" s="37"/>
      <c r="K108" s="37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16.5" customHeight="1">
      <c r="A109" s="35"/>
      <c r="B109" s="36"/>
      <c r="C109" s="37"/>
      <c r="D109" s="37"/>
      <c r="E109" s="73" t="str">
        <f>E9</f>
        <v xml:space="preserve">VRN - Vedlejší rozpočtov náklady </v>
      </c>
      <c r="F109" s="37"/>
      <c r="G109" s="37"/>
      <c r="H109" s="37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6.96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2" customHeight="1">
      <c r="A111" s="35"/>
      <c r="B111" s="36"/>
      <c r="C111" s="29" t="s">
        <v>20</v>
      </c>
      <c r="D111" s="37"/>
      <c r="E111" s="37"/>
      <c r="F111" s="24" t="str">
        <f>F12</f>
        <v>Rybní ulice, Nová Bystřice</v>
      </c>
      <c r="G111" s="37"/>
      <c r="H111" s="37"/>
      <c r="I111" s="29" t="s">
        <v>22</v>
      </c>
      <c r="J111" s="76" t="str">
        <f>IF(J12="","",J12)</f>
        <v>17. 10. 2025</v>
      </c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6.96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5.15" customHeight="1">
      <c r="A113" s="35"/>
      <c r="B113" s="36"/>
      <c r="C113" s="29" t="s">
        <v>24</v>
      </c>
      <c r="D113" s="37"/>
      <c r="E113" s="37"/>
      <c r="F113" s="24" t="str">
        <f>E15</f>
        <v xml:space="preserve"> </v>
      </c>
      <c r="G113" s="37"/>
      <c r="H113" s="37"/>
      <c r="I113" s="29" t="s">
        <v>30</v>
      </c>
      <c r="J113" s="33" t="str">
        <f>E21</f>
        <v xml:space="preserve"> </v>
      </c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5.15" customHeight="1">
      <c r="A114" s="35"/>
      <c r="B114" s="36"/>
      <c r="C114" s="29" t="s">
        <v>28</v>
      </c>
      <c r="D114" s="37"/>
      <c r="E114" s="37"/>
      <c r="F114" s="24" t="str">
        <f>IF(E18="","",E18)</f>
        <v>Vyplň údaj</v>
      </c>
      <c r="G114" s="37"/>
      <c r="H114" s="37"/>
      <c r="I114" s="29" t="s">
        <v>33</v>
      </c>
      <c r="J114" s="33" t="str">
        <f>E24</f>
        <v>Tereza Čábelková</v>
      </c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0.32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11" customFormat="1" ht="29.28" customHeight="1">
      <c r="A116" s="188"/>
      <c r="B116" s="189"/>
      <c r="C116" s="190" t="s">
        <v>124</v>
      </c>
      <c r="D116" s="191" t="s">
        <v>62</v>
      </c>
      <c r="E116" s="191" t="s">
        <v>58</v>
      </c>
      <c r="F116" s="191" t="s">
        <v>59</v>
      </c>
      <c r="G116" s="191" t="s">
        <v>125</v>
      </c>
      <c r="H116" s="191" t="s">
        <v>126</v>
      </c>
      <c r="I116" s="191" t="s">
        <v>127</v>
      </c>
      <c r="J116" s="192" t="s">
        <v>117</v>
      </c>
      <c r="K116" s="193" t="s">
        <v>128</v>
      </c>
      <c r="L116" s="194"/>
      <c r="M116" s="97" t="s">
        <v>1</v>
      </c>
      <c r="N116" s="98" t="s">
        <v>41</v>
      </c>
      <c r="O116" s="98" t="s">
        <v>129</v>
      </c>
      <c r="P116" s="98" t="s">
        <v>130</v>
      </c>
      <c r="Q116" s="98" t="s">
        <v>131</v>
      </c>
      <c r="R116" s="98" t="s">
        <v>132</v>
      </c>
      <c r="S116" s="98" t="s">
        <v>133</v>
      </c>
      <c r="T116" s="99" t="s">
        <v>134</v>
      </c>
      <c r="U116" s="188"/>
      <c r="V116" s="188"/>
      <c r="W116" s="188"/>
      <c r="X116" s="188"/>
      <c r="Y116" s="188"/>
      <c r="Z116" s="188"/>
      <c r="AA116" s="188"/>
      <c r="AB116" s="188"/>
      <c r="AC116" s="188"/>
      <c r="AD116" s="188"/>
      <c r="AE116" s="188"/>
    </row>
    <row r="117" s="2" customFormat="1" ht="22.8" customHeight="1">
      <c r="A117" s="35"/>
      <c r="B117" s="36"/>
      <c r="C117" s="104" t="s">
        <v>135</v>
      </c>
      <c r="D117" s="37"/>
      <c r="E117" s="37"/>
      <c r="F117" s="37"/>
      <c r="G117" s="37"/>
      <c r="H117" s="37"/>
      <c r="I117" s="37"/>
      <c r="J117" s="195">
        <f>BK117</f>
        <v>0</v>
      </c>
      <c r="K117" s="37"/>
      <c r="L117" s="41"/>
      <c r="M117" s="100"/>
      <c r="N117" s="196"/>
      <c r="O117" s="101"/>
      <c r="P117" s="197">
        <f>P118</f>
        <v>0</v>
      </c>
      <c r="Q117" s="101"/>
      <c r="R117" s="197">
        <f>R118</f>
        <v>0</v>
      </c>
      <c r="S117" s="101"/>
      <c r="T117" s="198">
        <f>T118</f>
        <v>0</v>
      </c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T117" s="14" t="s">
        <v>76</v>
      </c>
      <c r="AU117" s="14" t="s">
        <v>119</v>
      </c>
      <c r="BK117" s="199">
        <f>BK118</f>
        <v>0</v>
      </c>
    </row>
    <row r="118" s="12" customFormat="1" ht="25.92" customHeight="1">
      <c r="A118" s="12"/>
      <c r="B118" s="200"/>
      <c r="C118" s="201"/>
      <c r="D118" s="202" t="s">
        <v>76</v>
      </c>
      <c r="E118" s="203" t="s">
        <v>109</v>
      </c>
      <c r="F118" s="203" t="s">
        <v>1132</v>
      </c>
      <c r="G118" s="201"/>
      <c r="H118" s="201"/>
      <c r="I118" s="204"/>
      <c r="J118" s="205">
        <f>BK118</f>
        <v>0</v>
      </c>
      <c r="K118" s="201"/>
      <c r="L118" s="206"/>
      <c r="M118" s="207"/>
      <c r="N118" s="208"/>
      <c r="O118" s="208"/>
      <c r="P118" s="209">
        <f>SUM(P119:P121)</f>
        <v>0</v>
      </c>
      <c r="Q118" s="208"/>
      <c r="R118" s="209">
        <f>SUM(R119:R121)</f>
        <v>0</v>
      </c>
      <c r="S118" s="208"/>
      <c r="T118" s="210">
        <f>SUM(T119:T121)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211" t="s">
        <v>158</v>
      </c>
      <c r="AT118" s="212" t="s">
        <v>76</v>
      </c>
      <c r="AU118" s="212" t="s">
        <v>77</v>
      </c>
      <c r="AY118" s="211" t="s">
        <v>138</v>
      </c>
      <c r="BK118" s="213">
        <f>SUM(BK119:BK121)</f>
        <v>0</v>
      </c>
    </row>
    <row r="119" s="2" customFormat="1" ht="16.5" customHeight="1">
      <c r="A119" s="35"/>
      <c r="B119" s="36"/>
      <c r="C119" s="216" t="s">
        <v>85</v>
      </c>
      <c r="D119" s="216" t="s">
        <v>140</v>
      </c>
      <c r="E119" s="217" t="s">
        <v>1148</v>
      </c>
      <c r="F119" s="218" t="s">
        <v>1149</v>
      </c>
      <c r="G119" s="219" t="s">
        <v>1136</v>
      </c>
      <c r="H119" s="220">
        <v>1</v>
      </c>
      <c r="I119" s="221"/>
      <c r="J119" s="222">
        <f>ROUND(I119*H119,3)</f>
        <v>0</v>
      </c>
      <c r="K119" s="223"/>
      <c r="L119" s="41"/>
      <c r="M119" s="224" t="s">
        <v>1</v>
      </c>
      <c r="N119" s="225" t="s">
        <v>42</v>
      </c>
      <c r="O119" s="88"/>
      <c r="P119" s="226">
        <f>O119*H119</f>
        <v>0</v>
      </c>
      <c r="Q119" s="226">
        <v>0</v>
      </c>
      <c r="R119" s="226">
        <f>Q119*H119</f>
        <v>0</v>
      </c>
      <c r="S119" s="226">
        <v>0</v>
      </c>
      <c r="T119" s="227">
        <f>S119*H119</f>
        <v>0</v>
      </c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R119" s="228" t="s">
        <v>1137</v>
      </c>
      <c r="AT119" s="228" t="s">
        <v>140</v>
      </c>
      <c r="AU119" s="228" t="s">
        <v>85</v>
      </c>
      <c r="AY119" s="14" t="s">
        <v>138</v>
      </c>
      <c r="BE119" s="229">
        <f>IF(N119="základní",J119,0)</f>
        <v>0</v>
      </c>
      <c r="BF119" s="229">
        <f>IF(N119="snížená",J119,0)</f>
        <v>0</v>
      </c>
      <c r="BG119" s="229">
        <f>IF(N119="zákl. přenesená",J119,0)</f>
        <v>0</v>
      </c>
      <c r="BH119" s="229">
        <f>IF(N119="sníž. přenesená",J119,0)</f>
        <v>0</v>
      </c>
      <c r="BI119" s="229">
        <f>IF(N119="nulová",J119,0)</f>
        <v>0</v>
      </c>
      <c r="BJ119" s="14" t="s">
        <v>85</v>
      </c>
      <c r="BK119" s="230">
        <f>ROUND(I119*H119,3)</f>
        <v>0</v>
      </c>
      <c r="BL119" s="14" t="s">
        <v>1137</v>
      </c>
      <c r="BM119" s="228" t="s">
        <v>1150</v>
      </c>
    </row>
    <row r="120" s="2" customFormat="1" ht="16.5" customHeight="1">
      <c r="A120" s="35"/>
      <c r="B120" s="36"/>
      <c r="C120" s="216" t="s">
        <v>87</v>
      </c>
      <c r="D120" s="216" t="s">
        <v>140</v>
      </c>
      <c r="E120" s="217" t="s">
        <v>1151</v>
      </c>
      <c r="F120" s="218" t="s">
        <v>1152</v>
      </c>
      <c r="G120" s="219" t="s">
        <v>1136</v>
      </c>
      <c r="H120" s="220">
        <v>1</v>
      </c>
      <c r="I120" s="221"/>
      <c r="J120" s="222">
        <f>ROUND(I120*H120,3)</f>
        <v>0</v>
      </c>
      <c r="K120" s="223"/>
      <c r="L120" s="41"/>
      <c r="M120" s="224" t="s">
        <v>1</v>
      </c>
      <c r="N120" s="225" t="s">
        <v>42</v>
      </c>
      <c r="O120" s="88"/>
      <c r="P120" s="226">
        <f>O120*H120</f>
        <v>0</v>
      </c>
      <c r="Q120" s="226">
        <v>0</v>
      </c>
      <c r="R120" s="226">
        <f>Q120*H120</f>
        <v>0</v>
      </c>
      <c r="S120" s="226">
        <v>0</v>
      </c>
      <c r="T120" s="227">
        <f>S120*H120</f>
        <v>0</v>
      </c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R120" s="228" t="s">
        <v>1137</v>
      </c>
      <c r="AT120" s="228" t="s">
        <v>140</v>
      </c>
      <c r="AU120" s="228" t="s">
        <v>85</v>
      </c>
      <c r="AY120" s="14" t="s">
        <v>138</v>
      </c>
      <c r="BE120" s="229">
        <f>IF(N120="základní",J120,0)</f>
        <v>0</v>
      </c>
      <c r="BF120" s="229">
        <f>IF(N120="snížená",J120,0)</f>
        <v>0</v>
      </c>
      <c r="BG120" s="229">
        <f>IF(N120="zákl. přenesená",J120,0)</f>
        <v>0</v>
      </c>
      <c r="BH120" s="229">
        <f>IF(N120="sníž. přenesená",J120,0)</f>
        <v>0</v>
      </c>
      <c r="BI120" s="229">
        <f>IF(N120="nulová",J120,0)</f>
        <v>0</v>
      </c>
      <c r="BJ120" s="14" t="s">
        <v>85</v>
      </c>
      <c r="BK120" s="230">
        <f>ROUND(I120*H120,3)</f>
        <v>0</v>
      </c>
      <c r="BL120" s="14" t="s">
        <v>1137</v>
      </c>
      <c r="BM120" s="228" t="s">
        <v>1153</v>
      </c>
    </row>
    <row r="121" s="2" customFormat="1" ht="16.5" customHeight="1">
      <c r="A121" s="35"/>
      <c r="B121" s="36"/>
      <c r="C121" s="216" t="s">
        <v>149</v>
      </c>
      <c r="D121" s="216" t="s">
        <v>140</v>
      </c>
      <c r="E121" s="217" t="s">
        <v>1134</v>
      </c>
      <c r="F121" s="218" t="s">
        <v>1135</v>
      </c>
      <c r="G121" s="219" t="s">
        <v>1136</v>
      </c>
      <c r="H121" s="220">
        <v>1</v>
      </c>
      <c r="I121" s="221"/>
      <c r="J121" s="222">
        <f>ROUND(I121*H121,3)</f>
        <v>0</v>
      </c>
      <c r="K121" s="223"/>
      <c r="L121" s="41"/>
      <c r="M121" s="231" t="s">
        <v>1</v>
      </c>
      <c r="N121" s="232" t="s">
        <v>42</v>
      </c>
      <c r="O121" s="233"/>
      <c r="P121" s="234">
        <f>O121*H121</f>
        <v>0</v>
      </c>
      <c r="Q121" s="234">
        <v>0</v>
      </c>
      <c r="R121" s="234">
        <f>Q121*H121</f>
        <v>0</v>
      </c>
      <c r="S121" s="234">
        <v>0</v>
      </c>
      <c r="T121" s="235">
        <f>S121*H121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228" t="s">
        <v>1137</v>
      </c>
      <c r="AT121" s="228" t="s">
        <v>140</v>
      </c>
      <c r="AU121" s="228" t="s">
        <v>85</v>
      </c>
      <c r="AY121" s="14" t="s">
        <v>138</v>
      </c>
      <c r="BE121" s="229">
        <f>IF(N121="základní",J121,0)</f>
        <v>0</v>
      </c>
      <c r="BF121" s="229">
        <f>IF(N121="snížená",J121,0)</f>
        <v>0</v>
      </c>
      <c r="BG121" s="229">
        <f>IF(N121="zákl. přenesená",J121,0)</f>
        <v>0</v>
      </c>
      <c r="BH121" s="229">
        <f>IF(N121="sníž. přenesená",J121,0)</f>
        <v>0</v>
      </c>
      <c r="BI121" s="229">
        <f>IF(N121="nulová",J121,0)</f>
        <v>0</v>
      </c>
      <c r="BJ121" s="14" t="s">
        <v>85</v>
      </c>
      <c r="BK121" s="230">
        <f>ROUND(I121*H121,3)</f>
        <v>0</v>
      </c>
      <c r="BL121" s="14" t="s">
        <v>1137</v>
      </c>
      <c r="BM121" s="228" t="s">
        <v>1154</v>
      </c>
    </row>
    <row r="122" s="2" customFormat="1" ht="6.96" customHeight="1">
      <c r="A122" s="35"/>
      <c r="B122" s="63"/>
      <c r="C122" s="64"/>
      <c r="D122" s="64"/>
      <c r="E122" s="64"/>
      <c r="F122" s="64"/>
      <c r="G122" s="64"/>
      <c r="H122" s="64"/>
      <c r="I122" s="64"/>
      <c r="J122" s="64"/>
      <c r="K122" s="64"/>
      <c r="L122" s="41"/>
      <c r="M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</sheetData>
  <sheetProtection sheet="1" autoFilter="0" formatColumns="0" formatRows="0" objects="1" scenarios="1" spinCount="100000" saltValue="Flp2CPF2bw1Jg7sMfY7DEWFJQltbDg8OBOhu1QQNgT9+bB6MOUkBOfI0ytG3fCeiHdBdC5L2Dq0hKGi07Ht77w==" hashValue="jAtuhNMu657ikqsczuryLSQtxP9nlKKYfDvsCM7BqYW6zttUL69jrnx/qHyAm7NC/3dkgVlmQwYVisIQy+qNxA==" algorithmName="SHA-512" password="CC35"/>
  <autoFilter ref="C116:K121"/>
  <mergeCells count="9">
    <mergeCell ref="E7:H7"/>
    <mergeCell ref="E9:H9"/>
    <mergeCell ref="E18:H18"/>
    <mergeCell ref="E27:H27"/>
    <mergeCell ref="E85:H85"/>
    <mergeCell ref="E87:H87"/>
    <mergeCell ref="E107:H107"/>
    <mergeCell ref="E109:H10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86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87</v>
      </c>
    </row>
    <row r="4" s="1" customFormat="1" ht="24.96" customHeight="1">
      <c r="B4" s="17"/>
      <c r="D4" s="135" t="s">
        <v>112</v>
      </c>
      <c r="L4" s="17"/>
      <c r="M4" s="136" t="s">
        <v>11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16.5" customHeight="1">
      <c r="B7" s="17"/>
      <c r="E7" s="138" t="str">
        <f>'Rekapitulace stavby'!K6</f>
        <v>Park a dětské hřiště - Nová Bystřice - pan Cimbůrková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113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114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17. 10. 2025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tr">
        <f>IF('Rekapitulace stavby'!AN10="","",'Rekapitulace stavby'!AN10)</f>
        <v/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tr">
        <f>IF('Rekapitulace stavby'!E11="","",'Rekapitulace stavby'!E11)</f>
        <v xml:space="preserve"> </v>
      </c>
      <c r="F15" s="35"/>
      <c r="G15" s="35"/>
      <c r="H15" s="35"/>
      <c r="I15" s="137" t="s">
        <v>27</v>
      </c>
      <c r="J15" s="140" t="str">
        <f>IF('Rekapitulace stavby'!AN11="","",'Rekapitulace stavby'!AN11)</f>
        <v/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28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27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30</v>
      </c>
      <c r="E20" s="35"/>
      <c r="F20" s="35"/>
      <c r="G20" s="35"/>
      <c r="H20" s="35"/>
      <c r="I20" s="137" t="s">
        <v>25</v>
      </c>
      <c r="J20" s="140" t="str">
        <f>IF('Rekapitulace stavby'!AN16="","",'Rekapitulace stavby'!AN16)</f>
        <v/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tr">
        <f>IF('Rekapitulace stavby'!E17="","",'Rekapitulace stavby'!E17)</f>
        <v xml:space="preserve"> </v>
      </c>
      <c r="F21" s="35"/>
      <c r="G21" s="35"/>
      <c r="H21" s="35"/>
      <c r="I21" s="137" t="s">
        <v>27</v>
      </c>
      <c r="J21" s="140" t="str">
        <f>IF('Rekapitulace stavby'!AN17="","",'Rekapitulace stavby'!AN17)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33</v>
      </c>
      <c r="E23" s="35"/>
      <c r="F23" s="35"/>
      <c r="G23" s="35"/>
      <c r="H23" s="35"/>
      <c r="I23" s="137" t="s">
        <v>25</v>
      </c>
      <c r="J23" s="140" t="s">
        <v>34</v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">
        <v>35</v>
      </c>
      <c r="F24" s="35"/>
      <c r="G24" s="35"/>
      <c r="H24" s="35"/>
      <c r="I24" s="137" t="s">
        <v>27</v>
      </c>
      <c r="J24" s="140" t="s">
        <v>1</v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36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37</v>
      </c>
      <c r="E30" s="35"/>
      <c r="F30" s="35"/>
      <c r="G30" s="35"/>
      <c r="H30" s="35"/>
      <c r="I30" s="35"/>
      <c r="J30" s="148">
        <f>ROUND(J119,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39</v>
      </c>
      <c r="G32" s="35"/>
      <c r="H32" s="35"/>
      <c r="I32" s="149" t="s">
        <v>38</v>
      </c>
      <c r="J32" s="149" t="s">
        <v>40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41</v>
      </c>
      <c r="E33" s="137" t="s">
        <v>42</v>
      </c>
      <c r="F33" s="151">
        <f>ROUND((SUM(BE119:BE130)),  2)</f>
        <v>0</v>
      </c>
      <c r="G33" s="35"/>
      <c r="H33" s="35"/>
      <c r="I33" s="152">
        <v>0.20999999999999999</v>
      </c>
      <c r="J33" s="151">
        <f>ROUND(((SUM(BE119:BE130))*I33),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43</v>
      </c>
      <c r="F34" s="151">
        <f>ROUND((SUM(BF119:BF130)),  2)</f>
        <v>0</v>
      </c>
      <c r="G34" s="35"/>
      <c r="H34" s="35"/>
      <c r="I34" s="152">
        <v>0.12</v>
      </c>
      <c r="J34" s="151">
        <f>ROUND(((SUM(BF119:BF130))*I34),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44</v>
      </c>
      <c r="F35" s="151">
        <f>ROUND((SUM(BG119:BG130)),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45</v>
      </c>
      <c r="F36" s="151">
        <f>ROUND((SUM(BH119:BH130)),  2)</f>
        <v>0</v>
      </c>
      <c r="G36" s="35"/>
      <c r="H36" s="35"/>
      <c r="I36" s="152">
        <v>0.12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46</v>
      </c>
      <c r="F37" s="151">
        <f>ROUND((SUM(BI119:BI130)),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47</v>
      </c>
      <c r="E39" s="155"/>
      <c r="F39" s="155"/>
      <c r="G39" s="156" t="s">
        <v>48</v>
      </c>
      <c r="H39" s="157" t="s">
        <v>49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50</v>
      </c>
      <c r="E50" s="161"/>
      <c r="F50" s="161"/>
      <c r="G50" s="160" t="s">
        <v>51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52</v>
      </c>
      <c r="E61" s="163"/>
      <c r="F61" s="164" t="s">
        <v>53</v>
      </c>
      <c r="G61" s="162" t="s">
        <v>52</v>
      </c>
      <c r="H61" s="163"/>
      <c r="I61" s="163"/>
      <c r="J61" s="165" t="s">
        <v>53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54</v>
      </c>
      <c r="E65" s="166"/>
      <c r="F65" s="166"/>
      <c r="G65" s="160" t="s">
        <v>55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52</v>
      </c>
      <c r="E76" s="163"/>
      <c r="F76" s="164" t="s">
        <v>53</v>
      </c>
      <c r="G76" s="162" t="s">
        <v>52</v>
      </c>
      <c r="H76" s="163"/>
      <c r="I76" s="163"/>
      <c r="J76" s="165" t="s">
        <v>53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115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71" t="str">
        <f>E7</f>
        <v>Park a dětské hřiště - Nová Bystřice - pan Cimbůrková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113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01 - Bourací práce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7"/>
      <c r="E89" s="37"/>
      <c r="F89" s="24" t="str">
        <f>F12</f>
        <v>Rybní ulice, Nová Bystřice</v>
      </c>
      <c r="G89" s="37"/>
      <c r="H89" s="37"/>
      <c r="I89" s="29" t="s">
        <v>22</v>
      </c>
      <c r="J89" s="76" t="str">
        <f>IF(J12="","",J12)</f>
        <v>17. 10. 2025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 xml:space="preserve"> </v>
      </c>
      <c r="G91" s="37"/>
      <c r="H91" s="37"/>
      <c r="I91" s="29" t="s">
        <v>30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28</v>
      </c>
      <c r="D92" s="37"/>
      <c r="E92" s="37"/>
      <c r="F92" s="24" t="str">
        <f>IF(E18="","",E18)</f>
        <v>Vyplň údaj</v>
      </c>
      <c r="G92" s="37"/>
      <c r="H92" s="37"/>
      <c r="I92" s="29" t="s">
        <v>33</v>
      </c>
      <c r="J92" s="33" t="str">
        <f>E24</f>
        <v>Tereza Čábelková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72" t="s">
        <v>116</v>
      </c>
      <c r="D94" s="173"/>
      <c r="E94" s="173"/>
      <c r="F94" s="173"/>
      <c r="G94" s="173"/>
      <c r="H94" s="173"/>
      <c r="I94" s="173"/>
      <c r="J94" s="174" t="s">
        <v>117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5" t="s">
        <v>118</v>
      </c>
      <c r="D96" s="37"/>
      <c r="E96" s="37"/>
      <c r="F96" s="37"/>
      <c r="G96" s="37"/>
      <c r="H96" s="37"/>
      <c r="I96" s="37"/>
      <c r="J96" s="107">
        <f>J119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119</v>
      </c>
    </row>
    <row r="97" s="9" customFormat="1" ht="24.96" customHeight="1">
      <c r="A97" s="9"/>
      <c r="B97" s="176"/>
      <c r="C97" s="177"/>
      <c r="D97" s="178" t="s">
        <v>120</v>
      </c>
      <c r="E97" s="179"/>
      <c r="F97" s="179"/>
      <c r="G97" s="179"/>
      <c r="H97" s="179"/>
      <c r="I97" s="179"/>
      <c r="J97" s="180">
        <f>J120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2"/>
      <c r="C98" s="183"/>
      <c r="D98" s="184" t="s">
        <v>121</v>
      </c>
      <c r="E98" s="185"/>
      <c r="F98" s="185"/>
      <c r="G98" s="185"/>
      <c r="H98" s="185"/>
      <c r="I98" s="185"/>
      <c r="J98" s="186">
        <f>J121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2"/>
      <c r="C99" s="183"/>
      <c r="D99" s="184" t="s">
        <v>122</v>
      </c>
      <c r="E99" s="185"/>
      <c r="F99" s="185"/>
      <c r="G99" s="185"/>
      <c r="H99" s="185"/>
      <c r="I99" s="185"/>
      <c r="J99" s="186">
        <f>J128</f>
        <v>0</v>
      </c>
      <c r="K99" s="183"/>
      <c r="L99" s="18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2" customFormat="1" ht="21.84" customHeight="1">
      <c r="A100" s="35"/>
      <c r="B100" s="36"/>
      <c r="C100" s="37"/>
      <c r="D100" s="37"/>
      <c r="E100" s="37"/>
      <c r="F100" s="37"/>
      <c r="G100" s="37"/>
      <c r="H100" s="37"/>
      <c r="I100" s="37"/>
      <c r="J100" s="37"/>
      <c r="K100" s="37"/>
      <c r="L100" s="60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</row>
    <row r="101" s="2" customFormat="1" ht="6.96" customHeight="1">
      <c r="A101" s="35"/>
      <c r="B101" s="63"/>
      <c r="C101" s="64"/>
      <c r="D101" s="64"/>
      <c r="E101" s="64"/>
      <c r="F101" s="64"/>
      <c r="G101" s="64"/>
      <c r="H101" s="64"/>
      <c r="I101" s="64"/>
      <c r="J101" s="64"/>
      <c r="K101" s="64"/>
      <c r="L101" s="60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5" s="2" customFormat="1" ht="6.96" customHeight="1">
      <c r="A105" s="35"/>
      <c r="B105" s="65"/>
      <c r="C105" s="66"/>
      <c r="D105" s="66"/>
      <c r="E105" s="66"/>
      <c r="F105" s="66"/>
      <c r="G105" s="66"/>
      <c r="H105" s="66"/>
      <c r="I105" s="66"/>
      <c r="J105" s="66"/>
      <c r="K105" s="66"/>
      <c r="L105" s="60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="2" customFormat="1" ht="24.96" customHeight="1">
      <c r="A106" s="35"/>
      <c r="B106" s="36"/>
      <c r="C106" s="20" t="s">
        <v>123</v>
      </c>
      <c r="D106" s="37"/>
      <c r="E106" s="37"/>
      <c r="F106" s="37"/>
      <c r="G106" s="37"/>
      <c r="H106" s="37"/>
      <c r="I106" s="37"/>
      <c r="J106" s="37"/>
      <c r="K106" s="37"/>
      <c r="L106" s="60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6.96" customHeight="1">
      <c r="A107" s="35"/>
      <c r="B107" s="36"/>
      <c r="C107" s="37"/>
      <c r="D107" s="37"/>
      <c r="E107" s="37"/>
      <c r="F107" s="37"/>
      <c r="G107" s="37"/>
      <c r="H107" s="37"/>
      <c r="I107" s="37"/>
      <c r="J107" s="37"/>
      <c r="K107" s="37"/>
      <c r="L107" s="60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12" customHeight="1">
      <c r="A108" s="35"/>
      <c r="B108" s="36"/>
      <c r="C108" s="29" t="s">
        <v>16</v>
      </c>
      <c r="D108" s="37"/>
      <c r="E108" s="37"/>
      <c r="F108" s="37"/>
      <c r="G108" s="37"/>
      <c r="H108" s="37"/>
      <c r="I108" s="37"/>
      <c r="J108" s="37"/>
      <c r="K108" s="37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16.5" customHeight="1">
      <c r="A109" s="35"/>
      <c r="B109" s="36"/>
      <c r="C109" s="37"/>
      <c r="D109" s="37"/>
      <c r="E109" s="171" t="str">
        <f>E7</f>
        <v>Park a dětské hřiště - Nová Bystřice - pan Cimbůrková</v>
      </c>
      <c r="F109" s="29"/>
      <c r="G109" s="29"/>
      <c r="H109" s="29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2" customHeight="1">
      <c r="A110" s="35"/>
      <c r="B110" s="36"/>
      <c r="C110" s="29" t="s">
        <v>113</v>
      </c>
      <c r="D110" s="37"/>
      <c r="E110" s="37"/>
      <c r="F110" s="37"/>
      <c r="G110" s="37"/>
      <c r="H110" s="37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6.5" customHeight="1">
      <c r="A111" s="35"/>
      <c r="B111" s="36"/>
      <c r="C111" s="37"/>
      <c r="D111" s="37"/>
      <c r="E111" s="73" t="str">
        <f>E9</f>
        <v>01 - Bourací práce</v>
      </c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6.96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2" customHeight="1">
      <c r="A113" s="35"/>
      <c r="B113" s="36"/>
      <c r="C113" s="29" t="s">
        <v>20</v>
      </c>
      <c r="D113" s="37"/>
      <c r="E113" s="37"/>
      <c r="F113" s="24" t="str">
        <f>F12</f>
        <v>Rybní ulice, Nová Bystřice</v>
      </c>
      <c r="G113" s="37"/>
      <c r="H113" s="37"/>
      <c r="I113" s="29" t="s">
        <v>22</v>
      </c>
      <c r="J113" s="76" t="str">
        <f>IF(J12="","",J12)</f>
        <v>17. 10. 2025</v>
      </c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6.96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5.15" customHeight="1">
      <c r="A115" s="35"/>
      <c r="B115" s="36"/>
      <c r="C115" s="29" t="s">
        <v>24</v>
      </c>
      <c r="D115" s="37"/>
      <c r="E115" s="37"/>
      <c r="F115" s="24" t="str">
        <f>E15</f>
        <v xml:space="preserve"> </v>
      </c>
      <c r="G115" s="37"/>
      <c r="H115" s="37"/>
      <c r="I115" s="29" t="s">
        <v>30</v>
      </c>
      <c r="J115" s="33" t="str">
        <f>E21</f>
        <v xml:space="preserve"> </v>
      </c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5.15" customHeight="1">
      <c r="A116" s="35"/>
      <c r="B116" s="36"/>
      <c r="C116" s="29" t="s">
        <v>28</v>
      </c>
      <c r="D116" s="37"/>
      <c r="E116" s="37"/>
      <c r="F116" s="24" t="str">
        <f>IF(E18="","",E18)</f>
        <v>Vyplň údaj</v>
      </c>
      <c r="G116" s="37"/>
      <c r="H116" s="37"/>
      <c r="I116" s="29" t="s">
        <v>33</v>
      </c>
      <c r="J116" s="33" t="str">
        <f>E24</f>
        <v>Tereza Čábelková</v>
      </c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0.32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11" customFormat="1" ht="29.28" customHeight="1">
      <c r="A118" s="188"/>
      <c r="B118" s="189"/>
      <c r="C118" s="190" t="s">
        <v>124</v>
      </c>
      <c r="D118" s="191" t="s">
        <v>62</v>
      </c>
      <c r="E118" s="191" t="s">
        <v>58</v>
      </c>
      <c r="F118" s="191" t="s">
        <v>59</v>
      </c>
      <c r="G118" s="191" t="s">
        <v>125</v>
      </c>
      <c r="H118" s="191" t="s">
        <v>126</v>
      </c>
      <c r="I118" s="191" t="s">
        <v>127</v>
      </c>
      <c r="J118" s="192" t="s">
        <v>117</v>
      </c>
      <c r="K118" s="193" t="s">
        <v>128</v>
      </c>
      <c r="L118" s="194"/>
      <c r="M118" s="97" t="s">
        <v>1</v>
      </c>
      <c r="N118" s="98" t="s">
        <v>41</v>
      </c>
      <c r="O118" s="98" t="s">
        <v>129</v>
      </c>
      <c r="P118" s="98" t="s">
        <v>130</v>
      </c>
      <c r="Q118" s="98" t="s">
        <v>131</v>
      </c>
      <c r="R118" s="98" t="s">
        <v>132</v>
      </c>
      <c r="S118" s="98" t="s">
        <v>133</v>
      </c>
      <c r="T118" s="99" t="s">
        <v>134</v>
      </c>
      <c r="U118" s="188"/>
      <c r="V118" s="188"/>
      <c r="W118" s="188"/>
      <c r="X118" s="188"/>
      <c r="Y118" s="188"/>
      <c r="Z118" s="188"/>
      <c r="AA118" s="188"/>
      <c r="AB118" s="188"/>
      <c r="AC118" s="188"/>
      <c r="AD118" s="188"/>
      <c r="AE118" s="188"/>
    </row>
    <row r="119" s="2" customFormat="1" ht="22.8" customHeight="1">
      <c r="A119" s="35"/>
      <c r="B119" s="36"/>
      <c r="C119" s="104" t="s">
        <v>135</v>
      </c>
      <c r="D119" s="37"/>
      <c r="E119" s="37"/>
      <c r="F119" s="37"/>
      <c r="G119" s="37"/>
      <c r="H119" s="37"/>
      <c r="I119" s="37"/>
      <c r="J119" s="195">
        <f>BK119</f>
        <v>0</v>
      </c>
      <c r="K119" s="37"/>
      <c r="L119" s="41"/>
      <c r="M119" s="100"/>
      <c r="N119" s="196"/>
      <c r="O119" s="101"/>
      <c r="P119" s="197">
        <f>P120</f>
        <v>0</v>
      </c>
      <c r="Q119" s="101"/>
      <c r="R119" s="197">
        <f>R120</f>
        <v>0</v>
      </c>
      <c r="S119" s="101"/>
      <c r="T119" s="198">
        <f>T120</f>
        <v>109.11499999999998</v>
      </c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T119" s="14" t="s">
        <v>76</v>
      </c>
      <c r="AU119" s="14" t="s">
        <v>119</v>
      </c>
      <c r="BK119" s="199">
        <f>BK120</f>
        <v>0</v>
      </c>
    </row>
    <row r="120" s="12" customFormat="1" ht="25.92" customHeight="1">
      <c r="A120" s="12"/>
      <c r="B120" s="200"/>
      <c r="C120" s="201"/>
      <c r="D120" s="202" t="s">
        <v>76</v>
      </c>
      <c r="E120" s="203" t="s">
        <v>136</v>
      </c>
      <c r="F120" s="203" t="s">
        <v>137</v>
      </c>
      <c r="G120" s="201"/>
      <c r="H120" s="201"/>
      <c r="I120" s="204"/>
      <c r="J120" s="205">
        <f>BK120</f>
        <v>0</v>
      </c>
      <c r="K120" s="201"/>
      <c r="L120" s="206"/>
      <c r="M120" s="207"/>
      <c r="N120" s="208"/>
      <c r="O120" s="208"/>
      <c r="P120" s="209">
        <f>P121+P128</f>
        <v>0</v>
      </c>
      <c r="Q120" s="208"/>
      <c r="R120" s="209">
        <f>R121+R128</f>
        <v>0</v>
      </c>
      <c r="S120" s="208"/>
      <c r="T120" s="210">
        <f>T121+T128</f>
        <v>109.11499999999998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1" t="s">
        <v>85</v>
      </c>
      <c r="AT120" s="212" t="s">
        <v>76</v>
      </c>
      <c r="AU120" s="212" t="s">
        <v>77</v>
      </c>
      <c r="AY120" s="211" t="s">
        <v>138</v>
      </c>
      <c r="BK120" s="213">
        <f>BK121+BK128</f>
        <v>0</v>
      </c>
    </row>
    <row r="121" s="12" customFormat="1" ht="22.8" customHeight="1">
      <c r="A121" s="12"/>
      <c r="B121" s="200"/>
      <c r="C121" s="201"/>
      <c r="D121" s="202" t="s">
        <v>76</v>
      </c>
      <c r="E121" s="214" t="s">
        <v>85</v>
      </c>
      <c r="F121" s="214" t="s">
        <v>139</v>
      </c>
      <c r="G121" s="201"/>
      <c r="H121" s="201"/>
      <c r="I121" s="204"/>
      <c r="J121" s="215">
        <f>BK121</f>
        <v>0</v>
      </c>
      <c r="K121" s="201"/>
      <c r="L121" s="206"/>
      <c r="M121" s="207"/>
      <c r="N121" s="208"/>
      <c r="O121" s="208"/>
      <c r="P121" s="209">
        <f>SUM(P122:P127)</f>
        <v>0</v>
      </c>
      <c r="Q121" s="208"/>
      <c r="R121" s="209">
        <f>SUM(R122:R127)</f>
        <v>0</v>
      </c>
      <c r="S121" s="208"/>
      <c r="T121" s="210">
        <f>SUM(T122:T127)</f>
        <v>109.11499999999998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1" t="s">
        <v>85</v>
      </c>
      <c r="AT121" s="212" t="s">
        <v>76</v>
      </c>
      <c r="AU121" s="212" t="s">
        <v>85</v>
      </c>
      <c r="AY121" s="211" t="s">
        <v>138</v>
      </c>
      <c r="BK121" s="213">
        <f>SUM(BK122:BK127)</f>
        <v>0</v>
      </c>
    </row>
    <row r="122" s="2" customFormat="1" ht="78" customHeight="1">
      <c r="A122" s="35"/>
      <c r="B122" s="36"/>
      <c r="C122" s="216" t="s">
        <v>85</v>
      </c>
      <c r="D122" s="216" t="s">
        <v>140</v>
      </c>
      <c r="E122" s="217" t="s">
        <v>141</v>
      </c>
      <c r="F122" s="218" t="s">
        <v>142</v>
      </c>
      <c r="G122" s="219" t="s">
        <v>143</v>
      </c>
      <c r="H122" s="220">
        <v>199</v>
      </c>
      <c r="I122" s="221"/>
      <c r="J122" s="222">
        <f>ROUND(I122*H122,3)</f>
        <v>0</v>
      </c>
      <c r="K122" s="223"/>
      <c r="L122" s="41"/>
      <c r="M122" s="224" t="s">
        <v>1</v>
      </c>
      <c r="N122" s="225" t="s">
        <v>42</v>
      </c>
      <c r="O122" s="88"/>
      <c r="P122" s="226">
        <f>O122*H122</f>
        <v>0</v>
      </c>
      <c r="Q122" s="226">
        <v>0</v>
      </c>
      <c r="R122" s="226">
        <f>Q122*H122</f>
        <v>0</v>
      </c>
      <c r="S122" s="226">
        <v>0.255</v>
      </c>
      <c r="T122" s="227">
        <f>S122*H122</f>
        <v>50.744999999999997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R122" s="228" t="s">
        <v>144</v>
      </c>
      <c r="AT122" s="228" t="s">
        <v>140</v>
      </c>
      <c r="AU122" s="228" t="s">
        <v>87</v>
      </c>
      <c r="AY122" s="14" t="s">
        <v>138</v>
      </c>
      <c r="BE122" s="229">
        <f>IF(N122="základní",J122,0)</f>
        <v>0</v>
      </c>
      <c r="BF122" s="229">
        <f>IF(N122="snížená",J122,0)</f>
        <v>0</v>
      </c>
      <c r="BG122" s="229">
        <f>IF(N122="zákl. přenesená",J122,0)</f>
        <v>0</v>
      </c>
      <c r="BH122" s="229">
        <f>IF(N122="sníž. přenesená",J122,0)</f>
        <v>0</v>
      </c>
      <c r="BI122" s="229">
        <f>IF(N122="nulová",J122,0)</f>
        <v>0</v>
      </c>
      <c r="BJ122" s="14" t="s">
        <v>85</v>
      </c>
      <c r="BK122" s="230">
        <f>ROUND(I122*H122,3)</f>
        <v>0</v>
      </c>
      <c r="BL122" s="14" t="s">
        <v>144</v>
      </c>
      <c r="BM122" s="228" t="s">
        <v>145</v>
      </c>
    </row>
    <row r="123" s="2" customFormat="1" ht="66.75" customHeight="1">
      <c r="A123" s="35"/>
      <c r="B123" s="36"/>
      <c r="C123" s="216" t="s">
        <v>87</v>
      </c>
      <c r="D123" s="216" t="s">
        <v>140</v>
      </c>
      <c r="E123" s="217" t="s">
        <v>146</v>
      </c>
      <c r="F123" s="218" t="s">
        <v>147</v>
      </c>
      <c r="G123" s="219" t="s">
        <v>143</v>
      </c>
      <c r="H123" s="220">
        <v>199</v>
      </c>
      <c r="I123" s="221"/>
      <c r="J123" s="222">
        <f>ROUND(I123*H123,3)</f>
        <v>0</v>
      </c>
      <c r="K123" s="223"/>
      <c r="L123" s="41"/>
      <c r="M123" s="224" t="s">
        <v>1</v>
      </c>
      <c r="N123" s="225" t="s">
        <v>42</v>
      </c>
      <c r="O123" s="88"/>
      <c r="P123" s="226">
        <f>O123*H123</f>
        <v>0</v>
      </c>
      <c r="Q123" s="226">
        <v>0</v>
      </c>
      <c r="R123" s="226">
        <f>Q123*H123</f>
        <v>0</v>
      </c>
      <c r="S123" s="226">
        <v>0.28999999999999998</v>
      </c>
      <c r="T123" s="227">
        <f>S123*H123</f>
        <v>57.709999999999994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228" t="s">
        <v>144</v>
      </c>
      <c r="AT123" s="228" t="s">
        <v>140</v>
      </c>
      <c r="AU123" s="228" t="s">
        <v>87</v>
      </c>
      <c r="AY123" s="14" t="s">
        <v>138</v>
      </c>
      <c r="BE123" s="229">
        <f>IF(N123="základní",J123,0)</f>
        <v>0</v>
      </c>
      <c r="BF123" s="229">
        <f>IF(N123="snížená",J123,0)</f>
        <v>0</v>
      </c>
      <c r="BG123" s="229">
        <f>IF(N123="zákl. přenesená",J123,0)</f>
        <v>0</v>
      </c>
      <c r="BH123" s="229">
        <f>IF(N123="sníž. přenesená",J123,0)</f>
        <v>0</v>
      </c>
      <c r="BI123" s="229">
        <f>IF(N123="nulová",J123,0)</f>
        <v>0</v>
      </c>
      <c r="BJ123" s="14" t="s">
        <v>85</v>
      </c>
      <c r="BK123" s="230">
        <f>ROUND(I123*H123,3)</f>
        <v>0</v>
      </c>
      <c r="BL123" s="14" t="s">
        <v>144</v>
      </c>
      <c r="BM123" s="228" t="s">
        <v>148</v>
      </c>
    </row>
    <row r="124" s="2" customFormat="1" ht="16.5" customHeight="1">
      <c r="A124" s="35"/>
      <c r="B124" s="36"/>
      <c r="C124" s="216" t="s">
        <v>149</v>
      </c>
      <c r="D124" s="216" t="s">
        <v>140</v>
      </c>
      <c r="E124" s="217" t="s">
        <v>150</v>
      </c>
      <c r="F124" s="218" t="s">
        <v>151</v>
      </c>
      <c r="G124" s="219" t="s">
        <v>152</v>
      </c>
      <c r="H124" s="220">
        <v>1</v>
      </c>
      <c r="I124" s="221"/>
      <c r="J124" s="222">
        <f>ROUND(I124*H124,3)</f>
        <v>0</v>
      </c>
      <c r="K124" s="223"/>
      <c r="L124" s="41"/>
      <c r="M124" s="224" t="s">
        <v>1</v>
      </c>
      <c r="N124" s="225" t="s">
        <v>42</v>
      </c>
      <c r="O124" s="88"/>
      <c r="P124" s="226">
        <f>O124*H124</f>
        <v>0</v>
      </c>
      <c r="Q124" s="226">
        <v>0</v>
      </c>
      <c r="R124" s="226">
        <f>Q124*H124</f>
        <v>0</v>
      </c>
      <c r="S124" s="226">
        <v>0</v>
      </c>
      <c r="T124" s="227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28" t="s">
        <v>144</v>
      </c>
      <c r="AT124" s="228" t="s">
        <v>140</v>
      </c>
      <c r="AU124" s="228" t="s">
        <v>87</v>
      </c>
      <c r="AY124" s="14" t="s">
        <v>138</v>
      </c>
      <c r="BE124" s="229">
        <f>IF(N124="základní",J124,0)</f>
        <v>0</v>
      </c>
      <c r="BF124" s="229">
        <f>IF(N124="snížená",J124,0)</f>
        <v>0</v>
      </c>
      <c r="BG124" s="229">
        <f>IF(N124="zákl. přenesená",J124,0)</f>
        <v>0</v>
      </c>
      <c r="BH124" s="229">
        <f>IF(N124="sníž. přenesená",J124,0)</f>
        <v>0</v>
      </c>
      <c r="BI124" s="229">
        <f>IF(N124="nulová",J124,0)</f>
        <v>0</v>
      </c>
      <c r="BJ124" s="14" t="s">
        <v>85</v>
      </c>
      <c r="BK124" s="230">
        <f>ROUND(I124*H124,3)</f>
        <v>0</v>
      </c>
      <c r="BL124" s="14" t="s">
        <v>144</v>
      </c>
      <c r="BM124" s="228" t="s">
        <v>153</v>
      </c>
    </row>
    <row r="125" s="2" customFormat="1" ht="33" customHeight="1">
      <c r="A125" s="35"/>
      <c r="B125" s="36"/>
      <c r="C125" s="216" t="s">
        <v>144</v>
      </c>
      <c r="D125" s="216" t="s">
        <v>140</v>
      </c>
      <c r="E125" s="217" t="s">
        <v>154</v>
      </c>
      <c r="F125" s="218" t="s">
        <v>155</v>
      </c>
      <c r="G125" s="219" t="s">
        <v>156</v>
      </c>
      <c r="H125" s="220">
        <v>4</v>
      </c>
      <c r="I125" s="221"/>
      <c r="J125" s="222">
        <f>ROUND(I125*H125,3)</f>
        <v>0</v>
      </c>
      <c r="K125" s="223"/>
      <c r="L125" s="41"/>
      <c r="M125" s="224" t="s">
        <v>1</v>
      </c>
      <c r="N125" s="225" t="s">
        <v>42</v>
      </c>
      <c r="O125" s="88"/>
      <c r="P125" s="226">
        <f>O125*H125</f>
        <v>0</v>
      </c>
      <c r="Q125" s="226">
        <v>0</v>
      </c>
      <c r="R125" s="226">
        <f>Q125*H125</f>
        <v>0</v>
      </c>
      <c r="S125" s="226">
        <v>0.16500000000000001</v>
      </c>
      <c r="T125" s="227">
        <f>S125*H125</f>
        <v>0.66000000000000003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28" t="s">
        <v>144</v>
      </c>
      <c r="AT125" s="228" t="s">
        <v>140</v>
      </c>
      <c r="AU125" s="228" t="s">
        <v>87</v>
      </c>
      <c r="AY125" s="14" t="s">
        <v>138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14" t="s">
        <v>85</v>
      </c>
      <c r="BK125" s="230">
        <f>ROUND(I125*H125,3)</f>
        <v>0</v>
      </c>
      <c r="BL125" s="14" t="s">
        <v>144</v>
      </c>
      <c r="BM125" s="228" t="s">
        <v>157</v>
      </c>
    </row>
    <row r="126" s="2" customFormat="1" ht="16.5" customHeight="1">
      <c r="A126" s="35"/>
      <c r="B126" s="36"/>
      <c r="C126" s="216" t="s">
        <v>158</v>
      </c>
      <c r="D126" s="216" t="s">
        <v>140</v>
      </c>
      <c r="E126" s="217" t="s">
        <v>159</v>
      </c>
      <c r="F126" s="218" t="s">
        <v>160</v>
      </c>
      <c r="G126" s="219" t="s">
        <v>156</v>
      </c>
      <c r="H126" s="220">
        <v>16</v>
      </c>
      <c r="I126" s="221"/>
      <c r="J126" s="222">
        <f>ROUND(I126*H126,3)</f>
        <v>0</v>
      </c>
      <c r="K126" s="223"/>
      <c r="L126" s="41"/>
      <c r="M126" s="224" t="s">
        <v>1</v>
      </c>
      <c r="N126" s="225" t="s">
        <v>42</v>
      </c>
      <c r="O126" s="88"/>
      <c r="P126" s="226">
        <f>O126*H126</f>
        <v>0</v>
      </c>
      <c r="Q126" s="226">
        <v>0</v>
      </c>
      <c r="R126" s="226">
        <f>Q126*H126</f>
        <v>0</v>
      </c>
      <c r="S126" s="226">
        <v>0</v>
      </c>
      <c r="T126" s="227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28" t="s">
        <v>144</v>
      </c>
      <c r="AT126" s="228" t="s">
        <v>140</v>
      </c>
      <c r="AU126" s="228" t="s">
        <v>87</v>
      </c>
      <c r="AY126" s="14" t="s">
        <v>138</v>
      </c>
      <c r="BE126" s="229">
        <f>IF(N126="základní",J126,0)</f>
        <v>0</v>
      </c>
      <c r="BF126" s="229">
        <f>IF(N126="snížená",J126,0)</f>
        <v>0</v>
      </c>
      <c r="BG126" s="229">
        <f>IF(N126="zákl. přenesená",J126,0)</f>
        <v>0</v>
      </c>
      <c r="BH126" s="229">
        <f>IF(N126="sníž. přenesená",J126,0)</f>
        <v>0</v>
      </c>
      <c r="BI126" s="229">
        <f>IF(N126="nulová",J126,0)</f>
        <v>0</v>
      </c>
      <c r="BJ126" s="14" t="s">
        <v>85</v>
      </c>
      <c r="BK126" s="230">
        <f>ROUND(I126*H126,3)</f>
        <v>0</v>
      </c>
      <c r="BL126" s="14" t="s">
        <v>144</v>
      </c>
      <c r="BM126" s="228" t="s">
        <v>161</v>
      </c>
    </row>
    <row r="127" s="2" customFormat="1" ht="16.5" customHeight="1">
      <c r="A127" s="35"/>
      <c r="B127" s="36"/>
      <c r="C127" s="216" t="s">
        <v>162</v>
      </c>
      <c r="D127" s="216" t="s">
        <v>140</v>
      </c>
      <c r="E127" s="217" t="s">
        <v>163</v>
      </c>
      <c r="F127" s="218" t="s">
        <v>164</v>
      </c>
      <c r="G127" s="219" t="s">
        <v>152</v>
      </c>
      <c r="H127" s="220">
        <v>1</v>
      </c>
      <c r="I127" s="221"/>
      <c r="J127" s="222">
        <f>ROUND(I127*H127,3)</f>
        <v>0</v>
      </c>
      <c r="K127" s="223"/>
      <c r="L127" s="41"/>
      <c r="M127" s="224" t="s">
        <v>1</v>
      </c>
      <c r="N127" s="225" t="s">
        <v>42</v>
      </c>
      <c r="O127" s="88"/>
      <c r="P127" s="226">
        <f>O127*H127</f>
        <v>0</v>
      </c>
      <c r="Q127" s="226">
        <v>0</v>
      </c>
      <c r="R127" s="226">
        <f>Q127*H127</f>
        <v>0</v>
      </c>
      <c r="S127" s="226">
        <v>0</v>
      </c>
      <c r="T127" s="227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28" t="s">
        <v>144</v>
      </c>
      <c r="AT127" s="228" t="s">
        <v>140</v>
      </c>
      <c r="AU127" s="228" t="s">
        <v>87</v>
      </c>
      <c r="AY127" s="14" t="s">
        <v>138</v>
      </c>
      <c r="BE127" s="229">
        <f>IF(N127="základní",J127,0)</f>
        <v>0</v>
      </c>
      <c r="BF127" s="229">
        <f>IF(N127="snížená",J127,0)</f>
        <v>0</v>
      </c>
      <c r="BG127" s="229">
        <f>IF(N127="zákl. přenesená",J127,0)</f>
        <v>0</v>
      </c>
      <c r="BH127" s="229">
        <f>IF(N127="sníž. přenesená",J127,0)</f>
        <v>0</v>
      </c>
      <c r="BI127" s="229">
        <f>IF(N127="nulová",J127,0)</f>
        <v>0</v>
      </c>
      <c r="BJ127" s="14" t="s">
        <v>85</v>
      </c>
      <c r="BK127" s="230">
        <f>ROUND(I127*H127,3)</f>
        <v>0</v>
      </c>
      <c r="BL127" s="14" t="s">
        <v>144</v>
      </c>
      <c r="BM127" s="228" t="s">
        <v>165</v>
      </c>
    </row>
    <row r="128" s="12" customFormat="1" ht="22.8" customHeight="1">
      <c r="A128" s="12"/>
      <c r="B128" s="200"/>
      <c r="C128" s="201"/>
      <c r="D128" s="202" t="s">
        <v>76</v>
      </c>
      <c r="E128" s="214" t="s">
        <v>166</v>
      </c>
      <c r="F128" s="214" t="s">
        <v>167</v>
      </c>
      <c r="G128" s="201"/>
      <c r="H128" s="201"/>
      <c r="I128" s="204"/>
      <c r="J128" s="215">
        <f>BK128</f>
        <v>0</v>
      </c>
      <c r="K128" s="201"/>
      <c r="L128" s="206"/>
      <c r="M128" s="207"/>
      <c r="N128" s="208"/>
      <c r="O128" s="208"/>
      <c r="P128" s="209">
        <f>SUM(P129:P130)</f>
        <v>0</v>
      </c>
      <c r="Q128" s="208"/>
      <c r="R128" s="209">
        <f>SUM(R129:R130)</f>
        <v>0</v>
      </c>
      <c r="S128" s="208"/>
      <c r="T128" s="210">
        <f>SUM(T129:T130)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1" t="s">
        <v>85</v>
      </c>
      <c r="AT128" s="212" t="s">
        <v>76</v>
      </c>
      <c r="AU128" s="212" t="s">
        <v>85</v>
      </c>
      <c r="AY128" s="211" t="s">
        <v>138</v>
      </c>
      <c r="BK128" s="213">
        <f>SUM(BK129:BK130)</f>
        <v>0</v>
      </c>
    </row>
    <row r="129" s="2" customFormat="1" ht="37.8" customHeight="1">
      <c r="A129" s="35"/>
      <c r="B129" s="36"/>
      <c r="C129" s="216" t="s">
        <v>168</v>
      </c>
      <c r="D129" s="216" t="s">
        <v>140</v>
      </c>
      <c r="E129" s="217" t="s">
        <v>169</v>
      </c>
      <c r="F129" s="218" t="s">
        <v>170</v>
      </c>
      <c r="G129" s="219" t="s">
        <v>171</v>
      </c>
      <c r="H129" s="220">
        <v>109.115</v>
      </c>
      <c r="I129" s="221"/>
      <c r="J129" s="222">
        <f>ROUND(I129*H129,3)</f>
        <v>0</v>
      </c>
      <c r="K129" s="223"/>
      <c r="L129" s="41"/>
      <c r="M129" s="224" t="s">
        <v>1</v>
      </c>
      <c r="N129" s="225" t="s">
        <v>42</v>
      </c>
      <c r="O129" s="88"/>
      <c r="P129" s="226">
        <f>O129*H129</f>
        <v>0</v>
      </c>
      <c r="Q129" s="226">
        <v>0</v>
      </c>
      <c r="R129" s="226">
        <f>Q129*H129</f>
        <v>0</v>
      </c>
      <c r="S129" s="226">
        <v>0</v>
      </c>
      <c r="T129" s="22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28" t="s">
        <v>144</v>
      </c>
      <c r="AT129" s="228" t="s">
        <v>140</v>
      </c>
      <c r="AU129" s="228" t="s">
        <v>87</v>
      </c>
      <c r="AY129" s="14" t="s">
        <v>138</v>
      </c>
      <c r="BE129" s="229">
        <f>IF(N129="základní",J129,0)</f>
        <v>0</v>
      </c>
      <c r="BF129" s="229">
        <f>IF(N129="snížená",J129,0)</f>
        <v>0</v>
      </c>
      <c r="BG129" s="229">
        <f>IF(N129="zákl. přenesená",J129,0)</f>
        <v>0</v>
      </c>
      <c r="BH129" s="229">
        <f>IF(N129="sníž. přenesená",J129,0)</f>
        <v>0</v>
      </c>
      <c r="BI129" s="229">
        <f>IF(N129="nulová",J129,0)</f>
        <v>0</v>
      </c>
      <c r="BJ129" s="14" t="s">
        <v>85</v>
      </c>
      <c r="BK129" s="230">
        <f>ROUND(I129*H129,3)</f>
        <v>0</v>
      </c>
      <c r="BL129" s="14" t="s">
        <v>144</v>
      </c>
      <c r="BM129" s="228" t="s">
        <v>172</v>
      </c>
    </row>
    <row r="130" s="2" customFormat="1" ht="49.05" customHeight="1">
      <c r="A130" s="35"/>
      <c r="B130" s="36"/>
      <c r="C130" s="216" t="s">
        <v>173</v>
      </c>
      <c r="D130" s="216" t="s">
        <v>140</v>
      </c>
      <c r="E130" s="217" t="s">
        <v>174</v>
      </c>
      <c r="F130" s="218" t="s">
        <v>175</v>
      </c>
      <c r="G130" s="219" t="s">
        <v>171</v>
      </c>
      <c r="H130" s="220">
        <v>545.57500000000005</v>
      </c>
      <c r="I130" s="221"/>
      <c r="J130" s="222">
        <f>ROUND(I130*H130,3)</f>
        <v>0</v>
      </c>
      <c r="K130" s="223"/>
      <c r="L130" s="41"/>
      <c r="M130" s="231" t="s">
        <v>1</v>
      </c>
      <c r="N130" s="232" t="s">
        <v>42</v>
      </c>
      <c r="O130" s="233"/>
      <c r="P130" s="234">
        <f>O130*H130</f>
        <v>0</v>
      </c>
      <c r="Q130" s="234">
        <v>0</v>
      </c>
      <c r="R130" s="234">
        <f>Q130*H130</f>
        <v>0</v>
      </c>
      <c r="S130" s="234">
        <v>0</v>
      </c>
      <c r="T130" s="235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28" t="s">
        <v>144</v>
      </c>
      <c r="AT130" s="228" t="s">
        <v>140</v>
      </c>
      <c r="AU130" s="228" t="s">
        <v>87</v>
      </c>
      <c r="AY130" s="14" t="s">
        <v>138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4" t="s">
        <v>85</v>
      </c>
      <c r="BK130" s="230">
        <f>ROUND(I130*H130,3)</f>
        <v>0</v>
      </c>
      <c r="BL130" s="14" t="s">
        <v>144</v>
      </c>
      <c r="BM130" s="228" t="s">
        <v>176</v>
      </c>
    </row>
    <row r="131" s="2" customFormat="1" ht="6.96" customHeight="1">
      <c r="A131" s="35"/>
      <c r="B131" s="63"/>
      <c r="C131" s="64"/>
      <c r="D131" s="64"/>
      <c r="E131" s="64"/>
      <c r="F131" s="64"/>
      <c r="G131" s="64"/>
      <c r="H131" s="64"/>
      <c r="I131" s="64"/>
      <c r="J131" s="64"/>
      <c r="K131" s="64"/>
      <c r="L131" s="41"/>
      <c r="M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</sheetData>
  <sheetProtection sheet="1" autoFilter="0" formatColumns="0" formatRows="0" objects="1" scenarios="1" spinCount="100000" saltValue="Im38LMBylsDzjzPOwm5KfBDTLByzvQGXxn7LihlLblHLDVgSDUcSyelVQhjoeo/RfDcFnm8LyuPPQcrk53AIuQ==" hashValue="fQ4ZtTXsHWyRbZ2eXCcsqrYU6AgmR9qhnhNW7/PrADVz+s31vVknHYYWYgVh0uqrg8QDYUbINtUsElcEum827w==" algorithmName="SHA-512" password="CC35"/>
  <autoFilter ref="C118:K130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90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87</v>
      </c>
    </row>
    <row r="4" s="1" customFormat="1" ht="24.96" customHeight="1">
      <c r="B4" s="17"/>
      <c r="D4" s="135" t="s">
        <v>112</v>
      </c>
      <c r="L4" s="17"/>
      <c r="M4" s="136" t="s">
        <v>11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16.5" customHeight="1">
      <c r="B7" s="17"/>
      <c r="E7" s="138" t="str">
        <f>'Rekapitulace stavby'!K6</f>
        <v>Park a dětské hřiště - Nová Bystřice - pan Cimbůrková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113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177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17. 10. 2025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tr">
        <f>IF('Rekapitulace stavby'!AN10="","",'Rekapitulace stavby'!AN10)</f>
        <v/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tr">
        <f>IF('Rekapitulace stavby'!E11="","",'Rekapitulace stavby'!E11)</f>
        <v xml:space="preserve"> </v>
      </c>
      <c r="F15" s="35"/>
      <c r="G15" s="35"/>
      <c r="H15" s="35"/>
      <c r="I15" s="137" t="s">
        <v>27</v>
      </c>
      <c r="J15" s="140" t="str">
        <f>IF('Rekapitulace stavby'!AN11="","",'Rekapitulace stavby'!AN11)</f>
        <v/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28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27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30</v>
      </c>
      <c r="E20" s="35"/>
      <c r="F20" s="35"/>
      <c r="G20" s="35"/>
      <c r="H20" s="35"/>
      <c r="I20" s="137" t="s">
        <v>25</v>
      </c>
      <c r="J20" s="140" t="str">
        <f>IF('Rekapitulace stavby'!AN16="","",'Rekapitulace stavby'!AN16)</f>
        <v/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tr">
        <f>IF('Rekapitulace stavby'!E17="","",'Rekapitulace stavby'!E17)</f>
        <v xml:space="preserve"> </v>
      </c>
      <c r="F21" s="35"/>
      <c r="G21" s="35"/>
      <c r="H21" s="35"/>
      <c r="I21" s="137" t="s">
        <v>27</v>
      </c>
      <c r="J21" s="140" t="str">
        <f>IF('Rekapitulace stavby'!AN17="","",'Rekapitulace stavby'!AN17)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33</v>
      </c>
      <c r="E23" s="35"/>
      <c r="F23" s="35"/>
      <c r="G23" s="35"/>
      <c r="H23" s="35"/>
      <c r="I23" s="137" t="s">
        <v>25</v>
      </c>
      <c r="J23" s="140" t="s">
        <v>34</v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">
        <v>35</v>
      </c>
      <c r="F24" s="35"/>
      <c r="G24" s="35"/>
      <c r="H24" s="35"/>
      <c r="I24" s="137" t="s">
        <v>27</v>
      </c>
      <c r="J24" s="140" t="s">
        <v>1</v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36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37</v>
      </c>
      <c r="E30" s="35"/>
      <c r="F30" s="35"/>
      <c r="G30" s="35"/>
      <c r="H30" s="35"/>
      <c r="I30" s="35"/>
      <c r="J30" s="148">
        <f>ROUND(J123,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39</v>
      </c>
      <c r="G32" s="35"/>
      <c r="H32" s="35"/>
      <c r="I32" s="149" t="s">
        <v>38</v>
      </c>
      <c r="J32" s="149" t="s">
        <v>40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41</v>
      </c>
      <c r="E33" s="137" t="s">
        <v>42</v>
      </c>
      <c r="F33" s="151">
        <f>ROUND((SUM(BE123:BE171)),  2)</f>
        <v>0</v>
      </c>
      <c r="G33" s="35"/>
      <c r="H33" s="35"/>
      <c r="I33" s="152">
        <v>0.20999999999999999</v>
      </c>
      <c r="J33" s="151">
        <f>ROUND(((SUM(BE123:BE171))*I33),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43</v>
      </c>
      <c r="F34" s="151">
        <f>ROUND((SUM(BF123:BF171)),  2)</f>
        <v>0</v>
      </c>
      <c r="G34" s="35"/>
      <c r="H34" s="35"/>
      <c r="I34" s="152">
        <v>0.12</v>
      </c>
      <c r="J34" s="151">
        <f>ROUND(((SUM(BF123:BF171))*I34),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44</v>
      </c>
      <c r="F35" s="151">
        <f>ROUND((SUM(BG123:BG171)),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45</v>
      </c>
      <c r="F36" s="151">
        <f>ROUND((SUM(BH123:BH171)),  2)</f>
        <v>0</v>
      </c>
      <c r="G36" s="35"/>
      <c r="H36" s="35"/>
      <c r="I36" s="152">
        <v>0.12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46</v>
      </c>
      <c r="F37" s="151">
        <f>ROUND((SUM(BI123:BI171)),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47</v>
      </c>
      <c r="E39" s="155"/>
      <c r="F39" s="155"/>
      <c r="G39" s="156" t="s">
        <v>48</v>
      </c>
      <c r="H39" s="157" t="s">
        <v>49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50</v>
      </c>
      <c r="E50" s="161"/>
      <c r="F50" s="161"/>
      <c r="G50" s="160" t="s">
        <v>51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52</v>
      </c>
      <c r="E61" s="163"/>
      <c r="F61" s="164" t="s">
        <v>53</v>
      </c>
      <c r="G61" s="162" t="s">
        <v>52</v>
      </c>
      <c r="H61" s="163"/>
      <c r="I61" s="163"/>
      <c r="J61" s="165" t="s">
        <v>53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54</v>
      </c>
      <c r="E65" s="166"/>
      <c r="F65" s="166"/>
      <c r="G65" s="160" t="s">
        <v>55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52</v>
      </c>
      <c r="E76" s="163"/>
      <c r="F76" s="164" t="s">
        <v>53</v>
      </c>
      <c r="G76" s="162" t="s">
        <v>52</v>
      </c>
      <c r="H76" s="163"/>
      <c r="I76" s="163"/>
      <c r="J76" s="165" t="s">
        <v>53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115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71" t="str">
        <f>E7</f>
        <v>Park a dětské hřiště - Nová Bystřice - pan Cimbůrková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113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02 - Zpevněné plochy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7"/>
      <c r="E89" s="37"/>
      <c r="F89" s="24" t="str">
        <f>F12</f>
        <v>Rybní ulice, Nová Bystřice</v>
      </c>
      <c r="G89" s="37"/>
      <c r="H89" s="37"/>
      <c r="I89" s="29" t="s">
        <v>22</v>
      </c>
      <c r="J89" s="76" t="str">
        <f>IF(J12="","",J12)</f>
        <v>17. 10. 2025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 xml:space="preserve"> </v>
      </c>
      <c r="G91" s="37"/>
      <c r="H91" s="37"/>
      <c r="I91" s="29" t="s">
        <v>30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28</v>
      </c>
      <c r="D92" s="37"/>
      <c r="E92" s="37"/>
      <c r="F92" s="24" t="str">
        <f>IF(E18="","",E18)</f>
        <v>Vyplň údaj</v>
      </c>
      <c r="G92" s="37"/>
      <c r="H92" s="37"/>
      <c r="I92" s="29" t="s">
        <v>33</v>
      </c>
      <c r="J92" s="33" t="str">
        <f>E24</f>
        <v>Tereza Čábelková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72" t="s">
        <v>116</v>
      </c>
      <c r="D94" s="173"/>
      <c r="E94" s="173"/>
      <c r="F94" s="173"/>
      <c r="G94" s="173"/>
      <c r="H94" s="173"/>
      <c r="I94" s="173"/>
      <c r="J94" s="174" t="s">
        <v>117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5" t="s">
        <v>118</v>
      </c>
      <c r="D96" s="37"/>
      <c r="E96" s="37"/>
      <c r="F96" s="37"/>
      <c r="G96" s="37"/>
      <c r="H96" s="37"/>
      <c r="I96" s="37"/>
      <c r="J96" s="107">
        <f>J123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119</v>
      </c>
    </row>
    <row r="97" s="9" customFormat="1" ht="24.96" customHeight="1">
      <c r="A97" s="9"/>
      <c r="B97" s="176"/>
      <c r="C97" s="177"/>
      <c r="D97" s="178" t="s">
        <v>178</v>
      </c>
      <c r="E97" s="179"/>
      <c r="F97" s="179"/>
      <c r="G97" s="179"/>
      <c r="H97" s="179"/>
      <c r="I97" s="179"/>
      <c r="J97" s="180">
        <f>J124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76"/>
      <c r="C98" s="177"/>
      <c r="D98" s="178" t="s">
        <v>179</v>
      </c>
      <c r="E98" s="179"/>
      <c r="F98" s="179"/>
      <c r="G98" s="179"/>
      <c r="H98" s="179"/>
      <c r="I98" s="179"/>
      <c r="J98" s="180">
        <f>J134</f>
        <v>0</v>
      </c>
      <c r="K98" s="177"/>
      <c r="L98" s="181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76"/>
      <c r="C99" s="177"/>
      <c r="D99" s="178" t="s">
        <v>180</v>
      </c>
      <c r="E99" s="179"/>
      <c r="F99" s="179"/>
      <c r="G99" s="179"/>
      <c r="H99" s="179"/>
      <c r="I99" s="179"/>
      <c r="J99" s="180">
        <f>J141</f>
        <v>0</v>
      </c>
      <c r="K99" s="177"/>
      <c r="L99" s="181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76"/>
      <c r="C100" s="177"/>
      <c r="D100" s="178" t="s">
        <v>181</v>
      </c>
      <c r="E100" s="179"/>
      <c r="F100" s="179"/>
      <c r="G100" s="179"/>
      <c r="H100" s="179"/>
      <c r="I100" s="179"/>
      <c r="J100" s="180">
        <f>J148</f>
        <v>0</v>
      </c>
      <c r="K100" s="177"/>
      <c r="L100" s="181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76"/>
      <c r="C101" s="177"/>
      <c r="D101" s="178" t="s">
        <v>182</v>
      </c>
      <c r="E101" s="179"/>
      <c r="F101" s="179"/>
      <c r="G101" s="179"/>
      <c r="H101" s="179"/>
      <c r="I101" s="179"/>
      <c r="J101" s="180">
        <f>J157</f>
        <v>0</v>
      </c>
      <c r="K101" s="177"/>
      <c r="L101" s="181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76"/>
      <c r="C102" s="177"/>
      <c r="D102" s="178" t="s">
        <v>183</v>
      </c>
      <c r="E102" s="179"/>
      <c r="F102" s="179"/>
      <c r="G102" s="179"/>
      <c r="H102" s="179"/>
      <c r="I102" s="179"/>
      <c r="J102" s="180">
        <f>J165</f>
        <v>0</v>
      </c>
      <c r="K102" s="177"/>
      <c r="L102" s="181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76"/>
      <c r="C103" s="177"/>
      <c r="D103" s="178" t="s">
        <v>184</v>
      </c>
      <c r="E103" s="179"/>
      <c r="F103" s="179"/>
      <c r="G103" s="179"/>
      <c r="H103" s="179"/>
      <c r="I103" s="179"/>
      <c r="J103" s="180">
        <f>J170</f>
        <v>0</v>
      </c>
      <c r="K103" s="177"/>
      <c r="L103" s="181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2" customFormat="1" ht="21.84" customHeight="1">
      <c r="A104" s="35"/>
      <c r="B104" s="36"/>
      <c r="C104" s="37"/>
      <c r="D104" s="37"/>
      <c r="E104" s="37"/>
      <c r="F104" s="37"/>
      <c r="G104" s="37"/>
      <c r="H104" s="37"/>
      <c r="I104" s="37"/>
      <c r="J104" s="37"/>
      <c r="K104" s="37"/>
      <c r="L104" s="60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="2" customFormat="1" ht="6.96" customHeight="1">
      <c r="A105" s="35"/>
      <c r="B105" s="63"/>
      <c r="C105" s="64"/>
      <c r="D105" s="64"/>
      <c r="E105" s="64"/>
      <c r="F105" s="64"/>
      <c r="G105" s="64"/>
      <c r="H105" s="64"/>
      <c r="I105" s="64"/>
      <c r="J105" s="64"/>
      <c r="K105" s="64"/>
      <c r="L105" s="60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9" s="2" customFormat="1" ht="6.96" customHeight="1">
      <c r="A109" s="35"/>
      <c r="B109" s="65"/>
      <c r="C109" s="66"/>
      <c r="D109" s="66"/>
      <c r="E109" s="66"/>
      <c r="F109" s="66"/>
      <c r="G109" s="66"/>
      <c r="H109" s="66"/>
      <c r="I109" s="66"/>
      <c r="J109" s="66"/>
      <c r="K109" s="66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24.96" customHeight="1">
      <c r="A110" s="35"/>
      <c r="B110" s="36"/>
      <c r="C110" s="20" t="s">
        <v>123</v>
      </c>
      <c r="D110" s="37"/>
      <c r="E110" s="37"/>
      <c r="F110" s="37"/>
      <c r="G110" s="37"/>
      <c r="H110" s="37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6.96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2" customHeight="1">
      <c r="A112" s="35"/>
      <c r="B112" s="36"/>
      <c r="C112" s="29" t="s">
        <v>16</v>
      </c>
      <c r="D112" s="37"/>
      <c r="E112" s="37"/>
      <c r="F112" s="37"/>
      <c r="G112" s="37"/>
      <c r="H112" s="37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6.5" customHeight="1">
      <c r="A113" s="35"/>
      <c r="B113" s="36"/>
      <c r="C113" s="37"/>
      <c r="D113" s="37"/>
      <c r="E113" s="171" t="str">
        <f>E7</f>
        <v>Park a dětské hřiště - Nová Bystřice - pan Cimbůrková</v>
      </c>
      <c r="F113" s="29"/>
      <c r="G113" s="29"/>
      <c r="H113" s="29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2" customHeight="1">
      <c r="A114" s="35"/>
      <c r="B114" s="36"/>
      <c r="C114" s="29" t="s">
        <v>113</v>
      </c>
      <c r="D114" s="37"/>
      <c r="E114" s="37"/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6.5" customHeight="1">
      <c r="A115" s="35"/>
      <c r="B115" s="36"/>
      <c r="C115" s="37"/>
      <c r="D115" s="37"/>
      <c r="E115" s="73" t="str">
        <f>E9</f>
        <v>02 - Zpevněné plochy</v>
      </c>
      <c r="F115" s="37"/>
      <c r="G115" s="37"/>
      <c r="H115" s="37"/>
      <c r="I115" s="37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6.96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2" customHeight="1">
      <c r="A117" s="35"/>
      <c r="B117" s="36"/>
      <c r="C117" s="29" t="s">
        <v>20</v>
      </c>
      <c r="D117" s="37"/>
      <c r="E117" s="37"/>
      <c r="F117" s="24" t="str">
        <f>F12</f>
        <v>Rybní ulice, Nová Bystřice</v>
      </c>
      <c r="G117" s="37"/>
      <c r="H117" s="37"/>
      <c r="I117" s="29" t="s">
        <v>22</v>
      </c>
      <c r="J117" s="76" t="str">
        <f>IF(J12="","",J12)</f>
        <v>17. 10. 2025</v>
      </c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6.96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5.15" customHeight="1">
      <c r="A119" s="35"/>
      <c r="B119" s="36"/>
      <c r="C119" s="29" t="s">
        <v>24</v>
      </c>
      <c r="D119" s="37"/>
      <c r="E119" s="37"/>
      <c r="F119" s="24" t="str">
        <f>E15</f>
        <v xml:space="preserve"> </v>
      </c>
      <c r="G119" s="37"/>
      <c r="H119" s="37"/>
      <c r="I119" s="29" t="s">
        <v>30</v>
      </c>
      <c r="J119" s="33" t="str">
        <f>E21</f>
        <v xml:space="preserve"> </v>
      </c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5.15" customHeight="1">
      <c r="A120" s="35"/>
      <c r="B120" s="36"/>
      <c r="C120" s="29" t="s">
        <v>28</v>
      </c>
      <c r="D120" s="37"/>
      <c r="E120" s="37"/>
      <c r="F120" s="24" t="str">
        <f>IF(E18="","",E18)</f>
        <v>Vyplň údaj</v>
      </c>
      <c r="G120" s="37"/>
      <c r="H120" s="37"/>
      <c r="I120" s="29" t="s">
        <v>33</v>
      </c>
      <c r="J120" s="33" t="str">
        <f>E24</f>
        <v>Tereza Čábelková</v>
      </c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0.32" customHeight="1">
      <c r="A121" s="35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60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11" customFormat="1" ht="29.28" customHeight="1">
      <c r="A122" s="188"/>
      <c r="B122" s="189"/>
      <c r="C122" s="190" t="s">
        <v>124</v>
      </c>
      <c r="D122" s="191" t="s">
        <v>62</v>
      </c>
      <c r="E122" s="191" t="s">
        <v>58</v>
      </c>
      <c r="F122" s="191" t="s">
        <v>59</v>
      </c>
      <c r="G122" s="191" t="s">
        <v>125</v>
      </c>
      <c r="H122" s="191" t="s">
        <v>126</v>
      </c>
      <c r="I122" s="191" t="s">
        <v>127</v>
      </c>
      <c r="J122" s="192" t="s">
        <v>117</v>
      </c>
      <c r="K122" s="193" t="s">
        <v>128</v>
      </c>
      <c r="L122" s="194"/>
      <c r="M122" s="97" t="s">
        <v>1</v>
      </c>
      <c r="N122" s="98" t="s">
        <v>41</v>
      </c>
      <c r="O122" s="98" t="s">
        <v>129</v>
      </c>
      <c r="P122" s="98" t="s">
        <v>130</v>
      </c>
      <c r="Q122" s="98" t="s">
        <v>131</v>
      </c>
      <c r="R122" s="98" t="s">
        <v>132</v>
      </c>
      <c r="S122" s="98" t="s">
        <v>133</v>
      </c>
      <c r="T122" s="99" t="s">
        <v>134</v>
      </c>
      <c r="U122" s="188"/>
      <c r="V122" s="188"/>
      <c r="W122" s="188"/>
      <c r="X122" s="188"/>
      <c r="Y122" s="188"/>
      <c r="Z122" s="188"/>
      <c r="AA122" s="188"/>
      <c r="AB122" s="188"/>
      <c r="AC122" s="188"/>
      <c r="AD122" s="188"/>
      <c r="AE122" s="188"/>
    </row>
    <row r="123" s="2" customFormat="1" ht="22.8" customHeight="1">
      <c r="A123" s="35"/>
      <c r="B123" s="36"/>
      <c r="C123" s="104" t="s">
        <v>135</v>
      </c>
      <c r="D123" s="37"/>
      <c r="E123" s="37"/>
      <c r="F123" s="37"/>
      <c r="G123" s="37"/>
      <c r="H123" s="37"/>
      <c r="I123" s="37"/>
      <c r="J123" s="195">
        <f>BK123</f>
        <v>0</v>
      </c>
      <c r="K123" s="37"/>
      <c r="L123" s="41"/>
      <c r="M123" s="100"/>
      <c r="N123" s="196"/>
      <c r="O123" s="101"/>
      <c r="P123" s="197">
        <f>P124+P134+P141+P148+P157+P165+P170</f>
        <v>0</v>
      </c>
      <c r="Q123" s="101"/>
      <c r="R123" s="197">
        <f>R124+R134+R141+R148+R157+R165+R170</f>
        <v>710.37182764900001</v>
      </c>
      <c r="S123" s="101"/>
      <c r="T123" s="198">
        <f>T124+T134+T141+T148+T157+T165+T170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T123" s="14" t="s">
        <v>76</v>
      </c>
      <c r="AU123" s="14" t="s">
        <v>119</v>
      </c>
      <c r="BK123" s="199">
        <f>BK124+BK134+BK141+BK148+BK157+BK165+BK170</f>
        <v>0</v>
      </c>
    </row>
    <row r="124" s="12" customFormat="1" ht="25.92" customHeight="1">
      <c r="A124" s="12"/>
      <c r="B124" s="200"/>
      <c r="C124" s="201"/>
      <c r="D124" s="202" t="s">
        <v>76</v>
      </c>
      <c r="E124" s="203" t="s">
        <v>185</v>
      </c>
      <c r="F124" s="203" t="s">
        <v>186</v>
      </c>
      <c r="G124" s="201"/>
      <c r="H124" s="201"/>
      <c r="I124" s="204"/>
      <c r="J124" s="205">
        <f>BK124</f>
        <v>0</v>
      </c>
      <c r="K124" s="201"/>
      <c r="L124" s="206"/>
      <c r="M124" s="207"/>
      <c r="N124" s="208"/>
      <c r="O124" s="208"/>
      <c r="P124" s="209">
        <f>SUM(P125:P133)</f>
        <v>0</v>
      </c>
      <c r="Q124" s="208"/>
      <c r="R124" s="209">
        <f>SUM(R125:R133)</f>
        <v>130.02654000000001</v>
      </c>
      <c r="S124" s="208"/>
      <c r="T124" s="210">
        <f>SUM(T125:T133)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1" t="s">
        <v>85</v>
      </c>
      <c r="AT124" s="212" t="s">
        <v>76</v>
      </c>
      <c r="AU124" s="212" t="s">
        <v>77</v>
      </c>
      <c r="AY124" s="211" t="s">
        <v>138</v>
      </c>
      <c r="BK124" s="213">
        <f>SUM(BK125:BK133)</f>
        <v>0</v>
      </c>
    </row>
    <row r="125" s="2" customFormat="1" ht="37.8" customHeight="1">
      <c r="A125" s="35"/>
      <c r="B125" s="36"/>
      <c r="C125" s="216" t="s">
        <v>85</v>
      </c>
      <c r="D125" s="216" t="s">
        <v>140</v>
      </c>
      <c r="E125" s="217" t="s">
        <v>187</v>
      </c>
      <c r="F125" s="218" t="s">
        <v>188</v>
      </c>
      <c r="G125" s="219" t="s">
        <v>143</v>
      </c>
      <c r="H125" s="220">
        <v>102</v>
      </c>
      <c r="I125" s="221"/>
      <c r="J125" s="222">
        <f>ROUND(I125*H125,3)</f>
        <v>0</v>
      </c>
      <c r="K125" s="223"/>
      <c r="L125" s="41"/>
      <c r="M125" s="224" t="s">
        <v>1</v>
      </c>
      <c r="N125" s="225" t="s">
        <v>42</v>
      </c>
      <c r="O125" s="88"/>
      <c r="P125" s="226">
        <f>O125*H125</f>
        <v>0</v>
      </c>
      <c r="Q125" s="226">
        <v>0.50077000000000005</v>
      </c>
      <c r="R125" s="226">
        <f>Q125*H125</f>
        <v>51.078540000000004</v>
      </c>
      <c r="S125" s="226">
        <v>0</v>
      </c>
      <c r="T125" s="227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28" t="s">
        <v>144</v>
      </c>
      <c r="AT125" s="228" t="s">
        <v>140</v>
      </c>
      <c r="AU125" s="228" t="s">
        <v>85</v>
      </c>
      <c r="AY125" s="14" t="s">
        <v>138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14" t="s">
        <v>85</v>
      </c>
      <c r="BK125" s="230">
        <f>ROUND(I125*H125,3)</f>
        <v>0</v>
      </c>
      <c r="BL125" s="14" t="s">
        <v>144</v>
      </c>
      <c r="BM125" s="228" t="s">
        <v>189</v>
      </c>
    </row>
    <row r="126" s="2" customFormat="1" ht="62.7" customHeight="1">
      <c r="A126" s="35"/>
      <c r="B126" s="36"/>
      <c r="C126" s="216" t="s">
        <v>87</v>
      </c>
      <c r="D126" s="216" t="s">
        <v>140</v>
      </c>
      <c r="E126" s="217" t="s">
        <v>190</v>
      </c>
      <c r="F126" s="218" t="s">
        <v>191</v>
      </c>
      <c r="G126" s="219" t="s">
        <v>143</v>
      </c>
      <c r="H126" s="220">
        <v>102</v>
      </c>
      <c r="I126" s="221"/>
      <c r="J126" s="222">
        <f>ROUND(I126*H126,3)</f>
        <v>0</v>
      </c>
      <c r="K126" s="223"/>
      <c r="L126" s="41"/>
      <c r="M126" s="224" t="s">
        <v>1</v>
      </c>
      <c r="N126" s="225" t="s">
        <v>42</v>
      </c>
      <c r="O126" s="88"/>
      <c r="P126" s="226">
        <f>O126*H126</f>
        <v>0</v>
      </c>
      <c r="Q126" s="226">
        <v>0</v>
      </c>
      <c r="R126" s="226">
        <f>Q126*H126</f>
        <v>0</v>
      </c>
      <c r="S126" s="226">
        <v>0</v>
      </c>
      <c r="T126" s="227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28" t="s">
        <v>144</v>
      </c>
      <c r="AT126" s="228" t="s">
        <v>140</v>
      </c>
      <c r="AU126" s="228" t="s">
        <v>85</v>
      </c>
      <c r="AY126" s="14" t="s">
        <v>138</v>
      </c>
      <c r="BE126" s="229">
        <f>IF(N126="základní",J126,0)</f>
        <v>0</v>
      </c>
      <c r="BF126" s="229">
        <f>IF(N126="snížená",J126,0)</f>
        <v>0</v>
      </c>
      <c r="BG126" s="229">
        <f>IF(N126="zákl. přenesená",J126,0)</f>
        <v>0</v>
      </c>
      <c r="BH126" s="229">
        <f>IF(N126="sníž. přenesená",J126,0)</f>
        <v>0</v>
      </c>
      <c r="BI126" s="229">
        <f>IF(N126="nulová",J126,0)</f>
        <v>0</v>
      </c>
      <c r="BJ126" s="14" t="s">
        <v>85</v>
      </c>
      <c r="BK126" s="230">
        <f>ROUND(I126*H126,3)</f>
        <v>0</v>
      </c>
      <c r="BL126" s="14" t="s">
        <v>144</v>
      </c>
      <c r="BM126" s="228" t="s">
        <v>192</v>
      </c>
    </row>
    <row r="127" s="2" customFormat="1" ht="16.5" customHeight="1">
      <c r="A127" s="35"/>
      <c r="B127" s="36"/>
      <c r="C127" s="236" t="s">
        <v>149</v>
      </c>
      <c r="D127" s="236" t="s">
        <v>193</v>
      </c>
      <c r="E127" s="237" t="s">
        <v>194</v>
      </c>
      <c r="F127" s="238" t="s">
        <v>195</v>
      </c>
      <c r="G127" s="239" t="s">
        <v>171</v>
      </c>
      <c r="H127" s="240">
        <v>18.359999999999999</v>
      </c>
      <c r="I127" s="241"/>
      <c r="J127" s="242">
        <f>ROUND(I127*H127,3)</f>
        <v>0</v>
      </c>
      <c r="K127" s="243"/>
      <c r="L127" s="244"/>
      <c r="M127" s="245" t="s">
        <v>1</v>
      </c>
      <c r="N127" s="246" t="s">
        <v>42</v>
      </c>
      <c r="O127" s="88"/>
      <c r="P127" s="226">
        <f>O127*H127</f>
        <v>0</v>
      </c>
      <c r="Q127" s="226">
        <v>1</v>
      </c>
      <c r="R127" s="226">
        <f>Q127*H127</f>
        <v>18.359999999999999</v>
      </c>
      <c r="S127" s="226">
        <v>0</v>
      </c>
      <c r="T127" s="227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28" t="s">
        <v>173</v>
      </c>
      <c r="AT127" s="228" t="s">
        <v>193</v>
      </c>
      <c r="AU127" s="228" t="s">
        <v>85</v>
      </c>
      <c r="AY127" s="14" t="s">
        <v>138</v>
      </c>
      <c r="BE127" s="229">
        <f>IF(N127="základní",J127,0)</f>
        <v>0</v>
      </c>
      <c r="BF127" s="229">
        <f>IF(N127="snížená",J127,0)</f>
        <v>0</v>
      </c>
      <c r="BG127" s="229">
        <f>IF(N127="zákl. přenesená",J127,0)</f>
        <v>0</v>
      </c>
      <c r="BH127" s="229">
        <f>IF(N127="sníž. přenesená",J127,0)</f>
        <v>0</v>
      </c>
      <c r="BI127" s="229">
        <f>IF(N127="nulová",J127,0)</f>
        <v>0</v>
      </c>
      <c r="BJ127" s="14" t="s">
        <v>85</v>
      </c>
      <c r="BK127" s="230">
        <f>ROUND(I127*H127,3)</f>
        <v>0</v>
      </c>
      <c r="BL127" s="14" t="s">
        <v>144</v>
      </c>
      <c r="BM127" s="228" t="s">
        <v>196</v>
      </c>
    </row>
    <row r="128" s="2" customFormat="1" ht="62.7" customHeight="1">
      <c r="A128" s="35"/>
      <c r="B128" s="36"/>
      <c r="C128" s="216" t="s">
        <v>144</v>
      </c>
      <c r="D128" s="216" t="s">
        <v>140</v>
      </c>
      <c r="E128" s="217" t="s">
        <v>197</v>
      </c>
      <c r="F128" s="218" t="s">
        <v>198</v>
      </c>
      <c r="G128" s="219" t="s">
        <v>143</v>
      </c>
      <c r="H128" s="220">
        <v>102</v>
      </c>
      <c r="I128" s="221"/>
      <c r="J128" s="222">
        <f>ROUND(I128*H128,3)</f>
        <v>0</v>
      </c>
      <c r="K128" s="223"/>
      <c r="L128" s="41"/>
      <c r="M128" s="224" t="s">
        <v>1</v>
      </c>
      <c r="N128" s="225" t="s">
        <v>42</v>
      </c>
      <c r="O128" s="88"/>
      <c r="P128" s="226">
        <f>O128*H128</f>
        <v>0</v>
      </c>
      <c r="Q128" s="226">
        <v>0</v>
      </c>
      <c r="R128" s="226">
        <f>Q128*H128</f>
        <v>0</v>
      </c>
      <c r="S128" s="226">
        <v>0</v>
      </c>
      <c r="T128" s="227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28" t="s">
        <v>144</v>
      </c>
      <c r="AT128" s="228" t="s">
        <v>140</v>
      </c>
      <c r="AU128" s="228" t="s">
        <v>85</v>
      </c>
      <c r="AY128" s="14" t="s">
        <v>138</v>
      </c>
      <c r="BE128" s="229">
        <f>IF(N128="základní",J128,0)</f>
        <v>0</v>
      </c>
      <c r="BF128" s="229">
        <f>IF(N128="snížená",J128,0)</f>
        <v>0</v>
      </c>
      <c r="BG128" s="229">
        <f>IF(N128="zákl. přenesená",J128,0)</f>
        <v>0</v>
      </c>
      <c r="BH128" s="229">
        <f>IF(N128="sníž. přenesená",J128,0)</f>
        <v>0</v>
      </c>
      <c r="BI128" s="229">
        <f>IF(N128="nulová",J128,0)</f>
        <v>0</v>
      </c>
      <c r="BJ128" s="14" t="s">
        <v>85</v>
      </c>
      <c r="BK128" s="230">
        <f>ROUND(I128*H128,3)</f>
        <v>0</v>
      </c>
      <c r="BL128" s="14" t="s">
        <v>144</v>
      </c>
      <c r="BM128" s="228" t="s">
        <v>199</v>
      </c>
    </row>
    <row r="129" s="2" customFormat="1" ht="16.5" customHeight="1">
      <c r="A129" s="35"/>
      <c r="B129" s="36"/>
      <c r="C129" s="236" t="s">
        <v>158</v>
      </c>
      <c r="D129" s="236" t="s">
        <v>193</v>
      </c>
      <c r="E129" s="237" t="s">
        <v>200</v>
      </c>
      <c r="F129" s="238" t="s">
        <v>201</v>
      </c>
      <c r="G129" s="239" t="s">
        <v>171</v>
      </c>
      <c r="H129" s="240">
        <v>9.1799999999999997</v>
      </c>
      <c r="I129" s="241"/>
      <c r="J129" s="242">
        <f>ROUND(I129*H129,3)</f>
        <v>0</v>
      </c>
      <c r="K129" s="243"/>
      <c r="L129" s="244"/>
      <c r="M129" s="245" t="s">
        <v>1</v>
      </c>
      <c r="N129" s="246" t="s">
        <v>42</v>
      </c>
      <c r="O129" s="88"/>
      <c r="P129" s="226">
        <f>O129*H129</f>
        <v>0</v>
      </c>
      <c r="Q129" s="226">
        <v>1</v>
      </c>
      <c r="R129" s="226">
        <f>Q129*H129</f>
        <v>9.1799999999999997</v>
      </c>
      <c r="S129" s="226">
        <v>0</v>
      </c>
      <c r="T129" s="22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28" t="s">
        <v>173</v>
      </c>
      <c r="AT129" s="228" t="s">
        <v>193</v>
      </c>
      <c r="AU129" s="228" t="s">
        <v>85</v>
      </c>
      <c r="AY129" s="14" t="s">
        <v>138</v>
      </c>
      <c r="BE129" s="229">
        <f>IF(N129="základní",J129,0)</f>
        <v>0</v>
      </c>
      <c r="BF129" s="229">
        <f>IF(N129="snížená",J129,0)</f>
        <v>0</v>
      </c>
      <c r="BG129" s="229">
        <f>IF(N129="zákl. přenesená",J129,0)</f>
        <v>0</v>
      </c>
      <c r="BH129" s="229">
        <f>IF(N129="sníž. přenesená",J129,0)</f>
        <v>0</v>
      </c>
      <c r="BI129" s="229">
        <f>IF(N129="nulová",J129,0)</f>
        <v>0</v>
      </c>
      <c r="BJ129" s="14" t="s">
        <v>85</v>
      </c>
      <c r="BK129" s="230">
        <f>ROUND(I129*H129,3)</f>
        <v>0</v>
      </c>
      <c r="BL129" s="14" t="s">
        <v>144</v>
      </c>
      <c r="BM129" s="228" t="s">
        <v>202</v>
      </c>
    </row>
    <row r="130" s="2" customFormat="1" ht="62.7" customHeight="1">
      <c r="A130" s="35"/>
      <c r="B130" s="36"/>
      <c r="C130" s="216" t="s">
        <v>162</v>
      </c>
      <c r="D130" s="216" t="s">
        <v>140</v>
      </c>
      <c r="E130" s="217" t="s">
        <v>203</v>
      </c>
      <c r="F130" s="218" t="s">
        <v>204</v>
      </c>
      <c r="G130" s="219" t="s">
        <v>143</v>
      </c>
      <c r="H130" s="220">
        <v>102</v>
      </c>
      <c r="I130" s="221"/>
      <c r="J130" s="222">
        <f>ROUND(I130*H130,3)</f>
        <v>0</v>
      </c>
      <c r="K130" s="223"/>
      <c r="L130" s="41"/>
      <c r="M130" s="224" t="s">
        <v>1</v>
      </c>
      <c r="N130" s="225" t="s">
        <v>42</v>
      </c>
      <c r="O130" s="88"/>
      <c r="P130" s="226">
        <f>O130*H130</f>
        <v>0</v>
      </c>
      <c r="Q130" s="226">
        <v>0</v>
      </c>
      <c r="R130" s="226">
        <f>Q130*H130</f>
        <v>0</v>
      </c>
      <c r="S130" s="226">
        <v>0</v>
      </c>
      <c r="T130" s="227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28" t="s">
        <v>144</v>
      </c>
      <c r="AT130" s="228" t="s">
        <v>140</v>
      </c>
      <c r="AU130" s="228" t="s">
        <v>85</v>
      </c>
      <c r="AY130" s="14" t="s">
        <v>138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4" t="s">
        <v>85</v>
      </c>
      <c r="BK130" s="230">
        <f>ROUND(I130*H130,3)</f>
        <v>0</v>
      </c>
      <c r="BL130" s="14" t="s">
        <v>144</v>
      </c>
      <c r="BM130" s="228" t="s">
        <v>205</v>
      </c>
    </row>
    <row r="131" s="2" customFormat="1" ht="16.5" customHeight="1">
      <c r="A131" s="35"/>
      <c r="B131" s="36"/>
      <c r="C131" s="236" t="s">
        <v>168</v>
      </c>
      <c r="D131" s="236" t="s">
        <v>193</v>
      </c>
      <c r="E131" s="237" t="s">
        <v>206</v>
      </c>
      <c r="F131" s="238" t="s">
        <v>207</v>
      </c>
      <c r="G131" s="239" t="s">
        <v>171</v>
      </c>
      <c r="H131" s="240">
        <v>14.688000000000001</v>
      </c>
      <c r="I131" s="241"/>
      <c r="J131" s="242">
        <f>ROUND(I131*H131,3)</f>
        <v>0</v>
      </c>
      <c r="K131" s="243"/>
      <c r="L131" s="244"/>
      <c r="M131" s="245" t="s">
        <v>1</v>
      </c>
      <c r="N131" s="246" t="s">
        <v>42</v>
      </c>
      <c r="O131" s="88"/>
      <c r="P131" s="226">
        <f>O131*H131</f>
        <v>0</v>
      </c>
      <c r="Q131" s="226">
        <v>1</v>
      </c>
      <c r="R131" s="226">
        <f>Q131*H131</f>
        <v>14.688000000000001</v>
      </c>
      <c r="S131" s="226">
        <v>0</v>
      </c>
      <c r="T131" s="22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28" t="s">
        <v>173</v>
      </c>
      <c r="AT131" s="228" t="s">
        <v>193</v>
      </c>
      <c r="AU131" s="228" t="s">
        <v>85</v>
      </c>
      <c r="AY131" s="14" t="s">
        <v>138</v>
      </c>
      <c r="BE131" s="229">
        <f>IF(N131="základní",J131,0)</f>
        <v>0</v>
      </c>
      <c r="BF131" s="229">
        <f>IF(N131="snížená",J131,0)</f>
        <v>0</v>
      </c>
      <c r="BG131" s="229">
        <f>IF(N131="zákl. přenesená",J131,0)</f>
        <v>0</v>
      </c>
      <c r="BH131" s="229">
        <f>IF(N131="sníž. přenesená",J131,0)</f>
        <v>0</v>
      </c>
      <c r="BI131" s="229">
        <f>IF(N131="nulová",J131,0)</f>
        <v>0</v>
      </c>
      <c r="BJ131" s="14" t="s">
        <v>85</v>
      </c>
      <c r="BK131" s="230">
        <f>ROUND(I131*H131,3)</f>
        <v>0</v>
      </c>
      <c r="BL131" s="14" t="s">
        <v>144</v>
      </c>
      <c r="BM131" s="228" t="s">
        <v>208</v>
      </c>
    </row>
    <row r="132" s="2" customFormat="1" ht="62.7" customHeight="1">
      <c r="A132" s="35"/>
      <c r="B132" s="36"/>
      <c r="C132" s="216" t="s">
        <v>173</v>
      </c>
      <c r="D132" s="216" t="s">
        <v>140</v>
      </c>
      <c r="E132" s="217" t="s">
        <v>209</v>
      </c>
      <c r="F132" s="218" t="s">
        <v>210</v>
      </c>
      <c r="G132" s="219" t="s">
        <v>143</v>
      </c>
      <c r="H132" s="220">
        <v>102</v>
      </c>
      <c r="I132" s="221"/>
      <c r="J132" s="222">
        <f>ROUND(I132*H132,3)</f>
        <v>0</v>
      </c>
      <c r="K132" s="223"/>
      <c r="L132" s="41"/>
      <c r="M132" s="224" t="s">
        <v>1</v>
      </c>
      <c r="N132" s="225" t="s">
        <v>42</v>
      </c>
      <c r="O132" s="88"/>
      <c r="P132" s="226">
        <f>O132*H132</f>
        <v>0</v>
      </c>
      <c r="Q132" s="226">
        <v>0</v>
      </c>
      <c r="R132" s="226">
        <f>Q132*H132</f>
        <v>0</v>
      </c>
      <c r="S132" s="226">
        <v>0</v>
      </c>
      <c r="T132" s="22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28" t="s">
        <v>144</v>
      </c>
      <c r="AT132" s="228" t="s">
        <v>140</v>
      </c>
      <c r="AU132" s="228" t="s">
        <v>85</v>
      </c>
      <c r="AY132" s="14" t="s">
        <v>138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14" t="s">
        <v>85</v>
      </c>
      <c r="BK132" s="230">
        <f>ROUND(I132*H132,3)</f>
        <v>0</v>
      </c>
      <c r="BL132" s="14" t="s">
        <v>144</v>
      </c>
      <c r="BM132" s="228" t="s">
        <v>211</v>
      </c>
    </row>
    <row r="133" s="2" customFormat="1" ht="16.5" customHeight="1">
      <c r="A133" s="35"/>
      <c r="B133" s="36"/>
      <c r="C133" s="236" t="s">
        <v>212</v>
      </c>
      <c r="D133" s="236" t="s">
        <v>193</v>
      </c>
      <c r="E133" s="237" t="s">
        <v>194</v>
      </c>
      <c r="F133" s="238" t="s">
        <v>195</v>
      </c>
      <c r="G133" s="239" t="s">
        <v>171</v>
      </c>
      <c r="H133" s="240">
        <v>36.719999999999999</v>
      </c>
      <c r="I133" s="241"/>
      <c r="J133" s="242">
        <f>ROUND(I133*H133,3)</f>
        <v>0</v>
      </c>
      <c r="K133" s="243"/>
      <c r="L133" s="244"/>
      <c r="M133" s="245" t="s">
        <v>1</v>
      </c>
      <c r="N133" s="246" t="s">
        <v>42</v>
      </c>
      <c r="O133" s="88"/>
      <c r="P133" s="226">
        <f>O133*H133</f>
        <v>0</v>
      </c>
      <c r="Q133" s="226">
        <v>1</v>
      </c>
      <c r="R133" s="226">
        <f>Q133*H133</f>
        <v>36.719999999999999</v>
      </c>
      <c r="S133" s="226">
        <v>0</v>
      </c>
      <c r="T133" s="22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28" t="s">
        <v>173</v>
      </c>
      <c r="AT133" s="228" t="s">
        <v>193</v>
      </c>
      <c r="AU133" s="228" t="s">
        <v>85</v>
      </c>
      <c r="AY133" s="14" t="s">
        <v>138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14" t="s">
        <v>85</v>
      </c>
      <c r="BK133" s="230">
        <f>ROUND(I133*H133,3)</f>
        <v>0</v>
      </c>
      <c r="BL133" s="14" t="s">
        <v>144</v>
      </c>
      <c r="BM133" s="228" t="s">
        <v>213</v>
      </c>
    </row>
    <row r="134" s="12" customFormat="1" ht="25.92" customHeight="1">
      <c r="A134" s="12"/>
      <c r="B134" s="200"/>
      <c r="C134" s="201"/>
      <c r="D134" s="202" t="s">
        <v>76</v>
      </c>
      <c r="E134" s="203" t="s">
        <v>214</v>
      </c>
      <c r="F134" s="203" t="s">
        <v>215</v>
      </c>
      <c r="G134" s="201"/>
      <c r="H134" s="201"/>
      <c r="I134" s="204"/>
      <c r="J134" s="205">
        <f>BK134</f>
        <v>0</v>
      </c>
      <c r="K134" s="201"/>
      <c r="L134" s="206"/>
      <c r="M134" s="207"/>
      <c r="N134" s="208"/>
      <c r="O134" s="208"/>
      <c r="P134" s="209">
        <f>SUM(P135:P140)</f>
        <v>0</v>
      </c>
      <c r="Q134" s="208"/>
      <c r="R134" s="209">
        <f>SUM(R135:R140)</f>
        <v>14.299622149000001</v>
      </c>
      <c r="S134" s="208"/>
      <c r="T134" s="210">
        <f>SUM(T135:T140)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11" t="s">
        <v>85</v>
      </c>
      <c r="AT134" s="212" t="s">
        <v>76</v>
      </c>
      <c r="AU134" s="212" t="s">
        <v>77</v>
      </c>
      <c r="AY134" s="211" t="s">
        <v>138</v>
      </c>
      <c r="BK134" s="213">
        <f>SUM(BK135:BK140)</f>
        <v>0</v>
      </c>
    </row>
    <row r="135" s="2" customFormat="1" ht="62.7" customHeight="1">
      <c r="A135" s="35"/>
      <c r="B135" s="36"/>
      <c r="C135" s="216" t="s">
        <v>216</v>
      </c>
      <c r="D135" s="216" t="s">
        <v>140</v>
      </c>
      <c r="E135" s="217" t="s">
        <v>217</v>
      </c>
      <c r="F135" s="218" t="s">
        <v>218</v>
      </c>
      <c r="G135" s="219" t="s">
        <v>143</v>
      </c>
      <c r="H135" s="220">
        <v>29.25</v>
      </c>
      <c r="I135" s="221"/>
      <c r="J135" s="222">
        <f>ROUND(I135*H135,3)</f>
        <v>0</v>
      </c>
      <c r="K135" s="223"/>
      <c r="L135" s="41"/>
      <c r="M135" s="224" t="s">
        <v>1</v>
      </c>
      <c r="N135" s="225" t="s">
        <v>42</v>
      </c>
      <c r="O135" s="88"/>
      <c r="P135" s="226">
        <f>O135*H135</f>
        <v>0</v>
      </c>
      <c r="Q135" s="226">
        <v>0</v>
      </c>
      <c r="R135" s="226">
        <f>Q135*H135</f>
        <v>0</v>
      </c>
      <c r="S135" s="226">
        <v>0</v>
      </c>
      <c r="T135" s="22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28" t="s">
        <v>144</v>
      </c>
      <c r="AT135" s="228" t="s">
        <v>140</v>
      </c>
      <c r="AU135" s="228" t="s">
        <v>85</v>
      </c>
      <c r="AY135" s="14" t="s">
        <v>138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14" t="s">
        <v>85</v>
      </c>
      <c r="BK135" s="230">
        <f>ROUND(I135*H135,3)</f>
        <v>0</v>
      </c>
      <c r="BL135" s="14" t="s">
        <v>144</v>
      </c>
      <c r="BM135" s="228" t="s">
        <v>219</v>
      </c>
    </row>
    <row r="136" s="2" customFormat="1" ht="24.15" customHeight="1">
      <c r="A136" s="35"/>
      <c r="B136" s="36"/>
      <c r="C136" s="236" t="s">
        <v>220</v>
      </c>
      <c r="D136" s="236" t="s">
        <v>193</v>
      </c>
      <c r="E136" s="237" t="s">
        <v>221</v>
      </c>
      <c r="F136" s="238" t="s">
        <v>222</v>
      </c>
      <c r="G136" s="239" t="s">
        <v>143</v>
      </c>
      <c r="H136" s="240">
        <v>30.127500000000001</v>
      </c>
      <c r="I136" s="241"/>
      <c r="J136" s="242">
        <f>ROUND(I136*H136,3)</f>
        <v>0</v>
      </c>
      <c r="K136" s="243"/>
      <c r="L136" s="244"/>
      <c r="M136" s="245" t="s">
        <v>1</v>
      </c>
      <c r="N136" s="246" t="s">
        <v>42</v>
      </c>
      <c r="O136" s="88"/>
      <c r="P136" s="226">
        <f>O136*H136</f>
        <v>0</v>
      </c>
      <c r="Q136" s="226">
        <v>0.129</v>
      </c>
      <c r="R136" s="226">
        <f>Q136*H136</f>
        <v>3.8864475000000001</v>
      </c>
      <c r="S136" s="226">
        <v>0</v>
      </c>
      <c r="T136" s="22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28" t="s">
        <v>173</v>
      </c>
      <c r="AT136" s="228" t="s">
        <v>193</v>
      </c>
      <c r="AU136" s="228" t="s">
        <v>85</v>
      </c>
      <c r="AY136" s="14" t="s">
        <v>138</v>
      </c>
      <c r="BE136" s="229">
        <f>IF(N136="základní",J136,0)</f>
        <v>0</v>
      </c>
      <c r="BF136" s="229">
        <f>IF(N136="snížená",J136,0)</f>
        <v>0</v>
      </c>
      <c r="BG136" s="229">
        <f>IF(N136="zákl. přenesená",J136,0)</f>
        <v>0</v>
      </c>
      <c r="BH136" s="229">
        <f>IF(N136="sníž. přenesená",J136,0)</f>
        <v>0</v>
      </c>
      <c r="BI136" s="229">
        <f>IF(N136="nulová",J136,0)</f>
        <v>0</v>
      </c>
      <c r="BJ136" s="14" t="s">
        <v>85</v>
      </c>
      <c r="BK136" s="230">
        <f>ROUND(I136*H136,3)</f>
        <v>0</v>
      </c>
      <c r="BL136" s="14" t="s">
        <v>144</v>
      </c>
      <c r="BM136" s="228" t="s">
        <v>223</v>
      </c>
    </row>
    <row r="137" s="2" customFormat="1" ht="37.8" customHeight="1">
      <c r="A137" s="35"/>
      <c r="B137" s="36"/>
      <c r="C137" s="216" t="s">
        <v>9</v>
      </c>
      <c r="D137" s="216" t="s">
        <v>140</v>
      </c>
      <c r="E137" s="217" t="s">
        <v>224</v>
      </c>
      <c r="F137" s="218" t="s">
        <v>225</v>
      </c>
      <c r="G137" s="219" t="s">
        <v>143</v>
      </c>
      <c r="H137" s="220">
        <v>29.25</v>
      </c>
      <c r="I137" s="221"/>
      <c r="J137" s="222">
        <f>ROUND(I137*H137,3)</f>
        <v>0</v>
      </c>
      <c r="K137" s="223"/>
      <c r="L137" s="41"/>
      <c r="M137" s="224" t="s">
        <v>1</v>
      </c>
      <c r="N137" s="225" t="s">
        <v>42</v>
      </c>
      <c r="O137" s="88"/>
      <c r="P137" s="226">
        <f>O137*H137</f>
        <v>0</v>
      </c>
      <c r="Q137" s="226">
        <v>0</v>
      </c>
      <c r="R137" s="226">
        <f>Q137*H137</f>
        <v>0</v>
      </c>
      <c r="S137" s="226">
        <v>0</v>
      </c>
      <c r="T137" s="22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28" t="s">
        <v>144</v>
      </c>
      <c r="AT137" s="228" t="s">
        <v>140</v>
      </c>
      <c r="AU137" s="228" t="s">
        <v>85</v>
      </c>
      <c r="AY137" s="14" t="s">
        <v>138</v>
      </c>
      <c r="BE137" s="229">
        <f>IF(N137="základní",J137,0)</f>
        <v>0</v>
      </c>
      <c r="BF137" s="229">
        <f>IF(N137="snížená",J137,0)</f>
        <v>0</v>
      </c>
      <c r="BG137" s="229">
        <f>IF(N137="zákl. přenesená",J137,0)</f>
        <v>0</v>
      </c>
      <c r="BH137" s="229">
        <f>IF(N137="sníž. přenesená",J137,0)</f>
        <v>0</v>
      </c>
      <c r="BI137" s="229">
        <f>IF(N137="nulová",J137,0)</f>
        <v>0</v>
      </c>
      <c r="BJ137" s="14" t="s">
        <v>85</v>
      </c>
      <c r="BK137" s="230">
        <f>ROUND(I137*H137,3)</f>
        <v>0</v>
      </c>
      <c r="BL137" s="14" t="s">
        <v>144</v>
      </c>
      <c r="BM137" s="228" t="s">
        <v>226</v>
      </c>
    </row>
    <row r="138" s="2" customFormat="1" ht="33" customHeight="1">
      <c r="A138" s="35"/>
      <c r="B138" s="36"/>
      <c r="C138" s="216" t="s">
        <v>227</v>
      </c>
      <c r="D138" s="216" t="s">
        <v>140</v>
      </c>
      <c r="E138" s="217" t="s">
        <v>228</v>
      </c>
      <c r="F138" s="218" t="s">
        <v>229</v>
      </c>
      <c r="G138" s="219" t="s">
        <v>230</v>
      </c>
      <c r="H138" s="220">
        <v>4.3875000000000002</v>
      </c>
      <c r="I138" s="221"/>
      <c r="J138" s="222">
        <f>ROUND(I138*H138,3)</f>
        <v>0</v>
      </c>
      <c r="K138" s="223"/>
      <c r="L138" s="41"/>
      <c r="M138" s="224" t="s">
        <v>1</v>
      </c>
      <c r="N138" s="225" t="s">
        <v>42</v>
      </c>
      <c r="O138" s="88"/>
      <c r="P138" s="226">
        <f>O138*H138</f>
        <v>0</v>
      </c>
      <c r="Q138" s="226">
        <v>2.3010199999999998</v>
      </c>
      <c r="R138" s="226">
        <f>Q138*H138</f>
        <v>10.095725249999999</v>
      </c>
      <c r="S138" s="226">
        <v>0</v>
      </c>
      <c r="T138" s="22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28" t="s">
        <v>144</v>
      </c>
      <c r="AT138" s="228" t="s">
        <v>140</v>
      </c>
      <c r="AU138" s="228" t="s">
        <v>85</v>
      </c>
      <c r="AY138" s="14" t="s">
        <v>138</v>
      </c>
      <c r="BE138" s="229">
        <f>IF(N138="základní",J138,0)</f>
        <v>0</v>
      </c>
      <c r="BF138" s="229">
        <f>IF(N138="snížená",J138,0)</f>
        <v>0</v>
      </c>
      <c r="BG138" s="229">
        <f>IF(N138="zákl. přenesená",J138,0)</f>
        <v>0</v>
      </c>
      <c r="BH138" s="229">
        <f>IF(N138="sníž. přenesená",J138,0)</f>
        <v>0</v>
      </c>
      <c r="BI138" s="229">
        <f>IF(N138="nulová",J138,0)</f>
        <v>0</v>
      </c>
      <c r="BJ138" s="14" t="s">
        <v>85</v>
      </c>
      <c r="BK138" s="230">
        <f>ROUND(I138*H138,3)</f>
        <v>0</v>
      </c>
      <c r="BL138" s="14" t="s">
        <v>144</v>
      </c>
      <c r="BM138" s="228" t="s">
        <v>231</v>
      </c>
    </row>
    <row r="139" s="2" customFormat="1" ht="21.75" customHeight="1">
      <c r="A139" s="35"/>
      <c r="B139" s="36"/>
      <c r="C139" s="216" t="s">
        <v>232</v>
      </c>
      <c r="D139" s="216" t="s">
        <v>140</v>
      </c>
      <c r="E139" s="217" t="s">
        <v>233</v>
      </c>
      <c r="F139" s="218" t="s">
        <v>234</v>
      </c>
      <c r="G139" s="219" t="s">
        <v>171</v>
      </c>
      <c r="H139" s="220">
        <v>0.29870000000000002</v>
      </c>
      <c r="I139" s="221"/>
      <c r="J139" s="222">
        <f>ROUND(I139*H139,3)</f>
        <v>0</v>
      </c>
      <c r="K139" s="223"/>
      <c r="L139" s="41"/>
      <c r="M139" s="224" t="s">
        <v>1</v>
      </c>
      <c r="N139" s="225" t="s">
        <v>42</v>
      </c>
      <c r="O139" s="88"/>
      <c r="P139" s="226">
        <f>O139*H139</f>
        <v>0</v>
      </c>
      <c r="Q139" s="226">
        <v>1.06277</v>
      </c>
      <c r="R139" s="226">
        <f>Q139*H139</f>
        <v>0.31744939900000002</v>
      </c>
      <c r="S139" s="226">
        <v>0</v>
      </c>
      <c r="T139" s="227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28" t="s">
        <v>144</v>
      </c>
      <c r="AT139" s="228" t="s">
        <v>140</v>
      </c>
      <c r="AU139" s="228" t="s">
        <v>85</v>
      </c>
      <c r="AY139" s="14" t="s">
        <v>138</v>
      </c>
      <c r="BE139" s="229">
        <f>IF(N139="základní",J139,0)</f>
        <v>0</v>
      </c>
      <c r="BF139" s="229">
        <f>IF(N139="snížená",J139,0)</f>
        <v>0</v>
      </c>
      <c r="BG139" s="229">
        <f>IF(N139="zákl. přenesená",J139,0)</f>
        <v>0</v>
      </c>
      <c r="BH139" s="229">
        <f>IF(N139="sníž. přenesená",J139,0)</f>
        <v>0</v>
      </c>
      <c r="BI139" s="229">
        <f>IF(N139="nulová",J139,0)</f>
        <v>0</v>
      </c>
      <c r="BJ139" s="14" t="s">
        <v>85</v>
      </c>
      <c r="BK139" s="230">
        <f>ROUND(I139*H139,3)</f>
        <v>0</v>
      </c>
      <c r="BL139" s="14" t="s">
        <v>144</v>
      </c>
      <c r="BM139" s="228" t="s">
        <v>235</v>
      </c>
    </row>
    <row r="140" s="2" customFormat="1" ht="37.8" customHeight="1">
      <c r="A140" s="35"/>
      <c r="B140" s="36"/>
      <c r="C140" s="216" t="s">
        <v>236</v>
      </c>
      <c r="D140" s="216" t="s">
        <v>140</v>
      </c>
      <c r="E140" s="217" t="s">
        <v>237</v>
      </c>
      <c r="F140" s="218" t="s">
        <v>238</v>
      </c>
      <c r="G140" s="219" t="s">
        <v>143</v>
      </c>
      <c r="H140" s="220">
        <v>29.25</v>
      </c>
      <c r="I140" s="221"/>
      <c r="J140" s="222">
        <f>ROUND(I140*H140,3)</f>
        <v>0</v>
      </c>
      <c r="K140" s="223"/>
      <c r="L140" s="41"/>
      <c r="M140" s="224" t="s">
        <v>1</v>
      </c>
      <c r="N140" s="225" t="s">
        <v>42</v>
      </c>
      <c r="O140" s="88"/>
      <c r="P140" s="226">
        <f>O140*H140</f>
        <v>0</v>
      </c>
      <c r="Q140" s="226">
        <v>0</v>
      </c>
      <c r="R140" s="226">
        <f>Q140*H140</f>
        <v>0</v>
      </c>
      <c r="S140" s="226">
        <v>0</v>
      </c>
      <c r="T140" s="22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28" t="s">
        <v>144</v>
      </c>
      <c r="AT140" s="228" t="s">
        <v>140</v>
      </c>
      <c r="AU140" s="228" t="s">
        <v>85</v>
      </c>
      <c r="AY140" s="14" t="s">
        <v>138</v>
      </c>
      <c r="BE140" s="229">
        <f>IF(N140="základní",J140,0)</f>
        <v>0</v>
      </c>
      <c r="BF140" s="229">
        <f>IF(N140="snížená",J140,0)</f>
        <v>0</v>
      </c>
      <c r="BG140" s="229">
        <f>IF(N140="zákl. přenesená",J140,0)</f>
        <v>0</v>
      </c>
      <c r="BH140" s="229">
        <f>IF(N140="sníž. přenesená",J140,0)</f>
        <v>0</v>
      </c>
      <c r="BI140" s="229">
        <f>IF(N140="nulová",J140,0)</f>
        <v>0</v>
      </c>
      <c r="BJ140" s="14" t="s">
        <v>85</v>
      </c>
      <c r="BK140" s="230">
        <f>ROUND(I140*H140,3)</f>
        <v>0</v>
      </c>
      <c r="BL140" s="14" t="s">
        <v>144</v>
      </c>
      <c r="BM140" s="228" t="s">
        <v>239</v>
      </c>
    </row>
    <row r="141" s="12" customFormat="1" ht="25.92" customHeight="1">
      <c r="A141" s="12"/>
      <c r="B141" s="200"/>
      <c r="C141" s="201"/>
      <c r="D141" s="202" t="s">
        <v>76</v>
      </c>
      <c r="E141" s="203" t="s">
        <v>240</v>
      </c>
      <c r="F141" s="203" t="s">
        <v>241</v>
      </c>
      <c r="G141" s="201"/>
      <c r="H141" s="201"/>
      <c r="I141" s="204"/>
      <c r="J141" s="205">
        <f>BK141</f>
        <v>0</v>
      </c>
      <c r="K141" s="201"/>
      <c r="L141" s="206"/>
      <c r="M141" s="207"/>
      <c r="N141" s="208"/>
      <c r="O141" s="208"/>
      <c r="P141" s="209">
        <f>SUM(P142:P147)</f>
        <v>0</v>
      </c>
      <c r="Q141" s="208"/>
      <c r="R141" s="209">
        <f>SUM(R142:R147)</f>
        <v>47.066335000000002</v>
      </c>
      <c r="S141" s="208"/>
      <c r="T141" s="210">
        <f>SUM(T142:T147)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11" t="s">
        <v>85</v>
      </c>
      <c r="AT141" s="212" t="s">
        <v>76</v>
      </c>
      <c r="AU141" s="212" t="s">
        <v>77</v>
      </c>
      <c r="AY141" s="211" t="s">
        <v>138</v>
      </c>
      <c r="BK141" s="213">
        <f>SUM(BK142:BK147)</f>
        <v>0</v>
      </c>
    </row>
    <row r="142" s="2" customFormat="1" ht="55.5" customHeight="1">
      <c r="A142" s="35"/>
      <c r="B142" s="36"/>
      <c r="C142" s="216" t="s">
        <v>242</v>
      </c>
      <c r="D142" s="216" t="s">
        <v>140</v>
      </c>
      <c r="E142" s="217" t="s">
        <v>243</v>
      </c>
      <c r="F142" s="218" t="s">
        <v>244</v>
      </c>
      <c r="G142" s="219" t="s">
        <v>143</v>
      </c>
      <c r="H142" s="220">
        <v>45.25</v>
      </c>
      <c r="I142" s="221"/>
      <c r="J142" s="222">
        <f>ROUND(I142*H142,3)</f>
        <v>0</v>
      </c>
      <c r="K142" s="223"/>
      <c r="L142" s="41"/>
      <c r="M142" s="224" t="s">
        <v>1</v>
      </c>
      <c r="N142" s="225" t="s">
        <v>42</v>
      </c>
      <c r="O142" s="88"/>
      <c r="P142" s="226">
        <f>O142*H142</f>
        <v>0</v>
      </c>
      <c r="Q142" s="226">
        <v>0.1837</v>
      </c>
      <c r="R142" s="226">
        <f>Q142*H142</f>
        <v>8.3124249999999993</v>
      </c>
      <c r="S142" s="226">
        <v>0</v>
      </c>
      <c r="T142" s="22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28" t="s">
        <v>144</v>
      </c>
      <c r="AT142" s="228" t="s">
        <v>140</v>
      </c>
      <c r="AU142" s="228" t="s">
        <v>85</v>
      </c>
      <c r="AY142" s="14" t="s">
        <v>138</v>
      </c>
      <c r="BE142" s="229">
        <f>IF(N142="základní",J142,0)</f>
        <v>0</v>
      </c>
      <c r="BF142" s="229">
        <f>IF(N142="snížená",J142,0)</f>
        <v>0</v>
      </c>
      <c r="BG142" s="229">
        <f>IF(N142="zákl. přenesená",J142,0)</f>
        <v>0</v>
      </c>
      <c r="BH142" s="229">
        <f>IF(N142="sníž. přenesená",J142,0)</f>
        <v>0</v>
      </c>
      <c r="BI142" s="229">
        <f>IF(N142="nulová",J142,0)</f>
        <v>0</v>
      </c>
      <c r="BJ142" s="14" t="s">
        <v>85</v>
      </c>
      <c r="BK142" s="230">
        <f>ROUND(I142*H142,3)</f>
        <v>0</v>
      </c>
      <c r="BL142" s="14" t="s">
        <v>144</v>
      </c>
      <c r="BM142" s="228" t="s">
        <v>245</v>
      </c>
    </row>
    <row r="143" s="2" customFormat="1" ht="16.5" customHeight="1">
      <c r="A143" s="35"/>
      <c r="B143" s="36"/>
      <c r="C143" s="236" t="s">
        <v>246</v>
      </c>
      <c r="D143" s="236" t="s">
        <v>193</v>
      </c>
      <c r="E143" s="237" t="s">
        <v>247</v>
      </c>
      <c r="F143" s="238" t="s">
        <v>248</v>
      </c>
      <c r="G143" s="239" t="s">
        <v>143</v>
      </c>
      <c r="H143" s="240">
        <v>46.155000000000001</v>
      </c>
      <c r="I143" s="241"/>
      <c r="J143" s="242">
        <f>ROUND(I143*H143,3)</f>
        <v>0</v>
      </c>
      <c r="K143" s="243"/>
      <c r="L143" s="244"/>
      <c r="M143" s="245" t="s">
        <v>1</v>
      </c>
      <c r="N143" s="246" t="s">
        <v>42</v>
      </c>
      <c r="O143" s="88"/>
      <c r="P143" s="226">
        <f>O143*H143</f>
        <v>0</v>
      </c>
      <c r="Q143" s="226">
        <v>0.222</v>
      </c>
      <c r="R143" s="226">
        <f>Q143*H143</f>
        <v>10.246410000000001</v>
      </c>
      <c r="S143" s="226">
        <v>0</v>
      </c>
      <c r="T143" s="22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28" t="s">
        <v>173</v>
      </c>
      <c r="AT143" s="228" t="s">
        <v>193</v>
      </c>
      <c r="AU143" s="228" t="s">
        <v>85</v>
      </c>
      <c r="AY143" s="14" t="s">
        <v>138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14" t="s">
        <v>85</v>
      </c>
      <c r="BK143" s="230">
        <f>ROUND(I143*H143,3)</f>
        <v>0</v>
      </c>
      <c r="BL143" s="14" t="s">
        <v>144</v>
      </c>
      <c r="BM143" s="228" t="s">
        <v>249</v>
      </c>
    </row>
    <row r="144" s="2" customFormat="1" ht="62.7" customHeight="1">
      <c r="A144" s="35"/>
      <c r="B144" s="36"/>
      <c r="C144" s="216" t="s">
        <v>250</v>
      </c>
      <c r="D144" s="216" t="s">
        <v>140</v>
      </c>
      <c r="E144" s="217" t="s">
        <v>251</v>
      </c>
      <c r="F144" s="218" t="s">
        <v>252</v>
      </c>
      <c r="G144" s="219" t="s">
        <v>143</v>
      </c>
      <c r="H144" s="220">
        <v>45.25</v>
      </c>
      <c r="I144" s="221"/>
      <c r="J144" s="222">
        <f>ROUND(I144*H144,3)</f>
        <v>0</v>
      </c>
      <c r="K144" s="223"/>
      <c r="L144" s="41"/>
      <c r="M144" s="224" t="s">
        <v>1</v>
      </c>
      <c r="N144" s="225" t="s">
        <v>42</v>
      </c>
      <c r="O144" s="88"/>
      <c r="P144" s="226">
        <f>O144*H144</f>
        <v>0</v>
      </c>
      <c r="Q144" s="226">
        <v>0</v>
      </c>
      <c r="R144" s="226">
        <f>Q144*H144</f>
        <v>0</v>
      </c>
      <c r="S144" s="226">
        <v>0</v>
      </c>
      <c r="T144" s="22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28" t="s">
        <v>144</v>
      </c>
      <c r="AT144" s="228" t="s">
        <v>140</v>
      </c>
      <c r="AU144" s="228" t="s">
        <v>85</v>
      </c>
      <c r="AY144" s="14" t="s">
        <v>138</v>
      </c>
      <c r="BE144" s="229">
        <f>IF(N144="základní",J144,0)</f>
        <v>0</v>
      </c>
      <c r="BF144" s="229">
        <f>IF(N144="snížená",J144,0)</f>
        <v>0</v>
      </c>
      <c r="BG144" s="229">
        <f>IF(N144="zákl. přenesená",J144,0)</f>
        <v>0</v>
      </c>
      <c r="BH144" s="229">
        <f>IF(N144="sníž. přenesená",J144,0)</f>
        <v>0</v>
      </c>
      <c r="BI144" s="229">
        <f>IF(N144="nulová",J144,0)</f>
        <v>0</v>
      </c>
      <c r="BJ144" s="14" t="s">
        <v>85</v>
      </c>
      <c r="BK144" s="230">
        <f>ROUND(I144*H144,3)</f>
        <v>0</v>
      </c>
      <c r="BL144" s="14" t="s">
        <v>144</v>
      </c>
      <c r="BM144" s="228" t="s">
        <v>253</v>
      </c>
    </row>
    <row r="145" s="2" customFormat="1" ht="16.5" customHeight="1">
      <c r="A145" s="35"/>
      <c r="B145" s="36"/>
      <c r="C145" s="236" t="s">
        <v>254</v>
      </c>
      <c r="D145" s="236" t="s">
        <v>193</v>
      </c>
      <c r="E145" s="237" t="s">
        <v>255</v>
      </c>
      <c r="F145" s="238" t="s">
        <v>256</v>
      </c>
      <c r="G145" s="239" t="s">
        <v>171</v>
      </c>
      <c r="H145" s="240">
        <v>12.217499999999999</v>
      </c>
      <c r="I145" s="241"/>
      <c r="J145" s="242">
        <f>ROUND(I145*H145,3)</f>
        <v>0</v>
      </c>
      <c r="K145" s="243"/>
      <c r="L145" s="244"/>
      <c r="M145" s="245" t="s">
        <v>1</v>
      </c>
      <c r="N145" s="246" t="s">
        <v>42</v>
      </c>
      <c r="O145" s="88"/>
      <c r="P145" s="226">
        <f>O145*H145</f>
        <v>0</v>
      </c>
      <c r="Q145" s="226">
        <v>1</v>
      </c>
      <c r="R145" s="226">
        <f>Q145*H145</f>
        <v>12.217499999999999</v>
      </c>
      <c r="S145" s="226">
        <v>0</v>
      </c>
      <c r="T145" s="22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28" t="s">
        <v>173</v>
      </c>
      <c r="AT145" s="228" t="s">
        <v>193</v>
      </c>
      <c r="AU145" s="228" t="s">
        <v>85</v>
      </c>
      <c r="AY145" s="14" t="s">
        <v>138</v>
      </c>
      <c r="BE145" s="229">
        <f>IF(N145="základní",J145,0)</f>
        <v>0</v>
      </c>
      <c r="BF145" s="229">
        <f>IF(N145="snížená",J145,0)</f>
        <v>0</v>
      </c>
      <c r="BG145" s="229">
        <f>IF(N145="zákl. přenesená",J145,0)</f>
        <v>0</v>
      </c>
      <c r="BH145" s="229">
        <f>IF(N145="sníž. přenesená",J145,0)</f>
        <v>0</v>
      </c>
      <c r="BI145" s="229">
        <f>IF(N145="nulová",J145,0)</f>
        <v>0</v>
      </c>
      <c r="BJ145" s="14" t="s">
        <v>85</v>
      </c>
      <c r="BK145" s="230">
        <f>ROUND(I145*H145,3)</f>
        <v>0</v>
      </c>
      <c r="BL145" s="14" t="s">
        <v>144</v>
      </c>
      <c r="BM145" s="228" t="s">
        <v>257</v>
      </c>
    </row>
    <row r="146" s="2" customFormat="1" ht="62.7" customHeight="1">
      <c r="A146" s="35"/>
      <c r="B146" s="36"/>
      <c r="C146" s="216" t="s">
        <v>258</v>
      </c>
      <c r="D146" s="216" t="s">
        <v>140</v>
      </c>
      <c r="E146" s="217" t="s">
        <v>209</v>
      </c>
      <c r="F146" s="218" t="s">
        <v>210</v>
      </c>
      <c r="G146" s="219" t="s">
        <v>143</v>
      </c>
      <c r="H146" s="220">
        <v>45.25</v>
      </c>
      <c r="I146" s="221"/>
      <c r="J146" s="222">
        <f>ROUND(I146*H146,3)</f>
        <v>0</v>
      </c>
      <c r="K146" s="223"/>
      <c r="L146" s="41"/>
      <c r="M146" s="224" t="s">
        <v>1</v>
      </c>
      <c r="N146" s="225" t="s">
        <v>42</v>
      </c>
      <c r="O146" s="88"/>
      <c r="P146" s="226">
        <f>O146*H146</f>
        <v>0</v>
      </c>
      <c r="Q146" s="226">
        <v>0</v>
      </c>
      <c r="R146" s="226">
        <f>Q146*H146</f>
        <v>0</v>
      </c>
      <c r="S146" s="226">
        <v>0</v>
      </c>
      <c r="T146" s="22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28" t="s">
        <v>144</v>
      </c>
      <c r="AT146" s="228" t="s">
        <v>140</v>
      </c>
      <c r="AU146" s="228" t="s">
        <v>85</v>
      </c>
      <c r="AY146" s="14" t="s">
        <v>138</v>
      </c>
      <c r="BE146" s="229">
        <f>IF(N146="základní",J146,0)</f>
        <v>0</v>
      </c>
      <c r="BF146" s="229">
        <f>IF(N146="snížená",J146,0)</f>
        <v>0</v>
      </c>
      <c r="BG146" s="229">
        <f>IF(N146="zákl. přenesená",J146,0)</f>
        <v>0</v>
      </c>
      <c r="BH146" s="229">
        <f>IF(N146="sníž. přenesená",J146,0)</f>
        <v>0</v>
      </c>
      <c r="BI146" s="229">
        <f>IF(N146="nulová",J146,0)</f>
        <v>0</v>
      </c>
      <c r="BJ146" s="14" t="s">
        <v>85</v>
      </c>
      <c r="BK146" s="230">
        <f>ROUND(I146*H146,3)</f>
        <v>0</v>
      </c>
      <c r="BL146" s="14" t="s">
        <v>144</v>
      </c>
      <c r="BM146" s="228" t="s">
        <v>259</v>
      </c>
    </row>
    <row r="147" s="2" customFormat="1" ht="16.5" customHeight="1">
      <c r="A147" s="35"/>
      <c r="B147" s="36"/>
      <c r="C147" s="236" t="s">
        <v>7</v>
      </c>
      <c r="D147" s="236" t="s">
        <v>193</v>
      </c>
      <c r="E147" s="237" t="s">
        <v>260</v>
      </c>
      <c r="F147" s="238" t="s">
        <v>261</v>
      </c>
      <c r="G147" s="239" t="s">
        <v>171</v>
      </c>
      <c r="H147" s="240">
        <v>16.289999999999999</v>
      </c>
      <c r="I147" s="241"/>
      <c r="J147" s="242">
        <f>ROUND(I147*H147,3)</f>
        <v>0</v>
      </c>
      <c r="K147" s="243"/>
      <c r="L147" s="244"/>
      <c r="M147" s="245" t="s">
        <v>1</v>
      </c>
      <c r="N147" s="246" t="s">
        <v>42</v>
      </c>
      <c r="O147" s="88"/>
      <c r="P147" s="226">
        <f>O147*H147</f>
        <v>0</v>
      </c>
      <c r="Q147" s="226">
        <v>1</v>
      </c>
      <c r="R147" s="226">
        <f>Q147*H147</f>
        <v>16.289999999999999</v>
      </c>
      <c r="S147" s="226">
        <v>0</v>
      </c>
      <c r="T147" s="22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28" t="s">
        <v>173</v>
      </c>
      <c r="AT147" s="228" t="s">
        <v>193</v>
      </c>
      <c r="AU147" s="228" t="s">
        <v>85</v>
      </c>
      <c r="AY147" s="14" t="s">
        <v>138</v>
      </c>
      <c r="BE147" s="229">
        <f>IF(N147="základní",J147,0)</f>
        <v>0</v>
      </c>
      <c r="BF147" s="229">
        <f>IF(N147="snížená",J147,0)</f>
        <v>0</v>
      </c>
      <c r="BG147" s="229">
        <f>IF(N147="zákl. přenesená",J147,0)</f>
        <v>0</v>
      </c>
      <c r="BH147" s="229">
        <f>IF(N147="sníž. přenesená",J147,0)</f>
        <v>0</v>
      </c>
      <c r="BI147" s="229">
        <f>IF(N147="nulová",J147,0)</f>
        <v>0</v>
      </c>
      <c r="BJ147" s="14" t="s">
        <v>85</v>
      </c>
      <c r="BK147" s="230">
        <f>ROUND(I147*H147,3)</f>
        <v>0</v>
      </c>
      <c r="BL147" s="14" t="s">
        <v>144</v>
      </c>
      <c r="BM147" s="228" t="s">
        <v>262</v>
      </c>
    </row>
    <row r="148" s="12" customFormat="1" ht="25.92" customHeight="1">
      <c r="A148" s="12"/>
      <c r="B148" s="200"/>
      <c r="C148" s="201"/>
      <c r="D148" s="202" t="s">
        <v>76</v>
      </c>
      <c r="E148" s="203" t="s">
        <v>263</v>
      </c>
      <c r="F148" s="203" t="s">
        <v>264</v>
      </c>
      <c r="G148" s="201"/>
      <c r="H148" s="201"/>
      <c r="I148" s="204"/>
      <c r="J148" s="205">
        <f>BK148</f>
        <v>0</v>
      </c>
      <c r="K148" s="201"/>
      <c r="L148" s="206"/>
      <c r="M148" s="207"/>
      <c r="N148" s="208"/>
      <c r="O148" s="208"/>
      <c r="P148" s="209">
        <f>SUM(P149:P156)</f>
        <v>0</v>
      </c>
      <c r="Q148" s="208"/>
      <c r="R148" s="209">
        <f>SUM(R149:R156)</f>
        <v>198.74022049999999</v>
      </c>
      <c r="S148" s="208"/>
      <c r="T148" s="210">
        <f>SUM(T149:T156)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11" t="s">
        <v>85</v>
      </c>
      <c r="AT148" s="212" t="s">
        <v>76</v>
      </c>
      <c r="AU148" s="212" t="s">
        <v>77</v>
      </c>
      <c r="AY148" s="211" t="s">
        <v>138</v>
      </c>
      <c r="BK148" s="213">
        <f>SUM(BK149:BK156)</f>
        <v>0</v>
      </c>
    </row>
    <row r="149" s="2" customFormat="1" ht="62.7" customHeight="1">
      <c r="A149" s="35"/>
      <c r="B149" s="36"/>
      <c r="C149" s="216" t="s">
        <v>265</v>
      </c>
      <c r="D149" s="216" t="s">
        <v>140</v>
      </c>
      <c r="E149" s="217" t="s">
        <v>217</v>
      </c>
      <c r="F149" s="218" t="s">
        <v>218</v>
      </c>
      <c r="G149" s="219" t="s">
        <v>143</v>
      </c>
      <c r="H149" s="220">
        <v>168.75</v>
      </c>
      <c r="I149" s="221"/>
      <c r="J149" s="222">
        <f>ROUND(I149*H149,3)</f>
        <v>0</v>
      </c>
      <c r="K149" s="223"/>
      <c r="L149" s="41"/>
      <c r="M149" s="224" t="s">
        <v>1</v>
      </c>
      <c r="N149" s="225" t="s">
        <v>42</v>
      </c>
      <c r="O149" s="88"/>
      <c r="P149" s="226">
        <f>O149*H149</f>
        <v>0</v>
      </c>
      <c r="Q149" s="226">
        <v>0.088800000000000004</v>
      </c>
      <c r="R149" s="226">
        <f>Q149*H149</f>
        <v>14.985000000000001</v>
      </c>
      <c r="S149" s="226">
        <v>0</v>
      </c>
      <c r="T149" s="22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28" t="s">
        <v>144</v>
      </c>
      <c r="AT149" s="228" t="s">
        <v>140</v>
      </c>
      <c r="AU149" s="228" t="s">
        <v>85</v>
      </c>
      <c r="AY149" s="14" t="s">
        <v>138</v>
      </c>
      <c r="BE149" s="229">
        <f>IF(N149="základní",J149,0)</f>
        <v>0</v>
      </c>
      <c r="BF149" s="229">
        <f>IF(N149="snížená",J149,0)</f>
        <v>0</v>
      </c>
      <c r="BG149" s="229">
        <f>IF(N149="zákl. přenesená",J149,0)</f>
        <v>0</v>
      </c>
      <c r="BH149" s="229">
        <f>IF(N149="sníž. přenesená",J149,0)</f>
        <v>0</v>
      </c>
      <c r="BI149" s="229">
        <f>IF(N149="nulová",J149,0)</f>
        <v>0</v>
      </c>
      <c r="BJ149" s="14" t="s">
        <v>85</v>
      </c>
      <c r="BK149" s="230">
        <f>ROUND(I149*H149,3)</f>
        <v>0</v>
      </c>
      <c r="BL149" s="14" t="s">
        <v>144</v>
      </c>
      <c r="BM149" s="228" t="s">
        <v>266</v>
      </c>
    </row>
    <row r="150" s="2" customFormat="1" ht="24.15" customHeight="1">
      <c r="A150" s="35"/>
      <c r="B150" s="36"/>
      <c r="C150" s="236" t="s">
        <v>267</v>
      </c>
      <c r="D150" s="236" t="s">
        <v>193</v>
      </c>
      <c r="E150" s="237" t="s">
        <v>221</v>
      </c>
      <c r="F150" s="238" t="s">
        <v>222</v>
      </c>
      <c r="G150" s="239" t="s">
        <v>143</v>
      </c>
      <c r="H150" s="240">
        <v>173.8125</v>
      </c>
      <c r="I150" s="241"/>
      <c r="J150" s="242">
        <f>ROUND(I150*H150,3)</f>
        <v>0</v>
      </c>
      <c r="K150" s="243"/>
      <c r="L150" s="244"/>
      <c r="M150" s="245" t="s">
        <v>1</v>
      </c>
      <c r="N150" s="246" t="s">
        <v>42</v>
      </c>
      <c r="O150" s="88"/>
      <c r="P150" s="226">
        <f>O150*H150</f>
        <v>0</v>
      </c>
      <c r="Q150" s="226">
        <v>0.129</v>
      </c>
      <c r="R150" s="226">
        <f>Q150*H150</f>
        <v>22.421812500000001</v>
      </c>
      <c r="S150" s="226">
        <v>0</v>
      </c>
      <c r="T150" s="22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28" t="s">
        <v>173</v>
      </c>
      <c r="AT150" s="228" t="s">
        <v>193</v>
      </c>
      <c r="AU150" s="228" t="s">
        <v>85</v>
      </c>
      <c r="AY150" s="14" t="s">
        <v>138</v>
      </c>
      <c r="BE150" s="229">
        <f>IF(N150="základní",J150,0)</f>
        <v>0</v>
      </c>
      <c r="BF150" s="229">
        <f>IF(N150="snížená",J150,0)</f>
        <v>0</v>
      </c>
      <c r="BG150" s="229">
        <f>IF(N150="zákl. přenesená",J150,0)</f>
        <v>0</v>
      </c>
      <c r="BH150" s="229">
        <f>IF(N150="sníž. přenesená",J150,0)</f>
        <v>0</v>
      </c>
      <c r="BI150" s="229">
        <f>IF(N150="nulová",J150,0)</f>
        <v>0</v>
      </c>
      <c r="BJ150" s="14" t="s">
        <v>85</v>
      </c>
      <c r="BK150" s="230">
        <f>ROUND(I150*H150,3)</f>
        <v>0</v>
      </c>
      <c r="BL150" s="14" t="s">
        <v>144</v>
      </c>
      <c r="BM150" s="228" t="s">
        <v>268</v>
      </c>
    </row>
    <row r="151" s="2" customFormat="1" ht="62.7" customHeight="1">
      <c r="A151" s="35"/>
      <c r="B151" s="36"/>
      <c r="C151" s="216" t="s">
        <v>269</v>
      </c>
      <c r="D151" s="216" t="s">
        <v>140</v>
      </c>
      <c r="E151" s="217" t="s">
        <v>251</v>
      </c>
      <c r="F151" s="218" t="s">
        <v>252</v>
      </c>
      <c r="G151" s="219" t="s">
        <v>143</v>
      </c>
      <c r="H151" s="220">
        <v>168.75</v>
      </c>
      <c r="I151" s="221"/>
      <c r="J151" s="222">
        <f>ROUND(I151*H151,3)</f>
        <v>0</v>
      </c>
      <c r="K151" s="223"/>
      <c r="L151" s="41"/>
      <c r="M151" s="224" t="s">
        <v>1</v>
      </c>
      <c r="N151" s="225" t="s">
        <v>42</v>
      </c>
      <c r="O151" s="88"/>
      <c r="P151" s="226">
        <f>O151*H151</f>
        <v>0</v>
      </c>
      <c r="Q151" s="226">
        <v>0</v>
      </c>
      <c r="R151" s="226">
        <f>Q151*H151</f>
        <v>0</v>
      </c>
      <c r="S151" s="226">
        <v>0</v>
      </c>
      <c r="T151" s="22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28" t="s">
        <v>144</v>
      </c>
      <c r="AT151" s="228" t="s">
        <v>140</v>
      </c>
      <c r="AU151" s="228" t="s">
        <v>85</v>
      </c>
      <c r="AY151" s="14" t="s">
        <v>138</v>
      </c>
      <c r="BE151" s="229">
        <f>IF(N151="základní",J151,0)</f>
        <v>0</v>
      </c>
      <c r="BF151" s="229">
        <f>IF(N151="snížená",J151,0)</f>
        <v>0</v>
      </c>
      <c r="BG151" s="229">
        <f>IF(N151="zákl. přenesená",J151,0)</f>
        <v>0</v>
      </c>
      <c r="BH151" s="229">
        <f>IF(N151="sníž. přenesená",J151,0)</f>
        <v>0</v>
      </c>
      <c r="BI151" s="229">
        <f>IF(N151="nulová",J151,0)</f>
        <v>0</v>
      </c>
      <c r="BJ151" s="14" t="s">
        <v>85</v>
      </c>
      <c r="BK151" s="230">
        <f>ROUND(I151*H151,3)</f>
        <v>0</v>
      </c>
      <c r="BL151" s="14" t="s">
        <v>144</v>
      </c>
      <c r="BM151" s="228" t="s">
        <v>270</v>
      </c>
    </row>
    <row r="152" s="2" customFormat="1" ht="16.5" customHeight="1">
      <c r="A152" s="35"/>
      <c r="B152" s="36"/>
      <c r="C152" s="236" t="s">
        <v>271</v>
      </c>
      <c r="D152" s="236" t="s">
        <v>193</v>
      </c>
      <c r="E152" s="237" t="s">
        <v>255</v>
      </c>
      <c r="F152" s="238" t="s">
        <v>256</v>
      </c>
      <c r="G152" s="239" t="s">
        <v>171</v>
      </c>
      <c r="H152" s="240">
        <v>45.5625</v>
      </c>
      <c r="I152" s="241"/>
      <c r="J152" s="242">
        <f>ROUND(I152*H152,3)</f>
        <v>0</v>
      </c>
      <c r="K152" s="243"/>
      <c r="L152" s="244"/>
      <c r="M152" s="245" t="s">
        <v>1</v>
      </c>
      <c r="N152" s="246" t="s">
        <v>42</v>
      </c>
      <c r="O152" s="88"/>
      <c r="P152" s="226">
        <f>O152*H152</f>
        <v>0</v>
      </c>
      <c r="Q152" s="226">
        <v>1</v>
      </c>
      <c r="R152" s="226">
        <f>Q152*H152</f>
        <v>45.5625</v>
      </c>
      <c r="S152" s="226">
        <v>0</v>
      </c>
      <c r="T152" s="22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28" t="s">
        <v>173</v>
      </c>
      <c r="AT152" s="228" t="s">
        <v>193</v>
      </c>
      <c r="AU152" s="228" t="s">
        <v>85</v>
      </c>
      <c r="AY152" s="14" t="s">
        <v>138</v>
      </c>
      <c r="BE152" s="229">
        <f>IF(N152="základní",J152,0)</f>
        <v>0</v>
      </c>
      <c r="BF152" s="229">
        <f>IF(N152="snížená",J152,0)</f>
        <v>0</v>
      </c>
      <c r="BG152" s="229">
        <f>IF(N152="zákl. přenesená",J152,0)</f>
        <v>0</v>
      </c>
      <c r="BH152" s="229">
        <f>IF(N152="sníž. přenesená",J152,0)</f>
        <v>0</v>
      </c>
      <c r="BI152" s="229">
        <f>IF(N152="nulová",J152,0)</f>
        <v>0</v>
      </c>
      <c r="BJ152" s="14" t="s">
        <v>85</v>
      </c>
      <c r="BK152" s="230">
        <f>ROUND(I152*H152,3)</f>
        <v>0</v>
      </c>
      <c r="BL152" s="14" t="s">
        <v>144</v>
      </c>
      <c r="BM152" s="228" t="s">
        <v>272</v>
      </c>
    </row>
    <row r="153" s="2" customFormat="1" ht="62.7" customHeight="1">
      <c r="A153" s="35"/>
      <c r="B153" s="36"/>
      <c r="C153" s="216" t="s">
        <v>273</v>
      </c>
      <c r="D153" s="216" t="s">
        <v>140</v>
      </c>
      <c r="E153" s="217" t="s">
        <v>209</v>
      </c>
      <c r="F153" s="218" t="s">
        <v>210</v>
      </c>
      <c r="G153" s="219" t="s">
        <v>143</v>
      </c>
      <c r="H153" s="220">
        <v>168.75</v>
      </c>
      <c r="I153" s="221"/>
      <c r="J153" s="222">
        <f>ROUND(I153*H153,3)</f>
        <v>0</v>
      </c>
      <c r="K153" s="223"/>
      <c r="L153" s="41"/>
      <c r="M153" s="224" t="s">
        <v>1</v>
      </c>
      <c r="N153" s="225" t="s">
        <v>42</v>
      </c>
      <c r="O153" s="88"/>
      <c r="P153" s="226">
        <f>O153*H153</f>
        <v>0</v>
      </c>
      <c r="Q153" s="226">
        <v>0</v>
      </c>
      <c r="R153" s="226">
        <f>Q153*H153</f>
        <v>0</v>
      </c>
      <c r="S153" s="226">
        <v>0</v>
      </c>
      <c r="T153" s="22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28" t="s">
        <v>144</v>
      </c>
      <c r="AT153" s="228" t="s">
        <v>140</v>
      </c>
      <c r="AU153" s="228" t="s">
        <v>85</v>
      </c>
      <c r="AY153" s="14" t="s">
        <v>138</v>
      </c>
      <c r="BE153" s="229">
        <f>IF(N153="základní",J153,0)</f>
        <v>0</v>
      </c>
      <c r="BF153" s="229">
        <f>IF(N153="snížená",J153,0)</f>
        <v>0</v>
      </c>
      <c r="BG153" s="229">
        <f>IF(N153="zákl. přenesená",J153,0)</f>
        <v>0</v>
      </c>
      <c r="BH153" s="229">
        <f>IF(N153="sníž. přenesená",J153,0)</f>
        <v>0</v>
      </c>
      <c r="BI153" s="229">
        <f>IF(N153="nulová",J153,0)</f>
        <v>0</v>
      </c>
      <c r="BJ153" s="14" t="s">
        <v>85</v>
      </c>
      <c r="BK153" s="230">
        <f>ROUND(I153*H153,3)</f>
        <v>0</v>
      </c>
      <c r="BL153" s="14" t="s">
        <v>144</v>
      </c>
      <c r="BM153" s="228" t="s">
        <v>274</v>
      </c>
    </row>
    <row r="154" s="2" customFormat="1" ht="16.5" customHeight="1">
      <c r="A154" s="35"/>
      <c r="B154" s="36"/>
      <c r="C154" s="236" t="s">
        <v>275</v>
      </c>
      <c r="D154" s="236" t="s">
        <v>193</v>
      </c>
      <c r="E154" s="237" t="s">
        <v>260</v>
      </c>
      <c r="F154" s="238" t="s">
        <v>261</v>
      </c>
      <c r="G154" s="239" t="s">
        <v>171</v>
      </c>
      <c r="H154" s="240">
        <v>60.75</v>
      </c>
      <c r="I154" s="241"/>
      <c r="J154" s="242">
        <f>ROUND(I154*H154,3)</f>
        <v>0</v>
      </c>
      <c r="K154" s="243"/>
      <c r="L154" s="244"/>
      <c r="M154" s="245" t="s">
        <v>1</v>
      </c>
      <c r="N154" s="246" t="s">
        <v>42</v>
      </c>
      <c r="O154" s="88"/>
      <c r="P154" s="226">
        <f>O154*H154</f>
        <v>0</v>
      </c>
      <c r="Q154" s="226">
        <v>1</v>
      </c>
      <c r="R154" s="226">
        <f>Q154*H154</f>
        <v>60.75</v>
      </c>
      <c r="S154" s="226">
        <v>0</v>
      </c>
      <c r="T154" s="22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28" t="s">
        <v>173</v>
      </c>
      <c r="AT154" s="228" t="s">
        <v>193</v>
      </c>
      <c r="AU154" s="228" t="s">
        <v>85</v>
      </c>
      <c r="AY154" s="14" t="s">
        <v>138</v>
      </c>
      <c r="BE154" s="229">
        <f>IF(N154="základní",J154,0)</f>
        <v>0</v>
      </c>
      <c r="BF154" s="229">
        <f>IF(N154="snížená",J154,0)</f>
        <v>0</v>
      </c>
      <c r="BG154" s="229">
        <f>IF(N154="zákl. přenesená",J154,0)</f>
        <v>0</v>
      </c>
      <c r="BH154" s="229">
        <f>IF(N154="sníž. přenesená",J154,0)</f>
        <v>0</v>
      </c>
      <c r="BI154" s="229">
        <f>IF(N154="nulová",J154,0)</f>
        <v>0</v>
      </c>
      <c r="BJ154" s="14" t="s">
        <v>85</v>
      </c>
      <c r="BK154" s="230">
        <f>ROUND(I154*H154,3)</f>
        <v>0</v>
      </c>
      <c r="BL154" s="14" t="s">
        <v>144</v>
      </c>
      <c r="BM154" s="228" t="s">
        <v>276</v>
      </c>
    </row>
    <row r="155" s="2" customFormat="1" ht="44.25" customHeight="1">
      <c r="A155" s="35"/>
      <c r="B155" s="36"/>
      <c r="C155" s="216" t="s">
        <v>277</v>
      </c>
      <c r="D155" s="216" t="s">
        <v>140</v>
      </c>
      <c r="E155" s="217" t="s">
        <v>278</v>
      </c>
      <c r="F155" s="218" t="s">
        <v>279</v>
      </c>
      <c r="G155" s="219" t="s">
        <v>280</v>
      </c>
      <c r="H155" s="220">
        <v>266.60000000000002</v>
      </c>
      <c r="I155" s="221"/>
      <c r="J155" s="222">
        <f>ROUND(I155*H155,3)</f>
        <v>0</v>
      </c>
      <c r="K155" s="223"/>
      <c r="L155" s="41"/>
      <c r="M155" s="224" t="s">
        <v>1</v>
      </c>
      <c r="N155" s="225" t="s">
        <v>42</v>
      </c>
      <c r="O155" s="88"/>
      <c r="P155" s="226">
        <f>O155*H155</f>
        <v>0</v>
      </c>
      <c r="Q155" s="226">
        <v>0.12478</v>
      </c>
      <c r="R155" s="226">
        <f>Q155*H155</f>
        <v>33.266348000000001</v>
      </c>
      <c r="S155" s="226">
        <v>0</v>
      </c>
      <c r="T155" s="22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28" t="s">
        <v>144</v>
      </c>
      <c r="AT155" s="228" t="s">
        <v>140</v>
      </c>
      <c r="AU155" s="228" t="s">
        <v>85</v>
      </c>
      <c r="AY155" s="14" t="s">
        <v>138</v>
      </c>
      <c r="BE155" s="229">
        <f>IF(N155="základní",J155,0)</f>
        <v>0</v>
      </c>
      <c r="BF155" s="229">
        <f>IF(N155="snížená",J155,0)</f>
        <v>0</v>
      </c>
      <c r="BG155" s="229">
        <f>IF(N155="zákl. přenesená",J155,0)</f>
        <v>0</v>
      </c>
      <c r="BH155" s="229">
        <f>IF(N155="sníž. přenesená",J155,0)</f>
        <v>0</v>
      </c>
      <c r="BI155" s="229">
        <f>IF(N155="nulová",J155,0)</f>
        <v>0</v>
      </c>
      <c r="BJ155" s="14" t="s">
        <v>85</v>
      </c>
      <c r="BK155" s="230">
        <f>ROUND(I155*H155,3)</f>
        <v>0</v>
      </c>
      <c r="BL155" s="14" t="s">
        <v>144</v>
      </c>
      <c r="BM155" s="228" t="s">
        <v>281</v>
      </c>
    </row>
    <row r="156" s="2" customFormat="1" ht="16.5" customHeight="1">
      <c r="A156" s="35"/>
      <c r="B156" s="36"/>
      <c r="C156" s="236" t="s">
        <v>282</v>
      </c>
      <c r="D156" s="236" t="s">
        <v>193</v>
      </c>
      <c r="E156" s="237" t="s">
        <v>283</v>
      </c>
      <c r="F156" s="238" t="s">
        <v>284</v>
      </c>
      <c r="G156" s="239" t="s">
        <v>280</v>
      </c>
      <c r="H156" s="240">
        <v>271.93200000000002</v>
      </c>
      <c r="I156" s="241"/>
      <c r="J156" s="242">
        <f>ROUND(I156*H156,3)</f>
        <v>0</v>
      </c>
      <c r="K156" s="243"/>
      <c r="L156" s="244"/>
      <c r="M156" s="245" t="s">
        <v>1</v>
      </c>
      <c r="N156" s="246" t="s">
        <v>42</v>
      </c>
      <c r="O156" s="88"/>
      <c r="P156" s="226">
        <f>O156*H156</f>
        <v>0</v>
      </c>
      <c r="Q156" s="226">
        <v>0.080000000000000002</v>
      </c>
      <c r="R156" s="226">
        <f>Q156*H156</f>
        <v>21.754560000000001</v>
      </c>
      <c r="S156" s="226">
        <v>0</v>
      </c>
      <c r="T156" s="227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28" t="s">
        <v>173</v>
      </c>
      <c r="AT156" s="228" t="s">
        <v>193</v>
      </c>
      <c r="AU156" s="228" t="s">
        <v>85</v>
      </c>
      <c r="AY156" s="14" t="s">
        <v>138</v>
      </c>
      <c r="BE156" s="229">
        <f>IF(N156="základní",J156,0)</f>
        <v>0</v>
      </c>
      <c r="BF156" s="229">
        <f>IF(N156="snížená",J156,0)</f>
        <v>0</v>
      </c>
      <c r="BG156" s="229">
        <f>IF(N156="zákl. přenesená",J156,0)</f>
        <v>0</v>
      </c>
      <c r="BH156" s="229">
        <f>IF(N156="sníž. přenesená",J156,0)</f>
        <v>0</v>
      </c>
      <c r="BI156" s="229">
        <f>IF(N156="nulová",J156,0)</f>
        <v>0</v>
      </c>
      <c r="BJ156" s="14" t="s">
        <v>85</v>
      </c>
      <c r="BK156" s="230">
        <f>ROUND(I156*H156,3)</f>
        <v>0</v>
      </c>
      <c r="BL156" s="14" t="s">
        <v>144</v>
      </c>
      <c r="BM156" s="228" t="s">
        <v>285</v>
      </c>
    </row>
    <row r="157" s="12" customFormat="1" ht="25.92" customHeight="1">
      <c r="A157" s="12"/>
      <c r="B157" s="200"/>
      <c r="C157" s="201"/>
      <c r="D157" s="202" t="s">
        <v>76</v>
      </c>
      <c r="E157" s="203" t="s">
        <v>286</v>
      </c>
      <c r="F157" s="203" t="s">
        <v>287</v>
      </c>
      <c r="G157" s="201"/>
      <c r="H157" s="201"/>
      <c r="I157" s="204"/>
      <c r="J157" s="205">
        <f>BK157</f>
        <v>0</v>
      </c>
      <c r="K157" s="201"/>
      <c r="L157" s="206"/>
      <c r="M157" s="207"/>
      <c r="N157" s="208"/>
      <c r="O157" s="208"/>
      <c r="P157" s="209">
        <f>SUM(P158:P164)</f>
        <v>0</v>
      </c>
      <c r="Q157" s="208"/>
      <c r="R157" s="209">
        <f>SUM(R158:R164)</f>
        <v>273.846225</v>
      </c>
      <c r="S157" s="208"/>
      <c r="T157" s="210">
        <f>SUM(T158:T164)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11" t="s">
        <v>85</v>
      </c>
      <c r="AT157" s="212" t="s">
        <v>76</v>
      </c>
      <c r="AU157" s="212" t="s">
        <v>77</v>
      </c>
      <c r="AY157" s="211" t="s">
        <v>138</v>
      </c>
      <c r="BK157" s="213">
        <f>SUM(BK158:BK164)</f>
        <v>0</v>
      </c>
    </row>
    <row r="158" s="2" customFormat="1" ht="37.8" customHeight="1">
      <c r="A158" s="35"/>
      <c r="B158" s="36"/>
      <c r="C158" s="216" t="s">
        <v>288</v>
      </c>
      <c r="D158" s="216" t="s">
        <v>140</v>
      </c>
      <c r="E158" s="217" t="s">
        <v>289</v>
      </c>
      <c r="F158" s="218" t="s">
        <v>290</v>
      </c>
      <c r="G158" s="219" t="s">
        <v>143</v>
      </c>
      <c r="H158" s="220">
        <v>422.5</v>
      </c>
      <c r="I158" s="221"/>
      <c r="J158" s="222">
        <f>ROUND(I158*H158,3)</f>
        <v>0</v>
      </c>
      <c r="K158" s="223"/>
      <c r="L158" s="41"/>
      <c r="M158" s="224" t="s">
        <v>1</v>
      </c>
      <c r="N158" s="225" t="s">
        <v>42</v>
      </c>
      <c r="O158" s="88"/>
      <c r="P158" s="226">
        <f>O158*H158</f>
        <v>0</v>
      </c>
      <c r="Q158" s="226">
        <v>0</v>
      </c>
      <c r="R158" s="226">
        <f>Q158*H158</f>
        <v>0</v>
      </c>
      <c r="S158" s="226">
        <v>0</v>
      </c>
      <c r="T158" s="227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28" t="s">
        <v>144</v>
      </c>
      <c r="AT158" s="228" t="s">
        <v>140</v>
      </c>
      <c r="AU158" s="228" t="s">
        <v>85</v>
      </c>
      <c r="AY158" s="14" t="s">
        <v>138</v>
      </c>
      <c r="BE158" s="229">
        <f>IF(N158="základní",J158,0)</f>
        <v>0</v>
      </c>
      <c r="BF158" s="229">
        <f>IF(N158="snížená",J158,0)</f>
        <v>0</v>
      </c>
      <c r="BG158" s="229">
        <f>IF(N158="zákl. přenesená",J158,0)</f>
        <v>0</v>
      </c>
      <c r="BH158" s="229">
        <f>IF(N158="sníž. přenesená",J158,0)</f>
        <v>0</v>
      </c>
      <c r="BI158" s="229">
        <f>IF(N158="nulová",J158,0)</f>
        <v>0</v>
      </c>
      <c r="BJ158" s="14" t="s">
        <v>85</v>
      </c>
      <c r="BK158" s="230">
        <f>ROUND(I158*H158,3)</f>
        <v>0</v>
      </c>
      <c r="BL158" s="14" t="s">
        <v>144</v>
      </c>
      <c r="BM158" s="228" t="s">
        <v>291</v>
      </c>
    </row>
    <row r="159" s="2" customFormat="1" ht="62.7" customHeight="1">
      <c r="A159" s="35"/>
      <c r="B159" s="36"/>
      <c r="C159" s="216" t="s">
        <v>292</v>
      </c>
      <c r="D159" s="216" t="s">
        <v>140</v>
      </c>
      <c r="E159" s="217" t="s">
        <v>203</v>
      </c>
      <c r="F159" s="218" t="s">
        <v>204</v>
      </c>
      <c r="G159" s="219" t="s">
        <v>143</v>
      </c>
      <c r="H159" s="220">
        <v>422.5</v>
      </c>
      <c r="I159" s="221"/>
      <c r="J159" s="222">
        <f>ROUND(I159*H159,3)</f>
        <v>0</v>
      </c>
      <c r="K159" s="223"/>
      <c r="L159" s="41"/>
      <c r="M159" s="224" t="s">
        <v>1</v>
      </c>
      <c r="N159" s="225" t="s">
        <v>42</v>
      </c>
      <c r="O159" s="88"/>
      <c r="P159" s="226">
        <f>O159*H159</f>
        <v>0</v>
      </c>
      <c r="Q159" s="226">
        <v>0</v>
      </c>
      <c r="R159" s="226">
        <f>Q159*H159</f>
        <v>0</v>
      </c>
      <c r="S159" s="226">
        <v>0</v>
      </c>
      <c r="T159" s="227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28" t="s">
        <v>144</v>
      </c>
      <c r="AT159" s="228" t="s">
        <v>140</v>
      </c>
      <c r="AU159" s="228" t="s">
        <v>85</v>
      </c>
      <c r="AY159" s="14" t="s">
        <v>138</v>
      </c>
      <c r="BE159" s="229">
        <f>IF(N159="základní",J159,0)</f>
        <v>0</v>
      </c>
      <c r="BF159" s="229">
        <f>IF(N159="snížená",J159,0)</f>
        <v>0</v>
      </c>
      <c r="BG159" s="229">
        <f>IF(N159="zákl. přenesená",J159,0)</f>
        <v>0</v>
      </c>
      <c r="BH159" s="229">
        <f>IF(N159="sníž. přenesená",J159,0)</f>
        <v>0</v>
      </c>
      <c r="BI159" s="229">
        <f>IF(N159="nulová",J159,0)</f>
        <v>0</v>
      </c>
      <c r="BJ159" s="14" t="s">
        <v>85</v>
      </c>
      <c r="BK159" s="230">
        <f>ROUND(I159*H159,3)</f>
        <v>0</v>
      </c>
      <c r="BL159" s="14" t="s">
        <v>144</v>
      </c>
      <c r="BM159" s="228" t="s">
        <v>293</v>
      </c>
    </row>
    <row r="160" s="2" customFormat="1" ht="16.5" customHeight="1">
      <c r="A160" s="35"/>
      <c r="B160" s="36"/>
      <c r="C160" s="236" t="s">
        <v>294</v>
      </c>
      <c r="D160" s="236" t="s">
        <v>193</v>
      </c>
      <c r="E160" s="237" t="s">
        <v>206</v>
      </c>
      <c r="F160" s="238" t="s">
        <v>207</v>
      </c>
      <c r="G160" s="239" t="s">
        <v>171</v>
      </c>
      <c r="H160" s="240">
        <v>60.840000000000003</v>
      </c>
      <c r="I160" s="241"/>
      <c r="J160" s="242">
        <f>ROUND(I160*H160,3)</f>
        <v>0</v>
      </c>
      <c r="K160" s="243"/>
      <c r="L160" s="244"/>
      <c r="M160" s="245" t="s">
        <v>1</v>
      </c>
      <c r="N160" s="246" t="s">
        <v>42</v>
      </c>
      <c r="O160" s="88"/>
      <c r="P160" s="226">
        <f>O160*H160</f>
        <v>0</v>
      </c>
      <c r="Q160" s="226">
        <v>1</v>
      </c>
      <c r="R160" s="226">
        <f>Q160*H160</f>
        <v>60.840000000000003</v>
      </c>
      <c r="S160" s="226">
        <v>0</v>
      </c>
      <c r="T160" s="22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28" t="s">
        <v>173</v>
      </c>
      <c r="AT160" s="228" t="s">
        <v>193</v>
      </c>
      <c r="AU160" s="228" t="s">
        <v>85</v>
      </c>
      <c r="AY160" s="14" t="s">
        <v>138</v>
      </c>
      <c r="BE160" s="229">
        <f>IF(N160="základní",J160,0)</f>
        <v>0</v>
      </c>
      <c r="BF160" s="229">
        <f>IF(N160="snížená",J160,0)</f>
        <v>0</v>
      </c>
      <c r="BG160" s="229">
        <f>IF(N160="zákl. přenesená",J160,0)</f>
        <v>0</v>
      </c>
      <c r="BH160" s="229">
        <f>IF(N160="sníž. přenesená",J160,0)</f>
        <v>0</v>
      </c>
      <c r="BI160" s="229">
        <f>IF(N160="nulová",J160,0)</f>
        <v>0</v>
      </c>
      <c r="BJ160" s="14" t="s">
        <v>85</v>
      </c>
      <c r="BK160" s="230">
        <f>ROUND(I160*H160,3)</f>
        <v>0</v>
      </c>
      <c r="BL160" s="14" t="s">
        <v>144</v>
      </c>
      <c r="BM160" s="228" t="s">
        <v>295</v>
      </c>
    </row>
    <row r="161" s="2" customFormat="1" ht="62.7" customHeight="1">
      <c r="A161" s="35"/>
      <c r="B161" s="36"/>
      <c r="C161" s="216" t="s">
        <v>296</v>
      </c>
      <c r="D161" s="216" t="s">
        <v>140</v>
      </c>
      <c r="E161" s="217" t="s">
        <v>209</v>
      </c>
      <c r="F161" s="218" t="s">
        <v>210</v>
      </c>
      <c r="G161" s="219" t="s">
        <v>143</v>
      </c>
      <c r="H161" s="220">
        <v>422.5</v>
      </c>
      <c r="I161" s="221"/>
      <c r="J161" s="222">
        <f>ROUND(I161*H161,3)</f>
        <v>0</v>
      </c>
      <c r="K161" s="223"/>
      <c r="L161" s="41"/>
      <c r="M161" s="224" t="s">
        <v>1</v>
      </c>
      <c r="N161" s="225" t="s">
        <v>42</v>
      </c>
      <c r="O161" s="88"/>
      <c r="P161" s="226">
        <f>O161*H161</f>
        <v>0</v>
      </c>
      <c r="Q161" s="226">
        <v>0</v>
      </c>
      <c r="R161" s="226">
        <f>Q161*H161</f>
        <v>0</v>
      </c>
      <c r="S161" s="226">
        <v>0</v>
      </c>
      <c r="T161" s="22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28" t="s">
        <v>144</v>
      </c>
      <c r="AT161" s="228" t="s">
        <v>140</v>
      </c>
      <c r="AU161" s="228" t="s">
        <v>85</v>
      </c>
      <c r="AY161" s="14" t="s">
        <v>138</v>
      </c>
      <c r="BE161" s="229">
        <f>IF(N161="základní",J161,0)</f>
        <v>0</v>
      </c>
      <c r="BF161" s="229">
        <f>IF(N161="snížená",J161,0)</f>
        <v>0</v>
      </c>
      <c r="BG161" s="229">
        <f>IF(N161="zákl. přenesená",J161,0)</f>
        <v>0</v>
      </c>
      <c r="BH161" s="229">
        <f>IF(N161="sníž. přenesená",J161,0)</f>
        <v>0</v>
      </c>
      <c r="BI161" s="229">
        <f>IF(N161="nulová",J161,0)</f>
        <v>0</v>
      </c>
      <c r="BJ161" s="14" t="s">
        <v>85</v>
      </c>
      <c r="BK161" s="230">
        <f>ROUND(I161*H161,3)</f>
        <v>0</v>
      </c>
      <c r="BL161" s="14" t="s">
        <v>144</v>
      </c>
      <c r="BM161" s="228" t="s">
        <v>297</v>
      </c>
    </row>
    <row r="162" s="2" customFormat="1" ht="16.5" customHeight="1">
      <c r="A162" s="35"/>
      <c r="B162" s="36"/>
      <c r="C162" s="236" t="s">
        <v>298</v>
      </c>
      <c r="D162" s="236" t="s">
        <v>193</v>
      </c>
      <c r="E162" s="237" t="s">
        <v>255</v>
      </c>
      <c r="F162" s="238" t="s">
        <v>256</v>
      </c>
      <c r="G162" s="239" t="s">
        <v>171</v>
      </c>
      <c r="H162" s="240">
        <v>152.09999999999999</v>
      </c>
      <c r="I162" s="241"/>
      <c r="J162" s="242">
        <f>ROUND(I162*H162,3)</f>
        <v>0</v>
      </c>
      <c r="K162" s="243"/>
      <c r="L162" s="244"/>
      <c r="M162" s="245" t="s">
        <v>1</v>
      </c>
      <c r="N162" s="246" t="s">
        <v>42</v>
      </c>
      <c r="O162" s="88"/>
      <c r="P162" s="226">
        <f>O162*H162</f>
        <v>0</v>
      </c>
      <c r="Q162" s="226">
        <v>1</v>
      </c>
      <c r="R162" s="226">
        <f>Q162*H162</f>
        <v>152.09999999999999</v>
      </c>
      <c r="S162" s="226">
        <v>0</v>
      </c>
      <c r="T162" s="22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28" t="s">
        <v>173</v>
      </c>
      <c r="AT162" s="228" t="s">
        <v>193</v>
      </c>
      <c r="AU162" s="228" t="s">
        <v>85</v>
      </c>
      <c r="AY162" s="14" t="s">
        <v>138</v>
      </c>
      <c r="BE162" s="229">
        <f>IF(N162="základní",J162,0)</f>
        <v>0</v>
      </c>
      <c r="BF162" s="229">
        <f>IF(N162="snížená",J162,0)</f>
        <v>0</v>
      </c>
      <c r="BG162" s="229">
        <f>IF(N162="zákl. přenesená",J162,0)</f>
        <v>0</v>
      </c>
      <c r="BH162" s="229">
        <f>IF(N162="sníž. přenesená",J162,0)</f>
        <v>0</v>
      </c>
      <c r="BI162" s="229">
        <f>IF(N162="nulová",J162,0)</f>
        <v>0</v>
      </c>
      <c r="BJ162" s="14" t="s">
        <v>85</v>
      </c>
      <c r="BK162" s="230">
        <f>ROUND(I162*H162,3)</f>
        <v>0</v>
      </c>
      <c r="BL162" s="14" t="s">
        <v>144</v>
      </c>
      <c r="BM162" s="228" t="s">
        <v>299</v>
      </c>
    </row>
    <row r="163" s="2" customFormat="1" ht="55.5" customHeight="1">
      <c r="A163" s="35"/>
      <c r="B163" s="36"/>
      <c r="C163" s="216" t="s">
        <v>300</v>
      </c>
      <c r="D163" s="216" t="s">
        <v>140</v>
      </c>
      <c r="E163" s="217" t="s">
        <v>301</v>
      </c>
      <c r="F163" s="218" t="s">
        <v>302</v>
      </c>
      <c r="G163" s="219" t="s">
        <v>280</v>
      </c>
      <c r="H163" s="220">
        <v>647.25</v>
      </c>
      <c r="I163" s="221"/>
      <c r="J163" s="222">
        <f>ROUND(I163*H163,3)</f>
        <v>0</v>
      </c>
      <c r="K163" s="223"/>
      <c r="L163" s="41"/>
      <c r="M163" s="224" t="s">
        <v>1</v>
      </c>
      <c r="N163" s="225" t="s">
        <v>42</v>
      </c>
      <c r="O163" s="88"/>
      <c r="P163" s="226">
        <f>O163*H163</f>
        <v>0</v>
      </c>
      <c r="Q163" s="226">
        <v>0.071900000000000006</v>
      </c>
      <c r="R163" s="226">
        <f>Q163*H163</f>
        <v>46.537275000000001</v>
      </c>
      <c r="S163" s="226">
        <v>0</v>
      </c>
      <c r="T163" s="22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28" t="s">
        <v>144</v>
      </c>
      <c r="AT163" s="228" t="s">
        <v>140</v>
      </c>
      <c r="AU163" s="228" t="s">
        <v>85</v>
      </c>
      <c r="AY163" s="14" t="s">
        <v>138</v>
      </c>
      <c r="BE163" s="229">
        <f>IF(N163="základní",J163,0)</f>
        <v>0</v>
      </c>
      <c r="BF163" s="229">
        <f>IF(N163="snížená",J163,0)</f>
        <v>0</v>
      </c>
      <c r="BG163" s="229">
        <f>IF(N163="zákl. přenesená",J163,0)</f>
        <v>0</v>
      </c>
      <c r="BH163" s="229">
        <f>IF(N163="sníž. přenesená",J163,0)</f>
        <v>0</v>
      </c>
      <c r="BI163" s="229">
        <f>IF(N163="nulová",J163,0)</f>
        <v>0</v>
      </c>
      <c r="BJ163" s="14" t="s">
        <v>85</v>
      </c>
      <c r="BK163" s="230">
        <f>ROUND(I163*H163,3)</f>
        <v>0</v>
      </c>
      <c r="BL163" s="14" t="s">
        <v>144</v>
      </c>
      <c r="BM163" s="228" t="s">
        <v>303</v>
      </c>
    </row>
    <row r="164" s="2" customFormat="1" ht="16.5" customHeight="1">
      <c r="A164" s="35"/>
      <c r="B164" s="36"/>
      <c r="C164" s="236" t="s">
        <v>304</v>
      </c>
      <c r="D164" s="236" t="s">
        <v>193</v>
      </c>
      <c r="E164" s="237" t="s">
        <v>247</v>
      </c>
      <c r="F164" s="238" t="s">
        <v>248</v>
      </c>
      <c r="G164" s="239" t="s">
        <v>143</v>
      </c>
      <c r="H164" s="240">
        <v>64.724999999999994</v>
      </c>
      <c r="I164" s="241"/>
      <c r="J164" s="242">
        <f>ROUND(I164*H164,3)</f>
        <v>0</v>
      </c>
      <c r="K164" s="243"/>
      <c r="L164" s="244"/>
      <c r="M164" s="245" t="s">
        <v>1</v>
      </c>
      <c r="N164" s="246" t="s">
        <v>42</v>
      </c>
      <c r="O164" s="88"/>
      <c r="P164" s="226">
        <f>O164*H164</f>
        <v>0</v>
      </c>
      <c r="Q164" s="226">
        <v>0.222</v>
      </c>
      <c r="R164" s="226">
        <f>Q164*H164</f>
        <v>14.368949999999998</v>
      </c>
      <c r="S164" s="226">
        <v>0</v>
      </c>
      <c r="T164" s="227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28" t="s">
        <v>173</v>
      </c>
      <c r="AT164" s="228" t="s">
        <v>193</v>
      </c>
      <c r="AU164" s="228" t="s">
        <v>85</v>
      </c>
      <c r="AY164" s="14" t="s">
        <v>138</v>
      </c>
      <c r="BE164" s="229">
        <f>IF(N164="základní",J164,0)</f>
        <v>0</v>
      </c>
      <c r="BF164" s="229">
        <f>IF(N164="snížená",J164,0)</f>
        <v>0</v>
      </c>
      <c r="BG164" s="229">
        <f>IF(N164="zákl. přenesená",J164,0)</f>
        <v>0</v>
      </c>
      <c r="BH164" s="229">
        <f>IF(N164="sníž. přenesená",J164,0)</f>
        <v>0</v>
      </c>
      <c r="BI164" s="229">
        <f>IF(N164="nulová",J164,0)</f>
        <v>0</v>
      </c>
      <c r="BJ164" s="14" t="s">
        <v>85</v>
      </c>
      <c r="BK164" s="230">
        <f>ROUND(I164*H164,3)</f>
        <v>0</v>
      </c>
      <c r="BL164" s="14" t="s">
        <v>144</v>
      </c>
      <c r="BM164" s="228" t="s">
        <v>305</v>
      </c>
    </row>
    <row r="165" s="12" customFormat="1" ht="25.92" customHeight="1">
      <c r="A165" s="12"/>
      <c r="B165" s="200"/>
      <c r="C165" s="201"/>
      <c r="D165" s="202" t="s">
        <v>76</v>
      </c>
      <c r="E165" s="203" t="s">
        <v>306</v>
      </c>
      <c r="F165" s="203" t="s">
        <v>307</v>
      </c>
      <c r="G165" s="201"/>
      <c r="H165" s="201"/>
      <c r="I165" s="204"/>
      <c r="J165" s="205">
        <f>BK165</f>
        <v>0</v>
      </c>
      <c r="K165" s="201"/>
      <c r="L165" s="206"/>
      <c r="M165" s="207"/>
      <c r="N165" s="208"/>
      <c r="O165" s="208"/>
      <c r="P165" s="209">
        <f>SUM(P166:P169)</f>
        <v>0</v>
      </c>
      <c r="Q165" s="208"/>
      <c r="R165" s="209">
        <f>SUM(R166:R169)</f>
        <v>46.392885</v>
      </c>
      <c r="S165" s="208"/>
      <c r="T165" s="210">
        <f>SUM(T166:T169)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11" t="s">
        <v>85</v>
      </c>
      <c r="AT165" s="212" t="s">
        <v>76</v>
      </c>
      <c r="AU165" s="212" t="s">
        <v>77</v>
      </c>
      <c r="AY165" s="211" t="s">
        <v>138</v>
      </c>
      <c r="BK165" s="213">
        <f>SUM(BK166:BK169)</f>
        <v>0</v>
      </c>
    </row>
    <row r="166" s="2" customFormat="1" ht="62.7" customHeight="1">
      <c r="A166" s="35"/>
      <c r="B166" s="36"/>
      <c r="C166" s="216" t="s">
        <v>308</v>
      </c>
      <c r="D166" s="216" t="s">
        <v>140</v>
      </c>
      <c r="E166" s="217" t="s">
        <v>217</v>
      </c>
      <c r="F166" s="218" t="s">
        <v>218</v>
      </c>
      <c r="G166" s="219" t="s">
        <v>143</v>
      </c>
      <c r="H166" s="220">
        <v>115.5</v>
      </c>
      <c r="I166" s="221"/>
      <c r="J166" s="222">
        <f>ROUND(I166*H166,3)</f>
        <v>0</v>
      </c>
      <c r="K166" s="223"/>
      <c r="L166" s="41"/>
      <c r="M166" s="224" t="s">
        <v>1</v>
      </c>
      <c r="N166" s="225" t="s">
        <v>42</v>
      </c>
      <c r="O166" s="88"/>
      <c r="P166" s="226">
        <f>O166*H166</f>
        <v>0</v>
      </c>
      <c r="Q166" s="226">
        <v>0.088800000000000004</v>
      </c>
      <c r="R166" s="226">
        <f>Q166*H166</f>
        <v>10.256400000000001</v>
      </c>
      <c r="S166" s="226">
        <v>0</v>
      </c>
      <c r="T166" s="227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28" t="s">
        <v>144</v>
      </c>
      <c r="AT166" s="228" t="s">
        <v>140</v>
      </c>
      <c r="AU166" s="228" t="s">
        <v>85</v>
      </c>
      <c r="AY166" s="14" t="s">
        <v>138</v>
      </c>
      <c r="BE166" s="229">
        <f>IF(N166="základní",J166,0)</f>
        <v>0</v>
      </c>
      <c r="BF166" s="229">
        <f>IF(N166="snížená",J166,0)</f>
        <v>0</v>
      </c>
      <c r="BG166" s="229">
        <f>IF(N166="zákl. přenesená",J166,0)</f>
        <v>0</v>
      </c>
      <c r="BH166" s="229">
        <f>IF(N166="sníž. přenesená",J166,0)</f>
        <v>0</v>
      </c>
      <c r="BI166" s="229">
        <f>IF(N166="nulová",J166,0)</f>
        <v>0</v>
      </c>
      <c r="BJ166" s="14" t="s">
        <v>85</v>
      </c>
      <c r="BK166" s="230">
        <f>ROUND(I166*H166,3)</f>
        <v>0</v>
      </c>
      <c r="BL166" s="14" t="s">
        <v>144</v>
      </c>
      <c r="BM166" s="228" t="s">
        <v>309</v>
      </c>
    </row>
    <row r="167" s="2" customFormat="1" ht="24.15" customHeight="1">
      <c r="A167" s="35"/>
      <c r="B167" s="36"/>
      <c r="C167" s="236" t="s">
        <v>310</v>
      </c>
      <c r="D167" s="236" t="s">
        <v>193</v>
      </c>
      <c r="E167" s="237" t="s">
        <v>221</v>
      </c>
      <c r="F167" s="238" t="s">
        <v>222</v>
      </c>
      <c r="G167" s="239" t="s">
        <v>143</v>
      </c>
      <c r="H167" s="240">
        <v>118.965</v>
      </c>
      <c r="I167" s="241"/>
      <c r="J167" s="242">
        <f>ROUND(I167*H167,3)</f>
        <v>0</v>
      </c>
      <c r="K167" s="243"/>
      <c r="L167" s="244"/>
      <c r="M167" s="245" t="s">
        <v>1</v>
      </c>
      <c r="N167" s="246" t="s">
        <v>42</v>
      </c>
      <c r="O167" s="88"/>
      <c r="P167" s="226">
        <f>O167*H167</f>
        <v>0</v>
      </c>
      <c r="Q167" s="226">
        <v>0.129</v>
      </c>
      <c r="R167" s="226">
        <f>Q167*H167</f>
        <v>15.346485000000001</v>
      </c>
      <c r="S167" s="226">
        <v>0</v>
      </c>
      <c r="T167" s="227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28" t="s">
        <v>173</v>
      </c>
      <c r="AT167" s="228" t="s">
        <v>193</v>
      </c>
      <c r="AU167" s="228" t="s">
        <v>85</v>
      </c>
      <c r="AY167" s="14" t="s">
        <v>138</v>
      </c>
      <c r="BE167" s="229">
        <f>IF(N167="základní",J167,0)</f>
        <v>0</v>
      </c>
      <c r="BF167" s="229">
        <f>IF(N167="snížená",J167,0)</f>
        <v>0</v>
      </c>
      <c r="BG167" s="229">
        <f>IF(N167="zákl. přenesená",J167,0)</f>
        <v>0</v>
      </c>
      <c r="BH167" s="229">
        <f>IF(N167="sníž. přenesená",J167,0)</f>
        <v>0</v>
      </c>
      <c r="BI167" s="229">
        <f>IF(N167="nulová",J167,0)</f>
        <v>0</v>
      </c>
      <c r="BJ167" s="14" t="s">
        <v>85</v>
      </c>
      <c r="BK167" s="230">
        <f>ROUND(I167*H167,3)</f>
        <v>0</v>
      </c>
      <c r="BL167" s="14" t="s">
        <v>144</v>
      </c>
      <c r="BM167" s="228" t="s">
        <v>311</v>
      </c>
    </row>
    <row r="168" s="2" customFormat="1" ht="62.7" customHeight="1">
      <c r="A168" s="35"/>
      <c r="B168" s="36"/>
      <c r="C168" s="216" t="s">
        <v>312</v>
      </c>
      <c r="D168" s="216" t="s">
        <v>140</v>
      </c>
      <c r="E168" s="217" t="s">
        <v>190</v>
      </c>
      <c r="F168" s="218" t="s">
        <v>191</v>
      </c>
      <c r="G168" s="219" t="s">
        <v>143</v>
      </c>
      <c r="H168" s="220">
        <v>115.5</v>
      </c>
      <c r="I168" s="221"/>
      <c r="J168" s="222">
        <f>ROUND(I168*H168,3)</f>
        <v>0</v>
      </c>
      <c r="K168" s="223"/>
      <c r="L168" s="41"/>
      <c r="M168" s="224" t="s">
        <v>1</v>
      </c>
      <c r="N168" s="225" t="s">
        <v>42</v>
      </c>
      <c r="O168" s="88"/>
      <c r="P168" s="226">
        <f>O168*H168</f>
        <v>0</v>
      </c>
      <c r="Q168" s="226">
        <v>0</v>
      </c>
      <c r="R168" s="226">
        <f>Q168*H168</f>
        <v>0</v>
      </c>
      <c r="S168" s="226">
        <v>0</v>
      </c>
      <c r="T168" s="227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28" t="s">
        <v>144</v>
      </c>
      <c r="AT168" s="228" t="s">
        <v>140</v>
      </c>
      <c r="AU168" s="228" t="s">
        <v>85</v>
      </c>
      <c r="AY168" s="14" t="s">
        <v>138</v>
      </c>
      <c r="BE168" s="229">
        <f>IF(N168="základní",J168,0)</f>
        <v>0</v>
      </c>
      <c r="BF168" s="229">
        <f>IF(N168="snížená",J168,0)</f>
        <v>0</v>
      </c>
      <c r="BG168" s="229">
        <f>IF(N168="zákl. přenesená",J168,0)</f>
        <v>0</v>
      </c>
      <c r="BH168" s="229">
        <f>IF(N168="sníž. přenesená",J168,0)</f>
        <v>0</v>
      </c>
      <c r="BI168" s="229">
        <f>IF(N168="nulová",J168,0)</f>
        <v>0</v>
      </c>
      <c r="BJ168" s="14" t="s">
        <v>85</v>
      </c>
      <c r="BK168" s="230">
        <f>ROUND(I168*H168,3)</f>
        <v>0</v>
      </c>
      <c r="BL168" s="14" t="s">
        <v>144</v>
      </c>
      <c r="BM168" s="228" t="s">
        <v>313</v>
      </c>
    </row>
    <row r="169" s="2" customFormat="1" ht="16.5" customHeight="1">
      <c r="A169" s="35"/>
      <c r="B169" s="36"/>
      <c r="C169" s="236" t="s">
        <v>314</v>
      </c>
      <c r="D169" s="236" t="s">
        <v>193</v>
      </c>
      <c r="E169" s="237" t="s">
        <v>315</v>
      </c>
      <c r="F169" s="238" t="s">
        <v>316</v>
      </c>
      <c r="G169" s="239" t="s">
        <v>171</v>
      </c>
      <c r="H169" s="240">
        <v>20.789999999999999</v>
      </c>
      <c r="I169" s="241"/>
      <c r="J169" s="242">
        <f>ROUND(I169*H169,3)</f>
        <v>0</v>
      </c>
      <c r="K169" s="243"/>
      <c r="L169" s="244"/>
      <c r="M169" s="245" t="s">
        <v>1</v>
      </c>
      <c r="N169" s="246" t="s">
        <v>42</v>
      </c>
      <c r="O169" s="88"/>
      <c r="P169" s="226">
        <f>O169*H169</f>
        <v>0</v>
      </c>
      <c r="Q169" s="226">
        <v>1</v>
      </c>
      <c r="R169" s="226">
        <f>Q169*H169</f>
        <v>20.789999999999999</v>
      </c>
      <c r="S169" s="226">
        <v>0</v>
      </c>
      <c r="T169" s="227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28" t="s">
        <v>173</v>
      </c>
      <c r="AT169" s="228" t="s">
        <v>193</v>
      </c>
      <c r="AU169" s="228" t="s">
        <v>85</v>
      </c>
      <c r="AY169" s="14" t="s">
        <v>138</v>
      </c>
      <c r="BE169" s="229">
        <f>IF(N169="základní",J169,0)</f>
        <v>0</v>
      </c>
      <c r="BF169" s="229">
        <f>IF(N169="snížená",J169,0)</f>
        <v>0</v>
      </c>
      <c r="BG169" s="229">
        <f>IF(N169="zákl. přenesená",J169,0)</f>
        <v>0</v>
      </c>
      <c r="BH169" s="229">
        <f>IF(N169="sníž. přenesená",J169,0)</f>
        <v>0</v>
      </c>
      <c r="BI169" s="229">
        <f>IF(N169="nulová",J169,0)</f>
        <v>0</v>
      </c>
      <c r="BJ169" s="14" t="s">
        <v>85</v>
      </c>
      <c r="BK169" s="230">
        <f>ROUND(I169*H169,3)</f>
        <v>0</v>
      </c>
      <c r="BL169" s="14" t="s">
        <v>144</v>
      </c>
      <c r="BM169" s="228" t="s">
        <v>317</v>
      </c>
    </row>
    <row r="170" s="12" customFormat="1" ht="25.92" customHeight="1">
      <c r="A170" s="12"/>
      <c r="B170" s="200"/>
      <c r="C170" s="201"/>
      <c r="D170" s="202" t="s">
        <v>76</v>
      </c>
      <c r="E170" s="203" t="s">
        <v>318</v>
      </c>
      <c r="F170" s="203" t="s">
        <v>319</v>
      </c>
      <c r="G170" s="201"/>
      <c r="H170" s="201"/>
      <c r="I170" s="204"/>
      <c r="J170" s="205">
        <f>BK170</f>
        <v>0</v>
      </c>
      <c r="K170" s="201"/>
      <c r="L170" s="206"/>
      <c r="M170" s="207"/>
      <c r="N170" s="208"/>
      <c r="O170" s="208"/>
      <c r="P170" s="209">
        <f>P171</f>
        <v>0</v>
      </c>
      <c r="Q170" s="208"/>
      <c r="R170" s="209">
        <f>R171</f>
        <v>0</v>
      </c>
      <c r="S170" s="208"/>
      <c r="T170" s="210">
        <f>T171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11" t="s">
        <v>85</v>
      </c>
      <c r="AT170" s="212" t="s">
        <v>76</v>
      </c>
      <c r="AU170" s="212" t="s">
        <v>77</v>
      </c>
      <c r="AY170" s="211" t="s">
        <v>138</v>
      </c>
      <c r="BK170" s="213">
        <f>BK171</f>
        <v>0</v>
      </c>
    </row>
    <row r="171" s="2" customFormat="1" ht="37.8" customHeight="1">
      <c r="A171" s="35"/>
      <c r="B171" s="36"/>
      <c r="C171" s="216" t="s">
        <v>320</v>
      </c>
      <c r="D171" s="216" t="s">
        <v>140</v>
      </c>
      <c r="E171" s="217" t="s">
        <v>321</v>
      </c>
      <c r="F171" s="218" t="s">
        <v>322</v>
      </c>
      <c r="G171" s="219" t="s">
        <v>171</v>
      </c>
      <c r="H171" s="220">
        <v>710.37180000000001</v>
      </c>
      <c r="I171" s="221"/>
      <c r="J171" s="222">
        <f>ROUND(I171*H171,3)</f>
        <v>0</v>
      </c>
      <c r="K171" s="223"/>
      <c r="L171" s="41"/>
      <c r="M171" s="231" t="s">
        <v>1</v>
      </c>
      <c r="N171" s="232" t="s">
        <v>42</v>
      </c>
      <c r="O171" s="233"/>
      <c r="P171" s="234">
        <f>O171*H171</f>
        <v>0</v>
      </c>
      <c r="Q171" s="234">
        <v>0</v>
      </c>
      <c r="R171" s="234">
        <f>Q171*H171</f>
        <v>0</v>
      </c>
      <c r="S171" s="234">
        <v>0</v>
      </c>
      <c r="T171" s="235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28" t="s">
        <v>144</v>
      </c>
      <c r="AT171" s="228" t="s">
        <v>140</v>
      </c>
      <c r="AU171" s="228" t="s">
        <v>85</v>
      </c>
      <c r="AY171" s="14" t="s">
        <v>138</v>
      </c>
      <c r="BE171" s="229">
        <f>IF(N171="základní",J171,0)</f>
        <v>0</v>
      </c>
      <c r="BF171" s="229">
        <f>IF(N171="snížená",J171,0)</f>
        <v>0</v>
      </c>
      <c r="BG171" s="229">
        <f>IF(N171="zákl. přenesená",J171,0)</f>
        <v>0</v>
      </c>
      <c r="BH171" s="229">
        <f>IF(N171="sníž. přenesená",J171,0)</f>
        <v>0</v>
      </c>
      <c r="BI171" s="229">
        <f>IF(N171="nulová",J171,0)</f>
        <v>0</v>
      </c>
      <c r="BJ171" s="14" t="s">
        <v>85</v>
      </c>
      <c r="BK171" s="230">
        <f>ROUND(I171*H171,3)</f>
        <v>0</v>
      </c>
      <c r="BL171" s="14" t="s">
        <v>144</v>
      </c>
      <c r="BM171" s="228" t="s">
        <v>323</v>
      </c>
    </row>
    <row r="172" s="2" customFormat="1" ht="6.96" customHeight="1">
      <c r="A172" s="35"/>
      <c r="B172" s="63"/>
      <c r="C172" s="64"/>
      <c r="D172" s="64"/>
      <c r="E172" s="64"/>
      <c r="F172" s="64"/>
      <c r="G172" s="64"/>
      <c r="H172" s="64"/>
      <c r="I172" s="64"/>
      <c r="J172" s="64"/>
      <c r="K172" s="64"/>
      <c r="L172" s="41"/>
      <c r="M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</row>
  </sheetData>
  <sheetProtection sheet="1" autoFilter="0" formatColumns="0" formatRows="0" objects="1" scenarios="1" spinCount="100000" saltValue="9IltG365wEFjoLoXfacO0bV5yU6nAtywMO2rky0vBcOHDJ7y2icXassS2llD6n8Hvw2BbSsqxiQ+yXgpLI0o5A==" hashValue="EuyWcPXh35wGtm+NohOqwkgcVhao3EQonbMRWlrCVUGTuA1IG52C+d0isuW1Bi7jLSjOM2o5sZQRQv9RWjW3+w==" algorithmName="SHA-512" password="CC35"/>
  <autoFilter ref="C122:K171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93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87</v>
      </c>
    </row>
    <row r="4" s="1" customFormat="1" ht="24.96" customHeight="1">
      <c r="B4" s="17"/>
      <c r="D4" s="135" t="s">
        <v>112</v>
      </c>
      <c r="L4" s="17"/>
      <c r="M4" s="136" t="s">
        <v>11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16.5" customHeight="1">
      <c r="B7" s="17"/>
      <c r="E7" s="138" t="str">
        <f>'Rekapitulace stavby'!K6</f>
        <v>Park a dětské hřiště - Nová Bystřice - pan Cimbůrková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113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324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17. 10. 2025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tr">
        <f>IF('Rekapitulace stavby'!AN10="","",'Rekapitulace stavby'!AN10)</f>
        <v/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tr">
        <f>IF('Rekapitulace stavby'!E11="","",'Rekapitulace stavby'!E11)</f>
        <v xml:space="preserve"> </v>
      </c>
      <c r="F15" s="35"/>
      <c r="G15" s="35"/>
      <c r="H15" s="35"/>
      <c r="I15" s="137" t="s">
        <v>27</v>
      </c>
      <c r="J15" s="140" t="str">
        <f>IF('Rekapitulace stavby'!AN11="","",'Rekapitulace stavby'!AN11)</f>
        <v/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28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27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30</v>
      </c>
      <c r="E20" s="35"/>
      <c r="F20" s="35"/>
      <c r="G20" s="35"/>
      <c r="H20" s="35"/>
      <c r="I20" s="137" t="s">
        <v>25</v>
      </c>
      <c r="J20" s="140" t="str">
        <f>IF('Rekapitulace stavby'!AN16="","",'Rekapitulace stavby'!AN16)</f>
        <v/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tr">
        <f>IF('Rekapitulace stavby'!E17="","",'Rekapitulace stavby'!E17)</f>
        <v xml:space="preserve"> </v>
      </c>
      <c r="F21" s="35"/>
      <c r="G21" s="35"/>
      <c r="H21" s="35"/>
      <c r="I21" s="137" t="s">
        <v>27</v>
      </c>
      <c r="J21" s="140" t="str">
        <f>IF('Rekapitulace stavby'!AN17="","",'Rekapitulace stavby'!AN17)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33</v>
      </c>
      <c r="E23" s="35"/>
      <c r="F23" s="35"/>
      <c r="G23" s="35"/>
      <c r="H23" s="35"/>
      <c r="I23" s="137" t="s">
        <v>25</v>
      </c>
      <c r="J23" s="140" t="s">
        <v>34</v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">
        <v>35</v>
      </c>
      <c r="F24" s="35"/>
      <c r="G24" s="35"/>
      <c r="H24" s="35"/>
      <c r="I24" s="137" t="s">
        <v>27</v>
      </c>
      <c r="J24" s="140" t="s">
        <v>1</v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36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37</v>
      </c>
      <c r="E30" s="35"/>
      <c r="F30" s="35"/>
      <c r="G30" s="35"/>
      <c r="H30" s="35"/>
      <c r="I30" s="35"/>
      <c r="J30" s="148">
        <f>ROUND(J120,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39</v>
      </c>
      <c r="G32" s="35"/>
      <c r="H32" s="35"/>
      <c r="I32" s="149" t="s">
        <v>38</v>
      </c>
      <c r="J32" s="149" t="s">
        <v>40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41</v>
      </c>
      <c r="E33" s="137" t="s">
        <v>42</v>
      </c>
      <c r="F33" s="151">
        <f>ROUND((SUM(BE120:BE178)),  2)</f>
        <v>0</v>
      </c>
      <c r="G33" s="35"/>
      <c r="H33" s="35"/>
      <c r="I33" s="152">
        <v>0.20999999999999999</v>
      </c>
      <c r="J33" s="151">
        <f>ROUND(((SUM(BE120:BE178))*I33),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43</v>
      </c>
      <c r="F34" s="151">
        <f>ROUND((SUM(BF120:BF178)),  2)</f>
        <v>0</v>
      </c>
      <c r="G34" s="35"/>
      <c r="H34" s="35"/>
      <c r="I34" s="152">
        <v>0.12</v>
      </c>
      <c r="J34" s="151">
        <f>ROUND(((SUM(BF120:BF178))*I34),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44</v>
      </c>
      <c r="F35" s="151">
        <f>ROUND((SUM(BG120:BG178)),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45</v>
      </c>
      <c r="F36" s="151">
        <f>ROUND((SUM(BH120:BH178)),  2)</f>
        <v>0</v>
      </c>
      <c r="G36" s="35"/>
      <c r="H36" s="35"/>
      <c r="I36" s="152">
        <v>0.12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46</v>
      </c>
      <c r="F37" s="151">
        <f>ROUND((SUM(BI120:BI178)),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47</v>
      </c>
      <c r="E39" s="155"/>
      <c r="F39" s="155"/>
      <c r="G39" s="156" t="s">
        <v>48</v>
      </c>
      <c r="H39" s="157" t="s">
        <v>49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50</v>
      </c>
      <c r="E50" s="161"/>
      <c r="F50" s="161"/>
      <c r="G50" s="160" t="s">
        <v>51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52</v>
      </c>
      <c r="E61" s="163"/>
      <c r="F61" s="164" t="s">
        <v>53</v>
      </c>
      <c r="G61" s="162" t="s">
        <v>52</v>
      </c>
      <c r="H61" s="163"/>
      <c r="I61" s="163"/>
      <c r="J61" s="165" t="s">
        <v>53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54</v>
      </c>
      <c r="E65" s="166"/>
      <c r="F65" s="166"/>
      <c r="G65" s="160" t="s">
        <v>55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52</v>
      </c>
      <c r="E76" s="163"/>
      <c r="F76" s="164" t="s">
        <v>53</v>
      </c>
      <c r="G76" s="162" t="s">
        <v>52</v>
      </c>
      <c r="H76" s="163"/>
      <c r="I76" s="163"/>
      <c r="J76" s="165" t="s">
        <v>53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115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71" t="str">
        <f>E7</f>
        <v>Park a dětské hřiště - Nová Bystřice - pan Cimbůrková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113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03 - Rostliny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7"/>
      <c r="E89" s="37"/>
      <c r="F89" s="24" t="str">
        <f>F12</f>
        <v>Rybní ulice, Nová Bystřice</v>
      </c>
      <c r="G89" s="37"/>
      <c r="H89" s="37"/>
      <c r="I89" s="29" t="s">
        <v>22</v>
      </c>
      <c r="J89" s="76" t="str">
        <f>IF(J12="","",J12)</f>
        <v>17. 10. 2025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 xml:space="preserve"> </v>
      </c>
      <c r="G91" s="37"/>
      <c r="H91" s="37"/>
      <c r="I91" s="29" t="s">
        <v>30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28</v>
      </c>
      <c r="D92" s="37"/>
      <c r="E92" s="37"/>
      <c r="F92" s="24" t="str">
        <f>IF(E18="","",E18)</f>
        <v>Vyplň údaj</v>
      </c>
      <c r="G92" s="37"/>
      <c r="H92" s="37"/>
      <c r="I92" s="29" t="s">
        <v>33</v>
      </c>
      <c r="J92" s="33" t="str">
        <f>E24</f>
        <v>Tereza Čábelková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72" t="s">
        <v>116</v>
      </c>
      <c r="D94" s="173"/>
      <c r="E94" s="173"/>
      <c r="F94" s="173"/>
      <c r="G94" s="173"/>
      <c r="H94" s="173"/>
      <c r="I94" s="173"/>
      <c r="J94" s="174" t="s">
        <v>117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5" t="s">
        <v>118</v>
      </c>
      <c r="D96" s="37"/>
      <c r="E96" s="37"/>
      <c r="F96" s="37"/>
      <c r="G96" s="37"/>
      <c r="H96" s="37"/>
      <c r="I96" s="37"/>
      <c r="J96" s="107">
        <f>J120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119</v>
      </c>
    </row>
    <row r="97" s="9" customFormat="1" ht="24.96" customHeight="1">
      <c r="A97" s="9"/>
      <c r="B97" s="176"/>
      <c r="C97" s="177"/>
      <c r="D97" s="178" t="s">
        <v>325</v>
      </c>
      <c r="E97" s="179"/>
      <c r="F97" s="179"/>
      <c r="G97" s="179"/>
      <c r="H97" s="179"/>
      <c r="I97" s="179"/>
      <c r="J97" s="180">
        <f>J121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76"/>
      <c r="C98" s="177"/>
      <c r="D98" s="178" t="s">
        <v>326</v>
      </c>
      <c r="E98" s="179"/>
      <c r="F98" s="179"/>
      <c r="G98" s="179"/>
      <c r="H98" s="179"/>
      <c r="I98" s="179"/>
      <c r="J98" s="180">
        <f>J133</f>
        <v>0</v>
      </c>
      <c r="K98" s="177"/>
      <c r="L98" s="181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76"/>
      <c r="C99" s="177"/>
      <c r="D99" s="178" t="s">
        <v>327</v>
      </c>
      <c r="E99" s="179"/>
      <c r="F99" s="179"/>
      <c r="G99" s="179"/>
      <c r="H99" s="179"/>
      <c r="I99" s="179"/>
      <c r="J99" s="180">
        <f>J148</f>
        <v>0</v>
      </c>
      <c r="K99" s="177"/>
      <c r="L99" s="181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82"/>
      <c r="C100" s="183"/>
      <c r="D100" s="184" t="s">
        <v>328</v>
      </c>
      <c r="E100" s="185"/>
      <c r="F100" s="185"/>
      <c r="G100" s="185"/>
      <c r="H100" s="185"/>
      <c r="I100" s="185"/>
      <c r="J100" s="186">
        <f>J171</f>
        <v>0</v>
      </c>
      <c r="K100" s="183"/>
      <c r="L100" s="18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5"/>
      <c r="B101" s="36"/>
      <c r="C101" s="37"/>
      <c r="D101" s="37"/>
      <c r="E101" s="37"/>
      <c r="F101" s="37"/>
      <c r="G101" s="37"/>
      <c r="H101" s="37"/>
      <c r="I101" s="37"/>
      <c r="J101" s="37"/>
      <c r="K101" s="37"/>
      <c r="L101" s="60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2" s="2" customFormat="1" ht="6.96" customHeight="1">
      <c r="A102" s="35"/>
      <c r="B102" s="63"/>
      <c r="C102" s="64"/>
      <c r="D102" s="64"/>
      <c r="E102" s="64"/>
      <c r="F102" s="64"/>
      <c r="G102" s="64"/>
      <c r="H102" s="64"/>
      <c r="I102" s="64"/>
      <c r="J102" s="64"/>
      <c r="K102" s="64"/>
      <c r="L102" s="60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6" s="2" customFormat="1" ht="6.96" customHeight="1">
      <c r="A106" s="35"/>
      <c r="B106" s="65"/>
      <c r="C106" s="66"/>
      <c r="D106" s="66"/>
      <c r="E106" s="66"/>
      <c r="F106" s="66"/>
      <c r="G106" s="66"/>
      <c r="H106" s="66"/>
      <c r="I106" s="66"/>
      <c r="J106" s="66"/>
      <c r="K106" s="66"/>
      <c r="L106" s="60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24.96" customHeight="1">
      <c r="A107" s="35"/>
      <c r="B107" s="36"/>
      <c r="C107" s="20" t="s">
        <v>123</v>
      </c>
      <c r="D107" s="37"/>
      <c r="E107" s="37"/>
      <c r="F107" s="37"/>
      <c r="G107" s="37"/>
      <c r="H107" s="37"/>
      <c r="I107" s="37"/>
      <c r="J107" s="37"/>
      <c r="K107" s="37"/>
      <c r="L107" s="60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6.96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12" customHeight="1">
      <c r="A109" s="35"/>
      <c r="B109" s="36"/>
      <c r="C109" s="29" t="s">
        <v>16</v>
      </c>
      <c r="D109" s="37"/>
      <c r="E109" s="37"/>
      <c r="F109" s="37"/>
      <c r="G109" s="37"/>
      <c r="H109" s="37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6.5" customHeight="1">
      <c r="A110" s="35"/>
      <c r="B110" s="36"/>
      <c r="C110" s="37"/>
      <c r="D110" s="37"/>
      <c r="E110" s="171" t="str">
        <f>E7</f>
        <v>Park a dětské hřiště - Nová Bystřice - pan Cimbůrková</v>
      </c>
      <c r="F110" s="29"/>
      <c r="G110" s="29"/>
      <c r="H110" s="29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2" customHeight="1">
      <c r="A111" s="35"/>
      <c r="B111" s="36"/>
      <c r="C111" s="29" t="s">
        <v>113</v>
      </c>
      <c r="D111" s="37"/>
      <c r="E111" s="37"/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6.5" customHeight="1">
      <c r="A112" s="35"/>
      <c r="B112" s="36"/>
      <c r="C112" s="37"/>
      <c r="D112" s="37"/>
      <c r="E112" s="73" t="str">
        <f>E9</f>
        <v>03 - Rostliny</v>
      </c>
      <c r="F112" s="37"/>
      <c r="G112" s="37"/>
      <c r="H112" s="37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6.96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2" customHeight="1">
      <c r="A114" s="35"/>
      <c r="B114" s="36"/>
      <c r="C114" s="29" t="s">
        <v>20</v>
      </c>
      <c r="D114" s="37"/>
      <c r="E114" s="37"/>
      <c r="F114" s="24" t="str">
        <f>F12</f>
        <v>Rybní ulice, Nová Bystřice</v>
      </c>
      <c r="G114" s="37"/>
      <c r="H114" s="37"/>
      <c r="I114" s="29" t="s">
        <v>22</v>
      </c>
      <c r="J114" s="76" t="str">
        <f>IF(J12="","",J12)</f>
        <v>17. 10. 2025</v>
      </c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5.15" customHeight="1">
      <c r="A116" s="35"/>
      <c r="B116" s="36"/>
      <c r="C116" s="29" t="s">
        <v>24</v>
      </c>
      <c r="D116" s="37"/>
      <c r="E116" s="37"/>
      <c r="F116" s="24" t="str">
        <f>E15</f>
        <v xml:space="preserve"> </v>
      </c>
      <c r="G116" s="37"/>
      <c r="H116" s="37"/>
      <c r="I116" s="29" t="s">
        <v>30</v>
      </c>
      <c r="J116" s="33" t="str">
        <f>E21</f>
        <v xml:space="preserve"> </v>
      </c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5.15" customHeight="1">
      <c r="A117" s="35"/>
      <c r="B117" s="36"/>
      <c r="C117" s="29" t="s">
        <v>28</v>
      </c>
      <c r="D117" s="37"/>
      <c r="E117" s="37"/>
      <c r="F117" s="24" t="str">
        <f>IF(E18="","",E18)</f>
        <v>Vyplň údaj</v>
      </c>
      <c r="G117" s="37"/>
      <c r="H117" s="37"/>
      <c r="I117" s="29" t="s">
        <v>33</v>
      </c>
      <c r="J117" s="33" t="str">
        <f>E24</f>
        <v>Tereza Čábelková</v>
      </c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0.32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11" customFormat="1" ht="29.28" customHeight="1">
      <c r="A119" s="188"/>
      <c r="B119" s="189"/>
      <c r="C119" s="190" t="s">
        <v>124</v>
      </c>
      <c r="D119" s="191" t="s">
        <v>62</v>
      </c>
      <c r="E119" s="191" t="s">
        <v>58</v>
      </c>
      <c r="F119" s="191" t="s">
        <v>59</v>
      </c>
      <c r="G119" s="191" t="s">
        <v>125</v>
      </c>
      <c r="H119" s="191" t="s">
        <v>126</v>
      </c>
      <c r="I119" s="191" t="s">
        <v>127</v>
      </c>
      <c r="J119" s="192" t="s">
        <v>117</v>
      </c>
      <c r="K119" s="193" t="s">
        <v>128</v>
      </c>
      <c r="L119" s="194"/>
      <c r="M119" s="97" t="s">
        <v>1</v>
      </c>
      <c r="N119" s="98" t="s">
        <v>41</v>
      </c>
      <c r="O119" s="98" t="s">
        <v>129</v>
      </c>
      <c r="P119" s="98" t="s">
        <v>130</v>
      </c>
      <c r="Q119" s="98" t="s">
        <v>131</v>
      </c>
      <c r="R119" s="98" t="s">
        <v>132</v>
      </c>
      <c r="S119" s="98" t="s">
        <v>133</v>
      </c>
      <c r="T119" s="99" t="s">
        <v>134</v>
      </c>
      <c r="U119" s="188"/>
      <c r="V119" s="188"/>
      <c r="W119" s="188"/>
      <c r="X119" s="188"/>
      <c r="Y119" s="188"/>
      <c r="Z119" s="188"/>
      <c r="AA119" s="188"/>
      <c r="AB119" s="188"/>
      <c r="AC119" s="188"/>
      <c r="AD119" s="188"/>
      <c r="AE119" s="188"/>
    </row>
    <row r="120" s="2" customFormat="1" ht="22.8" customHeight="1">
      <c r="A120" s="35"/>
      <c r="B120" s="36"/>
      <c r="C120" s="104" t="s">
        <v>135</v>
      </c>
      <c r="D120" s="37"/>
      <c r="E120" s="37"/>
      <c r="F120" s="37"/>
      <c r="G120" s="37"/>
      <c r="H120" s="37"/>
      <c r="I120" s="37"/>
      <c r="J120" s="195">
        <f>BK120</f>
        <v>0</v>
      </c>
      <c r="K120" s="37"/>
      <c r="L120" s="41"/>
      <c r="M120" s="100"/>
      <c r="N120" s="196"/>
      <c r="O120" s="101"/>
      <c r="P120" s="197">
        <f>P121+P133+P148</f>
        <v>0</v>
      </c>
      <c r="Q120" s="101"/>
      <c r="R120" s="197">
        <f>R121+R133+R148</f>
        <v>0</v>
      </c>
      <c r="S120" s="101"/>
      <c r="T120" s="198">
        <f>T121+T133+T148</f>
        <v>0</v>
      </c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T120" s="14" t="s">
        <v>76</v>
      </c>
      <c r="AU120" s="14" t="s">
        <v>119</v>
      </c>
      <c r="BK120" s="199">
        <f>BK121+BK133+BK148</f>
        <v>0</v>
      </c>
    </row>
    <row r="121" s="12" customFormat="1" ht="25.92" customHeight="1">
      <c r="A121" s="12"/>
      <c r="B121" s="200"/>
      <c r="C121" s="201"/>
      <c r="D121" s="202" t="s">
        <v>76</v>
      </c>
      <c r="E121" s="203" t="s">
        <v>329</v>
      </c>
      <c r="F121" s="203" t="s">
        <v>329</v>
      </c>
      <c r="G121" s="201"/>
      <c r="H121" s="201"/>
      <c r="I121" s="204"/>
      <c r="J121" s="205">
        <f>BK121</f>
        <v>0</v>
      </c>
      <c r="K121" s="201"/>
      <c r="L121" s="206"/>
      <c r="M121" s="207"/>
      <c r="N121" s="208"/>
      <c r="O121" s="208"/>
      <c r="P121" s="209">
        <f>SUM(P122:P132)</f>
        <v>0</v>
      </c>
      <c r="Q121" s="208"/>
      <c r="R121" s="209">
        <f>SUM(R122:R132)</f>
        <v>0</v>
      </c>
      <c r="S121" s="208"/>
      <c r="T121" s="210">
        <f>SUM(T122:T132)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1" t="s">
        <v>85</v>
      </c>
      <c r="AT121" s="212" t="s">
        <v>76</v>
      </c>
      <c r="AU121" s="212" t="s">
        <v>77</v>
      </c>
      <c r="AY121" s="211" t="s">
        <v>138</v>
      </c>
      <c r="BK121" s="213">
        <f>SUM(BK122:BK132)</f>
        <v>0</v>
      </c>
    </row>
    <row r="122" s="2" customFormat="1" ht="16.5" customHeight="1">
      <c r="A122" s="35"/>
      <c r="B122" s="36"/>
      <c r="C122" s="216" t="s">
        <v>85</v>
      </c>
      <c r="D122" s="216" t="s">
        <v>140</v>
      </c>
      <c r="E122" s="217" t="s">
        <v>330</v>
      </c>
      <c r="F122" s="218" t="s">
        <v>331</v>
      </c>
      <c r="G122" s="219" t="s">
        <v>1</v>
      </c>
      <c r="H122" s="220">
        <v>10</v>
      </c>
      <c r="I122" s="221"/>
      <c r="J122" s="222">
        <f>ROUND(I122*H122,3)</f>
        <v>0</v>
      </c>
      <c r="K122" s="223"/>
      <c r="L122" s="41"/>
      <c r="M122" s="224" t="s">
        <v>1</v>
      </c>
      <c r="N122" s="225" t="s">
        <v>42</v>
      </c>
      <c r="O122" s="88"/>
      <c r="P122" s="226">
        <f>O122*H122</f>
        <v>0</v>
      </c>
      <c r="Q122" s="226">
        <v>0</v>
      </c>
      <c r="R122" s="226">
        <f>Q122*H122</f>
        <v>0</v>
      </c>
      <c r="S122" s="226">
        <v>0</v>
      </c>
      <c r="T122" s="227">
        <f>S122*H122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R122" s="228" t="s">
        <v>144</v>
      </c>
      <c r="AT122" s="228" t="s">
        <v>140</v>
      </c>
      <c r="AU122" s="228" t="s">
        <v>85</v>
      </c>
      <c r="AY122" s="14" t="s">
        <v>138</v>
      </c>
      <c r="BE122" s="229">
        <f>IF(N122="základní",J122,0)</f>
        <v>0</v>
      </c>
      <c r="BF122" s="229">
        <f>IF(N122="snížená",J122,0)</f>
        <v>0</v>
      </c>
      <c r="BG122" s="229">
        <f>IF(N122="zákl. přenesená",J122,0)</f>
        <v>0</v>
      </c>
      <c r="BH122" s="229">
        <f>IF(N122="sníž. přenesená",J122,0)</f>
        <v>0</v>
      </c>
      <c r="BI122" s="229">
        <f>IF(N122="nulová",J122,0)</f>
        <v>0</v>
      </c>
      <c r="BJ122" s="14" t="s">
        <v>85</v>
      </c>
      <c r="BK122" s="230">
        <f>ROUND(I122*H122,3)</f>
        <v>0</v>
      </c>
      <c r="BL122" s="14" t="s">
        <v>144</v>
      </c>
      <c r="BM122" s="228" t="s">
        <v>332</v>
      </c>
    </row>
    <row r="123" s="2" customFormat="1" ht="16.5" customHeight="1">
      <c r="A123" s="35"/>
      <c r="B123" s="36"/>
      <c r="C123" s="216" t="s">
        <v>87</v>
      </c>
      <c r="D123" s="216" t="s">
        <v>140</v>
      </c>
      <c r="E123" s="217" t="s">
        <v>333</v>
      </c>
      <c r="F123" s="218" t="s">
        <v>334</v>
      </c>
      <c r="G123" s="219" t="s">
        <v>1</v>
      </c>
      <c r="H123" s="220">
        <v>7</v>
      </c>
      <c r="I123" s="221"/>
      <c r="J123" s="222">
        <f>ROUND(I123*H123,3)</f>
        <v>0</v>
      </c>
      <c r="K123" s="223"/>
      <c r="L123" s="41"/>
      <c r="M123" s="224" t="s">
        <v>1</v>
      </c>
      <c r="N123" s="225" t="s">
        <v>42</v>
      </c>
      <c r="O123" s="88"/>
      <c r="P123" s="226">
        <f>O123*H123</f>
        <v>0</v>
      </c>
      <c r="Q123" s="226">
        <v>0</v>
      </c>
      <c r="R123" s="226">
        <f>Q123*H123</f>
        <v>0</v>
      </c>
      <c r="S123" s="226">
        <v>0</v>
      </c>
      <c r="T123" s="227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228" t="s">
        <v>144</v>
      </c>
      <c r="AT123" s="228" t="s">
        <v>140</v>
      </c>
      <c r="AU123" s="228" t="s">
        <v>85</v>
      </c>
      <c r="AY123" s="14" t="s">
        <v>138</v>
      </c>
      <c r="BE123" s="229">
        <f>IF(N123="základní",J123,0)</f>
        <v>0</v>
      </c>
      <c r="BF123" s="229">
        <f>IF(N123="snížená",J123,0)</f>
        <v>0</v>
      </c>
      <c r="BG123" s="229">
        <f>IF(N123="zákl. přenesená",J123,0)</f>
        <v>0</v>
      </c>
      <c r="BH123" s="229">
        <f>IF(N123="sníž. přenesená",J123,0)</f>
        <v>0</v>
      </c>
      <c r="BI123" s="229">
        <f>IF(N123="nulová",J123,0)</f>
        <v>0</v>
      </c>
      <c r="BJ123" s="14" t="s">
        <v>85</v>
      </c>
      <c r="BK123" s="230">
        <f>ROUND(I123*H123,3)</f>
        <v>0</v>
      </c>
      <c r="BL123" s="14" t="s">
        <v>144</v>
      </c>
      <c r="BM123" s="228" t="s">
        <v>335</v>
      </c>
    </row>
    <row r="124" s="2" customFormat="1" ht="16.5" customHeight="1">
      <c r="A124" s="35"/>
      <c r="B124" s="36"/>
      <c r="C124" s="216" t="s">
        <v>149</v>
      </c>
      <c r="D124" s="216" t="s">
        <v>140</v>
      </c>
      <c r="E124" s="217" t="s">
        <v>336</v>
      </c>
      <c r="F124" s="218" t="s">
        <v>337</v>
      </c>
      <c r="G124" s="219" t="s">
        <v>1</v>
      </c>
      <c r="H124" s="220">
        <v>3</v>
      </c>
      <c r="I124" s="221"/>
      <c r="J124" s="222">
        <f>ROUND(I124*H124,3)</f>
        <v>0</v>
      </c>
      <c r="K124" s="223"/>
      <c r="L124" s="41"/>
      <c r="M124" s="224" t="s">
        <v>1</v>
      </c>
      <c r="N124" s="225" t="s">
        <v>42</v>
      </c>
      <c r="O124" s="88"/>
      <c r="P124" s="226">
        <f>O124*H124</f>
        <v>0</v>
      </c>
      <c r="Q124" s="226">
        <v>0</v>
      </c>
      <c r="R124" s="226">
        <f>Q124*H124</f>
        <v>0</v>
      </c>
      <c r="S124" s="226">
        <v>0</v>
      </c>
      <c r="T124" s="227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28" t="s">
        <v>144</v>
      </c>
      <c r="AT124" s="228" t="s">
        <v>140</v>
      </c>
      <c r="AU124" s="228" t="s">
        <v>85</v>
      </c>
      <c r="AY124" s="14" t="s">
        <v>138</v>
      </c>
      <c r="BE124" s="229">
        <f>IF(N124="základní",J124,0)</f>
        <v>0</v>
      </c>
      <c r="BF124" s="229">
        <f>IF(N124="snížená",J124,0)</f>
        <v>0</v>
      </c>
      <c r="BG124" s="229">
        <f>IF(N124="zákl. přenesená",J124,0)</f>
        <v>0</v>
      </c>
      <c r="BH124" s="229">
        <f>IF(N124="sníž. přenesená",J124,0)</f>
        <v>0</v>
      </c>
      <c r="BI124" s="229">
        <f>IF(N124="nulová",J124,0)</f>
        <v>0</v>
      </c>
      <c r="BJ124" s="14" t="s">
        <v>85</v>
      </c>
      <c r="BK124" s="230">
        <f>ROUND(I124*H124,3)</f>
        <v>0</v>
      </c>
      <c r="BL124" s="14" t="s">
        <v>144</v>
      </c>
      <c r="BM124" s="228" t="s">
        <v>338</v>
      </c>
    </row>
    <row r="125" s="2" customFormat="1" ht="16.5" customHeight="1">
      <c r="A125" s="35"/>
      <c r="B125" s="36"/>
      <c r="C125" s="216" t="s">
        <v>144</v>
      </c>
      <c r="D125" s="216" t="s">
        <v>140</v>
      </c>
      <c r="E125" s="217" t="s">
        <v>339</v>
      </c>
      <c r="F125" s="218" t="s">
        <v>340</v>
      </c>
      <c r="G125" s="219" t="s">
        <v>1</v>
      </c>
      <c r="H125" s="220">
        <v>2</v>
      </c>
      <c r="I125" s="221"/>
      <c r="J125" s="222">
        <f>ROUND(I125*H125,3)</f>
        <v>0</v>
      </c>
      <c r="K125" s="223"/>
      <c r="L125" s="41"/>
      <c r="M125" s="224" t="s">
        <v>1</v>
      </c>
      <c r="N125" s="225" t="s">
        <v>42</v>
      </c>
      <c r="O125" s="88"/>
      <c r="P125" s="226">
        <f>O125*H125</f>
        <v>0</v>
      </c>
      <c r="Q125" s="226">
        <v>0</v>
      </c>
      <c r="R125" s="226">
        <f>Q125*H125</f>
        <v>0</v>
      </c>
      <c r="S125" s="226">
        <v>0</v>
      </c>
      <c r="T125" s="227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28" t="s">
        <v>144</v>
      </c>
      <c r="AT125" s="228" t="s">
        <v>140</v>
      </c>
      <c r="AU125" s="228" t="s">
        <v>85</v>
      </c>
      <c r="AY125" s="14" t="s">
        <v>138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14" t="s">
        <v>85</v>
      </c>
      <c r="BK125" s="230">
        <f>ROUND(I125*H125,3)</f>
        <v>0</v>
      </c>
      <c r="BL125" s="14" t="s">
        <v>144</v>
      </c>
      <c r="BM125" s="228" t="s">
        <v>341</v>
      </c>
    </row>
    <row r="126" s="2" customFormat="1" ht="16.5" customHeight="1">
      <c r="A126" s="35"/>
      <c r="B126" s="36"/>
      <c r="C126" s="216" t="s">
        <v>158</v>
      </c>
      <c r="D126" s="216" t="s">
        <v>140</v>
      </c>
      <c r="E126" s="217" t="s">
        <v>342</v>
      </c>
      <c r="F126" s="218" t="s">
        <v>343</v>
      </c>
      <c r="G126" s="219" t="s">
        <v>1</v>
      </c>
      <c r="H126" s="220">
        <v>1</v>
      </c>
      <c r="I126" s="221"/>
      <c r="J126" s="222">
        <f>ROUND(I126*H126,3)</f>
        <v>0</v>
      </c>
      <c r="K126" s="223"/>
      <c r="L126" s="41"/>
      <c r="M126" s="224" t="s">
        <v>1</v>
      </c>
      <c r="N126" s="225" t="s">
        <v>42</v>
      </c>
      <c r="O126" s="88"/>
      <c r="P126" s="226">
        <f>O126*H126</f>
        <v>0</v>
      </c>
      <c r="Q126" s="226">
        <v>0</v>
      </c>
      <c r="R126" s="226">
        <f>Q126*H126</f>
        <v>0</v>
      </c>
      <c r="S126" s="226">
        <v>0</v>
      </c>
      <c r="T126" s="227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28" t="s">
        <v>144</v>
      </c>
      <c r="AT126" s="228" t="s">
        <v>140</v>
      </c>
      <c r="AU126" s="228" t="s">
        <v>85</v>
      </c>
      <c r="AY126" s="14" t="s">
        <v>138</v>
      </c>
      <c r="BE126" s="229">
        <f>IF(N126="základní",J126,0)</f>
        <v>0</v>
      </c>
      <c r="BF126" s="229">
        <f>IF(N126="snížená",J126,0)</f>
        <v>0</v>
      </c>
      <c r="BG126" s="229">
        <f>IF(N126="zákl. přenesená",J126,0)</f>
        <v>0</v>
      </c>
      <c r="BH126" s="229">
        <f>IF(N126="sníž. přenesená",J126,0)</f>
        <v>0</v>
      </c>
      <c r="BI126" s="229">
        <f>IF(N126="nulová",J126,0)</f>
        <v>0</v>
      </c>
      <c r="BJ126" s="14" t="s">
        <v>85</v>
      </c>
      <c r="BK126" s="230">
        <f>ROUND(I126*H126,3)</f>
        <v>0</v>
      </c>
      <c r="BL126" s="14" t="s">
        <v>144</v>
      </c>
      <c r="BM126" s="228" t="s">
        <v>344</v>
      </c>
    </row>
    <row r="127" s="2" customFormat="1" ht="16.5" customHeight="1">
      <c r="A127" s="35"/>
      <c r="B127" s="36"/>
      <c r="C127" s="216" t="s">
        <v>162</v>
      </c>
      <c r="D127" s="216" t="s">
        <v>140</v>
      </c>
      <c r="E127" s="217" t="s">
        <v>345</v>
      </c>
      <c r="F127" s="218" t="s">
        <v>346</v>
      </c>
      <c r="G127" s="219" t="s">
        <v>1</v>
      </c>
      <c r="H127" s="220">
        <v>4</v>
      </c>
      <c r="I127" s="221"/>
      <c r="J127" s="222">
        <f>ROUND(I127*H127,3)</f>
        <v>0</v>
      </c>
      <c r="K127" s="223"/>
      <c r="L127" s="41"/>
      <c r="M127" s="224" t="s">
        <v>1</v>
      </c>
      <c r="N127" s="225" t="s">
        <v>42</v>
      </c>
      <c r="O127" s="88"/>
      <c r="P127" s="226">
        <f>O127*H127</f>
        <v>0</v>
      </c>
      <c r="Q127" s="226">
        <v>0</v>
      </c>
      <c r="R127" s="226">
        <f>Q127*H127</f>
        <v>0</v>
      </c>
      <c r="S127" s="226">
        <v>0</v>
      </c>
      <c r="T127" s="227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28" t="s">
        <v>144</v>
      </c>
      <c r="AT127" s="228" t="s">
        <v>140</v>
      </c>
      <c r="AU127" s="228" t="s">
        <v>85</v>
      </c>
      <c r="AY127" s="14" t="s">
        <v>138</v>
      </c>
      <c r="BE127" s="229">
        <f>IF(N127="základní",J127,0)</f>
        <v>0</v>
      </c>
      <c r="BF127" s="229">
        <f>IF(N127="snížená",J127,0)</f>
        <v>0</v>
      </c>
      <c r="BG127" s="229">
        <f>IF(N127="zákl. přenesená",J127,0)</f>
        <v>0</v>
      </c>
      <c r="BH127" s="229">
        <f>IF(N127="sníž. přenesená",J127,0)</f>
        <v>0</v>
      </c>
      <c r="BI127" s="229">
        <f>IF(N127="nulová",J127,0)</f>
        <v>0</v>
      </c>
      <c r="BJ127" s="14" t="s">
        <v>85</v>
      </c>
      <c r="BK127" s="230">
        <f>ROUND(I127*H127,3)</f>
        <v>0</v>
      </c>
      <c r="BL127" s="14" t="s">
        <v>144</v>
      </c>
      <c r="BM127" s="228" t="s">
        <v>347</v>
      </c>
    </row>
    <row r="128" s="2" customFormat="1" ht="16.5" customHeight="1">
      <c r="A128" s="35"/>
      <c r="B128" s="36"/>
      <c r="C128" s="216" t="s">
        <v>168</v>
      </c>
      <c r="D128" s="216" t="s">
        <v>140</v>
      </c>
      <c r="E128" s="217" t="s">
        <v>348</v>
      </c>
      <c r="F128" s="218" t="s">
        <v>349</v>
      </c>
      <c r="G128" s="219" t="s">
        <v>1</v>
      </c>
      <c r="H128" s="220">
        <v>3</v>
      </c>
      <c r="I128" s="221"/>
      <c r="J128" s="222">
        <f>ROUND(I128*H128,3)</f>
        <v>0</v>
      </c>
      <c r="K128" s="223"/>
      <c r="L128" s="41"/>
      <c r="M128" s="224" t="s">
        <v>1</v>
      </c>
      <c r="N128" s="225" t="s">
        <v>42</v>
      </c>
      <c r="O128" s="88"/>
      <c r="P128" s="226">
        <f>O128*H128</f>
        <v>0</v>
      </c>
      <c r="Q128" s="226">
        <v>0</v>
      </c>
      <c r="R128" s="226">
        <f>Q128*H128</f>
        <v>0</v>
      </c>
      <c r="S128" s="226">
        <v>0</v>
      </c>
      <c r="T128" s="227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28" t="s">
        <v>144</v>
      </c>
      <c r="AT128" s="228" t="s">
        <v>140</v>
      </c>
      <c r="AU128" s="228" t="s">
        <v>85</v>
      </c>
      <c r="AY128" s="14" t="s">
        <v>138</v>
      </c>
      <c r="BE128" s="229">
        <f>IF(N128="základní",J128,0)</f>
        <v>0</v>
      </c>
      <c r="BF128" s="229">
        <f>IF(N128="snížená",J128,0)</f>
        <v>0</v>
      </c>
      <c r="BG128" s="229">
        <f>IF(N128="zákl. přenesená",J128,0)</f>
        <v>0</v>
      </c>
      <c r="BH128" s="229">
        <f>IF(N128="sníž. přenesená",J128,0)</f>
        <v>0</v>
      </c>
      <c r="BI128" s="229">
        <f>IF(N128="nulová",J128,0)</f>
        <v>0</v>
      </c>
      <c r="BJ128" s="14" t="s">
        <v>85</v>
      </c>
      <c r="BK128" s="230">
        <f>ROUND(I128*H128,3)</f>
        <v>0</v>
      </c>
      <c r="BL128" s="14" t="s">
        <v>144</v>
      </c>
      <c r="BM128" s="228" t="s">
        <v>350</v>
      </c>
    </row>
    <row r="129" s="2" customFormat="1" ht="16.5" customHeight="1">
      <c r="A129" s="35"/>
      <c r="B129" s="36"/>
      <c r="C129" s="216" t="s">
        <v>173</v>
      </c>
      <c r="D129" s="216" t="s">
        <v>140</v>
      </c>
      <c r="E129" s="217" t="s">
        <v>351</v>
      </c>
      <c r="F129" s="218" t="s">
        <v>352</v>
      </c>
      <c r="G129" s="219" t="s">
        <v>1</v>
      </c>
      <c r="H129" s="220">
        <v>10</v>
      </c>
      <c r="I129" s="221"/>
      <c r="J129" s="222">
        <f>ROUND(I129*H129,3)</f>
        <v>0</v>
      </c>
      <c r="K129" s="223"/>
      <c r="L129" s="41"/>
      <c r="M129" s="224" t="s">
        <v>1</v>
      </c>
      <c r="N129" s="225" t="s">
        <v>42</v>
      </c>
      <c r="O129" s="88"/>
      <c r="P129" s="226">
        <f>O129*H129</f>
        <v>0</v>
      </c>
      <c r="Q129" s="226">
        <v>0</v>
      </c>
      <c r="R129" s="226">
        <f>Q129*H129</f>
        <v>0</v>
      </c>
      <c r="S129" s="226">
        <v>0</v>
      </c>
      <c r="T129" s="22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28" t="s">
        <v>144</v>
      </c>
      <c r="AT129" s="228" t="s">
        <v>140</v>
      </c>
      <c r="AU129" s="228" t="s">
        <v>85</v>
      </c>
      <c r="AY129" s="14" t="s">
        <v>138</v>
      </c>
      <c r="BE129" s="229">
        <f>IF(N129="základní",J129,0)</f>
        <v>0</v>
      </c>
      <c r="BF129" s="229">
        <f>IF(N129="snížená",J129,0)</f>
        <v>0</v>
      </c>
      <c r="BG129" s="229">
        <f>IF(N129="zákl. přenesená",J129,0)</f>
        <v>0</v>
      </c>
      <c r="BH129" s="229">
        <f>IF(N129="sníž. přenesená",J129,0)</f>
        <v>0</v>
      </c>
      <c r="BI129" s="229">
        <f>IF(N129="nulová",J129,0)</f>
        <v>0</v>
      </c>
      <c r="BJ129" s="14" t="s">
        <v>85</v>
      </c>
      <c r="BK129" s="230">
        <f>ROUND(I129*H129,3)</f>
        <v>0</v>
      </c>
      <c r="BL129" s="14" t="s">
        <v>144</v>
      </c>
      <c r="BM129" s="228" t="s">
        <v>353</v>
      </c>
    </row>
    <row r="130" s="2" customFormat="1" ht="16.5" customHeight="1">
      <c r="A130" s="35"/>
      <c r="B130" s="36"/>
      <c r="C130" s="216" t="s">
        <v>212</v>
      </c>
      <c r="D130" s="216" t="s">
        <v>140</v>
      </c>
      <c r="E130" s="217" t="s">
        <v>354</v>
      </c>
      <c r="F130" s="218" t="s">
        <v>355</v>
      </c>
      <c r="G130" s="219" t="s">
        <v>1</v>
      </c>
      <c r="H130" s="220">
        <v>6</v>
      </c>
      <c r="I130" s="221"/>
      <c r="J130" s="222">
        <f>ROUND(I130*H130,3)</f>
        <v>0</v>
      </c>
      <c r="K130" s="223"/>
      <c r="L130" s="41"/>
      <c r="M130" s="224" t="s">
        <v>1</v>
      </c>
      <c r="N130" s="225" t="s">
        <v>42</v>
      </c>
      <c r="O130" s="88"/>
      <c r="P130" s="226">
        <f>O130*H130</f>
        <v>0</v>
      </c>
      <c r="Q130" s="226">
        <v>0</v>
      </c>
      <c r="R130" s="226">
        <f>Q130*H130</f>
        <v>0</v>
      </c>
      <c r="S130" s="226">
        <v>0</v>
      </c>
      <c r="T130" s="227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28" t="s">
        <v>144</v>
      </c>
      <c r="AT130" s="228" t="s">
        <v>140</v>
      </c>
      <c r="AU130" s="228" t="s">
        <v>85</v>
      </c>
      <c r="AY130" s="14" t="s">
        <v>138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4" t="s">
        <v>85</v>
      </c>
      <c r="BK130" s="230">
        <f>ROUND(I130*H130,3)</f>
        <v>0</v>
      </c>
      <c r="BL130" s="14" t="s">
        <v>144</v>
      </c>
      <c r="BM130" s="228" t="s">
        <v>356</v>
      </c>
    </row>
    <row r="131" s="2" customFormat="1" ht="16.5" customHeight="1">
      <c r="A131" s="35"/>
      <c r="B131" s="36"/>
      <c r="C131" s="216" t="s">
        <v>216</v>
      </c>
      <c r="D131" s="216" t="s">
        <v>140</v>
      </c>
      <c r="E131" s="217" t="s">
        <v>357</v>
      </c>
      <c r="F131" s="218" t="s">
        <v>358</v>
      </c>
      <c r="G131" s="219" t="s">
        <v>1</v>
      </c>
      <c r="H131" s="220">
        <v>10</v>
      </c>
      <c r="I131" s="221"/>
      <c r="J131" s="222">
        <f>ROUND(I131*H131,3)</f>
        <v>0</v>
      </c>
      <c r="K131" s="223"/>
      <c r="L131" s="41"/>
      <c r="M131" s="224" t="s">
        <v>1</v>
      </c>
      <c r="N131" s="225" t="s">
        <v>42</v>
      </c>
      <c r="O131" s="88"/>
      <c r="P131" s="226">
        <f>O131*H131</f>
        <v>0</v>
      </c>
      <c r="Q131" s="226">
        <v>0</v>
      </c>
      <c r="R131" s="226">
        <f>Q131*H131</f>
        <v>0</v>
      </c>
      <c r="S131" s="226">
        <v>0</v>
      </c>
      <c r="T131" s="22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28" t="s">
        <v>144</v>
      </c>
      <c r="AT131" s="228" t="s">
        <v>140</v>
      </c>
      <c r="AU131" s="228" t="s">
        <v>85</v>
      </c>
      <c r="AY131" s="14" t="s">
        <v>138</v>
      </c>
      <c r="BE131" s="229">
        <f>IF(N131="základní",J131,0)</f>
        <v>0</v>
      </c>
      <c r="BF131" s="229">
        <f>IF(N131="snížená",J131,0)</f>
        <v>0</v>
      </c>
      <c r="BG131" s="229">
        <f>IF(N131="zákl. přenesená",J131,0)</f>
        <v>0</v>
      </c>
      <c r="BH131" s="229">
        <f>IF(N131="sníž. přenesená",J131,0)</f>
        <v>0</v>
      </c>
      <c r="BI131" s="229">
        <f>IF(N131="nulová",J131,0)</f>
        <v>0</v>
      </c>
      <c r="BJ131" s="14" t="s">
        <v>85</v>
      </c>
      <c r="BK131" s="230">
        <f>ROUND(I131*H131,3)</f>
        <v>0</v>
      </c>
      <c r="BL131" s="14" t="s">
        <v>144</v>
      </c>
      <c r="BM131" s="228" t="s">
        <v>359</v>
      </c>
    </row>
    <row r="132" s="2" customFormat="1" ht="16.5" customHeight="1">
      <c r="A132" s="35"/>
      <c r="B132" s="36"/>
      <c r="C132" s="216" t="s">
        <v>220</v>
      </c>
      <c r="D132" s="216" t="s">
        <v>140</v>
      </c>
      <c r="E132" s="217" t="s">
        <v>360</v>
      </c>
      <c r="F132" s="218" t="s">
        <v>361</v>
      </c>
      <c r="G132" s="219" t="s">
        <v>1</v>
      </c>
      <c r="H132" s="220">
        <v>6</v>
      </c>
      <c r="I132" s="221"/>
      <c r="J132" s="222">
        <f>ROUND(I132*H132,3)</f>
        <v>0</v>
      </c>
      <c r="K132" s="223"/>
      <c r="L132" s="41"/>
      <c r="M132" s="224" t="s">
        <v>1</v>
      </c>
      <c r="N132" s="225" t="s">
        <v>42</v>
      </c>
      <c r="O132" s="88"/>
      <c r="P132" s="226">
        <f>O132*H132</f>
        <v>0</v>
      </c>
      <c r="Q132" s="226">
        <v>0</v>
      </c>
      <c r="R132" s="226">
        <f>Q132*H132</f>
        <v>0</v>
      </c>
      <c r="S132" s="226">
        <v>0</v>
      </c>
      <c r="T132" s="22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28" t="s">
        <v>144</v>
      </c>
      <c r="AT132" s="228" t="s">
        <v>140</v>
      </c>
      <c r="AU132" s="228" t="s">
        <v>85</v>
      </c>
      <c r="AY132" s="14" t="s">
        <v>138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14" t="s">
        <v>85</v>
      </c>
      <c r="BK132" s="230">
        <f>ROUND(I132*H132,3)</f>
        <v>0</v>
      </c>
      <c r="BL132" s="14" t="s">
        <v>144</v>
      </c>
      <c r="BM132" s="228" t="s">
        <v>362</v>
      </c>
    </row>
    <row r="133" s="12" customFormat="1" ht="25.92" customHeight="1">
      <c r="A133" s="12"/>
      <c r="B133" s="200"/>
      <c r="C133" s="201"/>
      <c r="D133" s="202" t="s">
        <v>76</v>
      </c>
      <c r="E133" s="203" t="s">
        <v>363</v>
      </c>
      <c r="F133" s="203" t="s">
        <v>363</v>
      </c>
      <c r="G133" s="201"/>
      <c r="H133" s="201"/>
      <c r="I133" s="204"/>
      <c r="J133" s="205">
        <f>BK133</f>
        <v>0</v>
      </c>
      <c r="K133" s="201"/>
      <c r="L133" s="206"/>
      <c r="M133" s="207"/>
      <c r="N133" s="208"/>
      <c r="O133" s="208"/>
      <c r="P133" s="209">
        <f>SUM(P134:P147)</f>
        <v>0</v>
      </c>
      <c r="Q133" s="208"/>
      <c r="R133" s="209">
        <f>SUM(R134:R147)</f>
        <v>0</v>
      </c>
      <c r="S133" s="208"/>
      <c r="T133" s="210">
        <f>SUM(T134:T147)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11" t="s">
        <v>85</v>
      </c>
      <c r="AT133" s="212" t="s">
        <v>76</v>
      </c>
      <c r="AU133" s="212" t="s">
        <v>77</v>
      </c>
      <c r="AY133" s="211" t="s">
        <v>138</v>
      </c>
      <c r="BK133" s="213">
        <f>SUM(BK134:BK147)</f>
        <v>0</v>
      </c>
    </row>
    <row r="134" s="2" customFormat="1" ht="21.75" customHeight="1">
      <c r="A134" s="35"/>
      <c r="B134" s="36"/>
      <c r="C134" s="216" t="s">
        <v>9</v>
      </c>
      <c r="D134" s="216" t="s">
        <v>140</v>
      </c>
      <c r="E134" s="217" t="s">
        <v>364</v>
      </c>
      <c r="F134" s="218" t="s">
        <v>365</v>
      </c>
      <c r="G134" s="219" t="s">
        <v>1</v>
      </c>
      <c r="H134" s="220">
        <v>29</v>
      </c>
      <c r="I134" s="221"/>
      <c r="J134" s="222">
        <f>ROUND(I134*H134,3)</f>
        <v>0</v>
      </c>
      <c r="K134" s="223"/>
      <c r="L134" s="41"/>
      <c r="M134" s="224" t="s">
        <v>1</v>
      </c>
      <c r="N134" s="225" t="s">
        <v>42</v>
      </c>
      <c r="O134" s="88"/>
      <c r="P134" s="226">
        <f>O134*H134</f>
        <v>0</v>
      </c>
      <c r="Q134" s="226">
        <v>0</v>
      </c>
      <c r="R134" s="226">
        <f>Q134*H134</f>
        <v>0</v>
      </c>
      <c r="S134" s="226">
        <v>0</v>
      </c>
      <c r="T134" s="22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28" t="s">
        <v>144</v>
      </c>
      <c r="AT134" s="228" t="s">
        <v>140</v>
      </c>
      <c r="AU134" s="228" t="s">
        <v>85</v>
      </c>
      <c r="AY134" s="14" t="s">
        <v>138</v>
      </c>
      <c r="BE134" s="229">
        <f>IF(N134="základní",J134,0)</f>
        <v>0</v>
      </c>
      <c r="BF134" s="229">
        <f>IF(N134="snížená",J134,0)</f>
        <v>0</v>
      </c>
      <c r="BG134" s="229">
        <f>IF(N134="zákl. přenesená",J134,0)</f>
        <v>0</v>
      </c>
      <c r="BH134" s="229">
        <f>IF(N134="sníž. přenesená",J134,0)</f>
        <v>0</v>
      </c>
      <c r="BI134" s="229">
        <f>IF(N134="nulová",J134,0)</f>
        <v>0</v>
      </c>
      <c r="BJ134" s="14" t="s">
        <v>85</v>
      </c>
      <c r="BK134" s="230">
        <f>ROUND(I134*H134,3)</f>
        <v>0</v>
      </c>
      <c r="BL134" s="14" t="s">
        <v>144</v>
      </c>
      <c r="BM134" s="228" t="s">
        <v>366</v>
      </c>
    </row>
    <row r="135" s="2" customFormat="1" ht="16.5" customHeight="1">
      <c r="A135" s="35"/>
      <c r="B135" s="36"/>
      <c r="C135" s="216" t="s">
        <v>227</v>
      </c>
      <c r="D135" s="216" t="s">
        <v>140</v>
      </c>
      <c r="E135" s="217" t="s">
        <v>367</v>
      </c>
      <c r="F135" s="218" t="s">
        <v>368</v>
      </c>
      <c r="G135" s="219" t="s">
        <v>1</v>
      </c>
      <c r="H135" s="220">
        <v>10</v>
      </c>
      <c r="I135" s="221"/>
      <c r="J135" s="222">
        <f>ROUND(I135*H135,3)</f>
        <v>0</v>
      </c>
      <c r="K135" s="223"/>
      <c r="L135" s="41"/>
      <c r="M135" s="224" t="s">
        <v>1</v>
      </c>
      <c r="N135" s="225" t="s">
        <v>42</v>
      </c>
      <c r="O135" s="88"/>
      <c r="P135" s="226">
        <f>O135*H135</f>
        <v>0</v>
      </c>
      <c r="Q135" s="226">
        <v>0</v>
      </c>
      <c r="R135" s="226">
        <f>Q135*H135</f>
        <v>0</v>
      </c>
      <c r="S135" s="226">
        <v>0</v>
      </c>
      <c r="T135" s="22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28" t="s">
        <v>144</v>
      </c>
      <c r="AT135" s="228" t="s">
        <v>140</v>
      </c>
      <c r="AU135" s="228" t="s">
        <v>85</v>
      </c>
      <c r="AY135" s="14" t="s">
        <v>138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14" t="s">
        <v>85</v>
      </c>
      <c r="BK135" s="230">
        <f>ROUND(I135*H135,3)</f>
        <v>0</v>
      </c>
      <c r="BL135" s="14" t="s">
        <v>144</v>
      </c>
      <c r="BM135" s="228" t="s">
        <v>369</v>
      </c>
    </row>
    <row r="136" s="2" customFormat="1" ht="16.5" customHeight="1">
      <c r="A136" s="35"/>
      <c r="B136" s="36"/>
      <c r="C136" s="216" t="s">
        <v>232</v>
      </c>
      <c r="D136" s="216" t="s">
        <v>140</v>
      </c>
      <c r="E136" s="217" t="s">
        <v>370</v>
      </c>
      <c r="F136" s="218" t="s">
        <v>371</v>
      </c>
      <c r="G136" s="219" t="s">
        <v>1</v>
      </c>
      <c r="H136" s="220">
        <v>53</v>
      </c>
      <c r="I136" s="221"/>
      <c r="J136" s="222">
        <f>ROUND(I136*H136,3)</f>
        <v>0</v>
      </c>
      <c r="K136" s="223"/>
      <c r="L136" s="41"/>
      <c r="M136" s="224" t="s">
        <v>1</v>
      </c>
      <c r="N136" s="225" t="s">
        <v>42</v>
      </c>
      <c r="O136" s="88"/>
      <c r="P136" s="226">
        <f>O136*H136</f>
        <v>0</v>
      </c>
      <c r="Q136" s="226">
        <v>0</v>
      </c>
      <c r="R136" s="226">
        <f>Q136*H136</f>
        <v>0</v>
      </c>
      <c r="S136" s="226">
        <v>0</v>
      </c>
      <c r="T136" s="22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28" t="s">
        <v>144</v>
      </c>
      <c r="AT136" s="228" t="s">
        <v>140</v>
      </c>
      <c r="AU136" s="228" t="s">
        <v>85</v>
      </c>
      <c r="AY136" s="14" t="s">
        <v>138</v>
      </c>
      <c r="BE136" s="229">
        <f>IF(N136="základní",J136,0)</f>
        <v>0</v>
      </c>
      <c r="BF136" s="229">
        <f>IF(N136="snížená",J136,0)</f>
        <v>0</v>
      </c>
      <c r="BG136" s="229">
        <f>IF(N136="zákl. přenesená",J136,0)</f>
        <v>0</v>
      </c>
      <c r="BH136" s="229">
        <f>IF(N136="sníž. přenesená",J136,0)</f>
        <v>0</v>
      </c>
      <c r="BI136" s="229">
        <f>IF(N136="nulová",J136,0)</f>
        <v>0</v>
      </c>
      <c r="BJ136" s="14" t="s">
        <v>85</v>
      </c>
      <c r="BK136" s="230">
        <f>ROUND(I136*H136,3)</f>
        <v>0</v>
      </c>
      <c r="BL136" s="14" t="s">
        <v>144</v>
      </c>
      <c r="BM136" s="228" t="s">
        <v>372</v>
      </c>
    </row>
    <row r="137" s="2" customFormat="1" ht="16.5" customHeight="1">
      <c r="A137" s="35"/>
      <c r="B137" s="36"/>
      <c r="C137" s="216" t="s">
        <v>236</v>
      </c>
      <c r="D137" s="216" t="s">
        <v>140</v>
      </c>
      <c r="E137" s="217" t="s">
        <v>373</v>
      </c>
      <c r="F137" s="218" t="s">
        <v>374</v>
      </c>
      <c r="G137" s="219" t="s">
        <v>1</v>
      </c>
      <c r="H137" s="220">
        <v>27</v>
      </c>
      <c r="I137" s="221"/>
      <c r="J137" s="222">
        <f>ROUND(I137*H137,3)</f>
        <v>0</v>
      </c>
      <c r="K137" s="223"/>
      <c r="L137" s="41"/>
      <c r="M137" s="224" t="s">
        <v>1</v>
      </c>
      <c r="N137" s="225" t="s">
        <v>42</v>
      </c>
      <c r="O137" s="88"/>
      <c r="P137" s="226">
        <f>O137*H137</f>
        <v>0</v>
      </c>
      <c r="Q137" s="226">
        <v>0</v>
      </c>
      <c r="R137" s="226">
        <f>Q137*H137</f>
        <v>0</v>
      </c>
      <c r="S137" s="226">
        <v>0</v>
      </c>
      <c r="T137" s="22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28" t="s">
        <v>144</v>
      </c>
      <c r="AT137" s="228" t="s">
        <v>140</v>
      </c>
      <c r="AU137" s="228" t="s">
        <v>85</v>
      </c>
      <c r="AY137" s="14" t="s">
        <v>138</v>
      </c>
      <c r="BE137" s="229">
        <f>IF(N137="základní",J137,0)</f>
        <v>0</v>
      </c>
      <c r="BF137" s="229">
        <f>IF(N137="snížená",J137,0)</f>
        <v>0</v>
      </c>
      <c r="BG137" s="229">
        <f>IF(N137="zákl. přenesená",J137,0)</f>
        <v>0</v>
      </c>
      <c r="BH137" s="229">
        <f>IF(N137="sníž. přenesená",J137,0)</f>
        <v>0</v>
      </c>
      <c r="BI137" s="229">
        <f>IF(N137="nulová",J137,0)</f>
        <v>0</v>
      </c>
      <c r="BJ137" s="14" t="s">
        <v>85</v>
      </c>
      <c r="BK137" s="230">
        <f>ROUND(I137*H137,3)</f>
        <v>0</v>
      </c>
      <c r="BL137" s="14" t="s">
        <v>144</v>
      </c>
      <c r="BM137" s="228" t="s">
        <v>375</v>
      </c>
    </row>
    <row r="138" s="2" customFormat="1" ht="16.5" customHeight="1">
      <c r="A138" s="35"/>
      <c r="B138" s="36"/>
      <c r="C138" s="216" t="s">
        <v>242</v>
      </c>
      <c r="D138" s="216" t="s">
        <v>140</v>
      </c>
      <c r="E138" s="217" t="s">
        <v>376</v>
      </c>
      <c r="F138" s="218" t="s">
        <v>377</v>
      </c>
      <c r="G138" s="219" t="s">
        <v>1</v>
      </c>
      <c r="H138" s="220">
        <v>29</v>
      </c>
      <c r="I138" s="221"/>
      <c r="J138" s="222">
        <f>ROUND(I138*H138,3)</f>
        <v>0</v>
      </c>
      <c r="K138" s="223"/>
      <c r="L138" s="41"/>
      <c r="M138" s="224" t="s">
        <v>1</v>
      </c>
      <c r="N138" s="225" t="s">
        <v>42</v>
      </c>
      <c r="O138" s="88"/>
      <c r="P138" s="226">
        <f>O138*H138</f>
        <v>0</v>
      </c>
      <c r="Q138" s="226">
        <v>0</v>
      </c>
      <c r="R138" s="226">
        <f>Q138*H138</f>
        <v>0</v>
      </c>
      <c r="S138" s="226">
        <v>0</v>
      </c>
      <c r="T138" s="22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28" t="s">
        <v>144</v>
      </c>
      <c r="AT138" s="228" t="s">
        <v>140</v>
      </c>
      <c r="AU138" s="228" t="s">
        <v>85</v>
      </c>
      <c r="AY138" s="14" t="s">
        <v>138</v>
      </c>
      <c r="BE138" s="229">
        <f>IF(N138="základní",J138,0)</f>
        <v>0</v>
      </c>
      <c r="BF138" s="229">
        <f>IF(N138="snížená",J138,0)</f>
        <v>0</v>
      </c>
      <c r="BG138" s="229">
        <f>IF(N138="zákl. přenesená",J138,0)</f>
        <v>0</v>
      </c>
      <c r="BH138" s="229">
        <f>IF(N138="sníž. přenesená",J138,0)</f>
        <v>0</v>
      </c>
      <c r="BI138" s="229">
        <f>IF(N138="nulová",J138,0)</f>
        <v>0</v>
      </c>
      <c r="BJ138" s="14" t="s">
        <v>85</v>
      </c>
      <c r="BK138" s="230">
        <f>ROUND(I138*H138,3)</f>
        <v>0</v>
      </c>
      <c r="BL138" s="14" t="s">
        <v>144</v>
      </c>
      <c r="BM138" s="228" t="s">
        <v>378</v>
      </c>
    </row>
    <row r="139" s="2" customFormat="1" ht="16.5" customHeight="1">
      <c r="A139" s="35"/>
      <c r="B139" s="36"/>
      <c r="C139" s="216" t="s">
        <v>246</v>
      </c>
      <c r="D139" s="216" t="s">
        <v>140</v>
      </c>
      <c r="E139" s="217" t="s">
        <v>379</v>
      </c>
      <c r="F139" s="218" t="s">
        <v>380</v>
      </c>
      <c r="G139" s="219" t="s">
        <v>1</v>
      </c>
      <c r="H139" s="220">
        <v>31</v>
      </c>
      <c r="I139" s="221"/>
      <c r="J139" s="222">
        <f>ROUND(I139*H139,3)</f>
        <v>0</v>
      </c>
      <c r="K139" s="223"/>
      <c r="L139" s="41"/>
      <c r="M139" s="224" t="s">
        <v>1</v>
      </c>
      <c r="N139" s="225" t="s">
        <v>42</v>
      </c>
      <c r="O139" s="88"/>
      <c r="P139" s="226">
        <f>O139*H139</f>
        <v>0</v>
      </c>
      <c r="Q139" s="226">
        <v>0</v>
      </c>
      <c r="R139" s="226">
        <f>Q139*H139</f>
        <v>0</v>
      </c>
      <c r="S139" s="226">
        <v>0</v>
      </c>
      <c r="T139" s="227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28" t="s">
        <v>144</v>
      </c>
      <c r="AT139" s="228" t="s">
        <v>140</v>
      </c>
      <c r="AU139" s="228" t="s">
        <v>85</v>
      </c>
      <c r="AY139" s="14" t="s">
        <v>138</v>
      </c>
      <c r="BE139" s="229">
        <f>IF(N139="základní",J139,0)</f>
        <v>0</v>
      </c>
      <c r="BF139" s="229">
        <f>IF(N139="snížená",J139,0)</f>
        <v>0</v>
      </c>
      <c r="BG139" s="229">
        <f>IF(N139="zákl. přenesená",J139,0)</f>
        <v>0</v>
      </c>
      <c r="BH139" s="229">
        <f>IF(N139="sníž. přenesená",J139,0)</f>
        <v>0</v>
      </c>
      <c r="BI139" s="229">
        <f>IF(N139="nulová",J139,0)</f>
        <v>0</v>
      </c>
      <c r="BJ139" s="14" t="s">
        <v>85</v>
      </c>
      <c r="BK139" s="230">
        <f>ROUND(I139*H139,3)</f>
        <v>0</v>
      </c>
      <c r="BL139" s="14" t="s">
        <v>144</v>
      </c>
      <c r="BM139" s="228" t="s">
        <v>381</v>
      </c>
    </row>
    <row r="140" s="2" customFormat="1" ht="16.5" customHeight="1">
      <c r="A140" s="35"/>
      <c r="B140" s="36"/>
      <c r="C140" s="216" t="s">
        <v>250</v>
      </c>
      <c r="D140" s="216" t="s">
        <v>140</v>
      </c>
      <c r="E140" s="217" t="s">
        <v>382</v>
      </c>
      <c r="F140" s="218" t="s">
        <v>383</v>
      </c>
      <c r="G140" s="219" t="s">
        <v>1</v>
      </c>
      <c r="H140" s="220">
        <v>45</v>
      </c>
      <c r="I140" s="221"/>
      <c r="J140" s="222">
        <f>ROUND(I140*H140,3)</f>
        <v>0</v>
      </c>
      <c r="K140" s="223"/>
      <c r="L140" s="41"/>
      <c r="M140" s="224" t="s">
        <v>1</v>
      </c>
      <c r="N140" s="225" t="s">
        <v>42</v>
      </c>
      <c r="O140" s="88"/>
      <c r="P140" s="226">
        <f>O140*H140</f>
        <v>0</v>
      </c>
      <c r="Q140" s="226">
        <v>0</v>
      </c>
      <c r="R140" s="226">
        <f>Q140*H140</f>
        <v>0</v>
      </c>
      <c r="S140" s="226">
        <v>0</v>
      </c>
      <c r="T140" s="22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28" t="s">
        <v>144</v>
      </c>
      <c r="AT140" s="228" t="s">
        <v>140</v>
      </c>
      <c r="AU140" s="228" t="s">
        <v>85</v>
      </c>
      <c r="AY140" s="14" t="s">
        <v>138</v>
      </c>
      <c r="BE140" s="229">
        <f>IF(N140="základní",J140,0)</f>
        <v>0</v>
      </c>
      <c r="BF140" s="229">
        <f>IF(N140="snížená",J140,0)</f>
        <v>0</v>
      </c>
      <c r="BG140" s="229">
        <f>IF(N140="zákl. přenesená",J140,0)</f>
        <v>0</v>
      </c>
      <c r="BH140" s="229">
        <f>IF(N140="sníž. přenesená",J140,0)</f>
        <v>0</v>
      </c>
      <c r="BI140" s="229">
        <f>IF(N140="nulová",J140,0)</f>
        <v>0</v>
      </c>
      <c r="BJ140" s="14" t="s">
        <v>85</v>
      </c>
      <c r="BK140" s="230">
        <f>ROUND(I140*H140,3)</f>
        <v>0</v>
      </c>
      <c r="BL140" s="14" t="s">
        <v>144</v>
      </c>
      <c r="BM140" s="228" t="s">
        <v>384</v>
      </c>
    </row>
    <row r="141" s="2" customFormat="1" ht="21.75" customHeight="1">
      <c r="A141" s="35"/>
      <c r="B141" s="36"/>
      <c r="C141" s="216" t="s">
        <v>254</v>
      </c>
      <c r="D141" s="216" t="s">
        <v>140</v>
      </c>
      <c r="E141" s="217" t="s">
        <v>385</v>
      </c>
      <c r="F141" s="218" t="s">
        <v>386</v>
      </c>
      <c r="G141" s="219" t="s">
        <v>1</v>
      </c>
      <c r="H141" s="220">
        <v>2</v>
      </c>
      <c r="I141" s="221"/>
      <c r="J141" s="222">
        <f>ROUND(I141*H141,3)</f>
        <v>0</v>
      </c>
      <c r="K141" s="223"/>
      <c r="L141" s="41"/>
      <c r="M141" s="224" t="s">
        <v>1</v>
      </c>
      <c r="N141" s="225" t="s">
        <v>42</v>
      </c>
      <c r="O141" s="88"/>
      <c r="P141" s="226">
        <f>O141*H141</f>
        <v>0</v>
      </c>
      <c r="Q141" s="226">
        <v>0</v>
      </c>
      <c r="R141" s="226">
        <f>Q141*H141</f>
        <v>0</v>
      </c>
      <c r="S141" s="226">
        <v>0</v>
      </c>
      <c r="T141" s="227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28" t="s">
        <v>144</v>
      </c>
      <c r="AT141" s="228" t="s">
        <v>140</v>
      </c>
      <c r="AU141" s="228" t="s">
        <v>85</v>
      </c>
      <c r="AY141" s="14" t="s">
        <v>138</v>
      </c>
      <c r="BE141" s="229">
        <f>IF(N141="základní",J141,0)</f>
        <v>0</v>
      </c>
      <c r="BF141" s="229">
        <f>IF(N141="snížená",J141,0)</f>
        <v>0</v>
      </c>
      <c r="BG141" s="229">
        <f>IF(N141="zákl. přenesená",J141,0)</f>
        <v>0</v>
      </c>
      <c r="BH141" s="229">
        <f>IF(N141="sníž. přenesená",J141,0)</f>
        <v>0</v>
      </c>
      <c r="BI141" s="229">
        <f>IF(N141="nulová",J141,0)</f>
        <v>0</v>
      </c>
      <c r="BJ141" s="14" t="s">
        <v>85</v>
      </c>
      <c r="BK141" s="230">
        <f>ROUND(I141*H141,3)</f>
        <v>0</v>
      </c>
      <c r="BL141" s="14" t="s">
        <v>144</v>
      </c>
      <c r="BM141" s="228" t="s">
        <v>387</v>
      </c>
    </row>
    <row r="142" s="2" customFormat="1" ht="16.5" customHeight="1">
      <c r="A142" s="35"/>
      <c r="B142" s="36"/>
      <c r="C142" s="216" t="s">
        <v>258</v>
      </c>
      <c r="D142" s="216" t="s">
        <v>140</v>
      </c>
      <c r="E142" s="217" t="s">
        <v>388</v>
      </c>
      <c r="F142" s="218" t="s">
        <v>389</v>
      </c>
      <c r="G142" s="219" t="s">
        <v>1</v>
      </c>
      <c r="H142" s="220">
        <v>2</v>
      </c>
      <c r="I142" s="221"/>
      <c r="J142" s="222">
        <f>ROUND(I142*H142,3)</f>
        <v>0</v>
      </c>
      <c r="K142" s="223"/>
      <c r="L142" s="41"/>
      <c r="M142" s="224" t="s">
        <v>1</v>
      </c>
      <c r="N142" s="225" t="s">
        <v>42</v>
      </c>
      <c r="O142" s="88"/>
      <c r="P142" s="226">
        <f>O142*H142</f>
        <v>0</v>
      </c>
      <c r="Q142" s="226">
        <v>0</v>
      </c>
      <c r="R142" s="226">
        <f>Q142*H142</f>
        <v>0</v>
      </c>
      <c r="S142" s="226">
        <v>0</v>
      </c>
      <c r="T142" s="22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28" t="s">
        <v>144</v>
      </c>
      <c r="AT142" s="228" t="s">
        <v>140</v>
      </c>
      <c r="AU142" s="228" t="s">
        <v>85</v>
      </c>
      <c r="AY142" s="14" t="s">
        <v>138</v>
      </c>
      <c r="BE142" s="229">
        <f>IF(N142="základní",J142,0)</f>
        <v>0</v>
      </c>
      <c r="BF142" s="229">
        <f>IF(N142="snížená",J142,0)</f>
        <v>0</v>
      </c>
      <c r="BG142" s="229">
        <f>IF(N142="zákl. přenesená",J142,0)</f>
        <v>0</v>
      </c>
      <c r="BH142" s="229">
        <f>IF(N142="sníž. přenesená",J142,0)</f>
        <v>0</v>
      </c>
      <c r="BI142" s="229">
        <f>IF(N142="nulová",J142,0)</f>
        <v>0</v>
      </c>
      <c r="BJ142" s="14" t="s">
        <v>85</v>
      </c>
      <c r="BK142" s="230">
        <f>ROUND(I142*H142,3)</f>
        <v>0</v>
      </c>
      <c r="BL142" s="14" t="s">
        <v>144</v>
      </c>
      <c r="BM142" s="228" t="s">
        <v>390</v>
      </c>
    </row>
    <row r="143" s="2" customFormat="1" ht="16.5" customHeight="1">
      <c r="A143" s="35"/>
      <c r="B143" s="36"/>
      <c r="C143" s="216" t="s">
        <v>7</v>
      </c>
      <c r="D143" s="216" t="s">
        <v>140</v>
      </c>
      <c r="E143" s="217" t="s">
        <v>391</v>
      </c>
      <c r="F143" s="218" t="s">
        <v>392</v>
      </c>
      <c r="G143" s="219" t="s">
        <v>1</v>
      </c>
      <c r="H143" s="220">
        <v>2</v>
      </c>
      <c r="I143" s="221"/>
      <c r="J143" s="222">
        <f>ROUND(I143*H143,3)</f>
        <v>0</v>
      </c>
      <c r="K143" s="223"/>
      <c r="L143" s="41"/>
      <c r="M143" s="224" t="s">
        <v>1</v>
      </c>
      <c r="N143" s="225" t="s">
        <v>42</v>
      </c>
      <c r="O143" s="88"/>
      <c r="P143" s="226">
        <f>O143*H143</f>
        <v>0</v>
      </c>
      <c r="Q143" s="226">
        <v>0</v>
      </c>
      <c r="R143" s="226">
        <f>Q143*H143</f>
        <v>0</v>
      </c>
      <c r="S143" s="226">
        <v>0</v>
      </c>
      <c r="T143" s="22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28" t="s">
        <v>144</v>
      </c>
      <c r="AT143" s="228" t="s">
        <v>140</v>
      </c>
      <c r="AU143" s="228" t="s">
        <v>85</v>
      </c>
      <c r="AY143" s="14" t="s">
        <v>138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14" t="s">
        <v>85</v>
      </c>
      <c r="BK143" s="230">
        <f>ROUND(I143*H143,3)</f>
        <v>0</v>
      </c>
      <c r="BL143" s="14" t="s">
        <v>144</v>
      </c>
      <c r="BM143" s="228" t="s">
        <v>393</v>
      </c>
    </row>
    <row r="144" s="2" customFormat="1" ht="16.5" customHeight="1">
      <c r="A144" s="35"/>
      <c r="B144" s="36"/>
      <c r="C144" s="216" t="s">
        <v>265</v>
      </c>
      <c r="D144" s="216" t="s">
        <v>140</v>
      </c>
      <c r="E144" s="217" t="s">
        <v>394</v>
      </c>
      <c r="F144" s="218" t="s">
        <v>395</v>
      </c>
      <c r="G144" s="219" t="s">
        <v>1</v>
      </c>
      <c r="H144" s="220">
        <v>19</v>
      </c>
      <c r="I144" s="221"/>
      <c r="J144" s="222">
        <f>ROUND(I144*H144,3)</f>
        <v>0</v>
      </c>
      <c r="K144" s="223"/>
      <c r="L144" s="41"/>
      <c r="M144" s="224" t="s">
        <v>1</v>
      </c>
      <c r="N144" s="225" t="s">
        <v>42</v>
      </c>
      <c r="O144" s="88"/>
      <c r="P144" s="226">
        <f>O144*H144</f>
        <v>0</v>
      </c>
      <c r="Q144" s="226">
        <v>0</v>
      </c>
      <c r="R144" s="226">
        <f>Q144*H144</f>
        <v>0</v>
      </c>
      <c r="S144" s="226">
        <v>0</v>
      </c>
      <c r="T144" s="22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28" t="s">
        <v>144</v>
      </c>
      <c r="AT144" s="228" t="s">
        <v>140</v>
      </c>
      <c r="AU144" s="228" t="s">
        <v>85</v>
      </c>
      <c r="AY144" s="14" t="s">
        <v>138</v>
      </c>
      <c r="BE144" s="229">
        <f>IF(N144="základní",J144,0)</f>
        <v>0</v>
      </c>
      <c r="BF144" s="229">
        <f>IF(N144="snížená",J144,0)</f>
        <v>0</v>
      </c>
      <c r="BG144" s="229">
        <f>IF(N144="zákl. přenesená",J144,0)</f>
        <v>0</v>
      </c>
      <c r="BH144" s="229">
        <f>IF(N144="sníž. přenesená",J144,0)</f>
        <v>0</v>
      </c>
      <c r="BI144" s="229">
        <f>IF(N144="nulová",J144,0)</f>
        <v>0</v>
      </c>
      <c r="BJ144" s="14" t="s">
        <v>85</v>
      </c>
      <c r="BK144" s="230">
        <f>ROUND(I144*H144,3)</f>
        <v>0</v>
      </c>
      <c r="BL144" s="14" t="s">
        <v>144</v>
      </c>
      <c r="BM144" s="228" t="s">
        <v>396</v>
      </c>
    </row>
    <row r="145" s="2" customFormat="1" ht="16.5" customHeight="1">
      <c r="A145" s="35"/>
      <c r="B145" s="36"/>
      <c r="C145" s="216" t="s">
        <v>267</v>
      </c>
      <c r="D145" s="216" t="s">
        <v>140</v>
      </c>
      <c r="E145" s="217" t="s">
        <v>397</v>
      </c>
      <c r="F145" s="218" t="s">
        <v>398</v>
      </c>
      <c r="G145" s="219" t="s">
        <v>1</v>
      </c>
      <c r="H145" s="220">
        <v>8</v>
      </c>
      <c r="I145" s="221"/>
      <c r="J145" s="222">
        <f>ROUND(I145*H145,3)</f>
        <v>0</v>
      </c>
      <c r="K145" s="223"/>
      <c r="L145" s="41"/>
      <c r="M145" s="224" t="s">
        <v>1</v>
      </c>
      <c r="N145" s="225" t="s">
        <v>42</v>
      </c>
      <c r="O145" s="88"/>
      <c r="P145" s="226">
        <f>O145*H145</f>
        <v>0</v>
      </c>
      <c r="Q145" s="226">
        <v>0</v>
      </c>
      <c r="R145" s="226">
        <f>Q145*H145</f>
        <v>0</v>
      </c>
      <c r="S145" s="226">
        <v>0</v>
      </c>
      <c r="T145" s="22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28" t="s">
        <v>144</v>
      </c>
      <c r="AT145" s="228" t="s">
        <v>140</v>
      </c>
      <c r="AU145" s="228" t="s">
        <v>85</v>
      </c>
      <c r="AY145" s="14" t="s">
        <v>138</v>
      </c>
      <c r="BE145" s="229">
        <f>IF(N145="základní",J145,0)</f>
        <v>0</v>
      </c>
      <c r="BF145" s="229">
        <f>IF(N145="snížená",J145,0)</f>
        <v>0</v>
      </c>
      <c r="BG145" s="229">
        <f>IF(N145="zákl. přenesená",J145,0)</f>
        <v>0</v>
      </c>
      <c r="BH145" s="229">
        <f>IF(N145="sníž. přenesená",J145,0)</f>
        <v>0</v>
      </c>
      <c r="BI145" s="229">
        <f>IF(N145="nulová",J145,0)</f>
        <v>0</v>
      </c>
      <c r="BJ145" s="14" t="s">
        <v>85</v>
      </c>
      <c r="BK145" s="230">
        <f>ROUND(I145*H145,3)</f>
        <v>0</v>
      </c>
      <c r="BL145" s="14" t="s">
        <v>144</v>
      </c>
      <c r="BM145" s="228" t="s">
        <v>399</v>
      </c>
    </row>
    <row r="146" s="2" customFormat="1" ht="16.5" customHeight="1">
      <c r="A146" s="35"/>
      <c r="B146" s="36"/>
      <c r="C146" s="216" t="s">
        <v>269</v>
      </c>
      <c r="D146" s="216" t="s">
        <v>140</v>
      </c>
      <c r="E146" s="217" t="s">
        <v>400</v>
      </c>
      <c r="F146" s="218" t="s">
        <v>401</v>
      </c>
      <c r="G146" s="219" t="s">
        <v>1</v>
      </c>
      <c r="H146" s="220">
        <v>8</v>
      </c>
      <c r="I146" s="221"/>
      <c r="J146" s="222">
        <f>ROUND(I146*H146,3)</f>
        <v>0</v>
      </c>
      <c r="K146" s="223"/>
      <c r="L146" s="41"/>
      <c r="M146" s="224" t="s">
        <v>1</v>
      </c>
      <c r="N146" s="225" t="s">
        <v>42</v>
      </c>
      <c r="O146" s="88"/>
      <c r="P146" s="226">
        <f>O146*H146</f>
        <v>0</v>
      </c>
      <c r="Q146" s="226">
        <v>0</v>
      </c>
      <c r="R146" s="226">
        <f>Q146*H146</f>
        <v>0</v>
      </c>
      <c r="S146" s="226">
        <v>0</v>
      </c>
      <c r="T146" s="22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28" t="s">
        <v>144</v>
      </c>
      <c r="AT146" s="228" t="s">
        <v>140</v>
      </c>
      <c r="AU146" s="228" t="s">
        <v>85</v>
      </c>
      <c r="AY146" s="14" t="s">
        <v>138</v>
      </c>
      <c r="BE146" s="229">
        <f>IF(N146="základní",J146,0)</f>
        <v>0</v>
      </c>
      <c r="BF146" s="229">
        <f>IF(N146="snížená",J146,0)</f>
        <v>0</v>
      </c>
      <c r="BG146" s="229">
        <f>IF(N146="zákl. přenesená",J146,0)</f>
        <v>0</v>
      </c>
      <c r="BH146" s="229">
        <f>IF(N146="sníž. přenesená",J146,0)</f>
        <v>0</v>
      </c>
      <c r="BI146" s="229">
        <f>IF(N146="nulová",J146,0)</f>
        <v>0</v>
      </c>
      <c r="BJ146" s="14" t="s">
        <v>85</v>
      </c>
      <c r="BK146" s="230">
        <f>ROUND(I146*H146,3)</f>
        <v>0</v>
      </c>
      <c r="BL146" s="14" t="s">
        <v>144</v>
      </c>
      <c r="BM146" s="228" t="s">
        <v>402</v>
      </c>
    </row>
    <row r="147" s="2" customFormat="1" ht="16.5" customHeight="1">
      <c r="A147" s="35"/>
      <c r="B147" s="36"/>
      <c r="C147" s="216" t="s">
        <v>271</v>
      </c>
      <c r="D147" s="216" t="s">
        <v>140</v>
      </c>
      <c r="E147" s="217" t="s">
        <v>403</v>
      </c>
      <c r="F147" s="218" t="s">
        <v>404</v>
      </c>
      <c r="G147" s="219" t="s">
        <v>1</v>
      </c>
      <c r="H147" s="220">
        <v>2</v>
      </c>
      <c r="I147" s="221"/>
      <c r="J147" s="222">
        <f>ROUND(I147*H147,3)</f>
        <v>0</v>
      </c>
      <c r="K147" s="223"/>
      <c r="L147" s="41"/>
      <c r="M147" s="224" t="s">
        <v>1</v>
      </c>
      <c r="N147" s="225" t="s">
        <v>42</v>
      </c>
      <c r="O147" s="88"/>
      <c r="P147" s="226">
        <f>O147*H147</f>
        <v>0</v>
      </c>
      <c r="Q147" s="226">
        <v>0</v>
      </c>
      <c r="R147" s="226">
        <f>Q147*H147</f>
        <v>0</v>
      </c>
      <c r="S147" s="226">
        <v>0</v>
      </c>
      <c r="T147" s="22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28" t="s">
        <v>144</v>
      </c>
      <c r="AT147" s="228" t="s">
        <v>140</v>
      </c>
      <c r="AU147" s="228" t="s">
        <v>85</v>
      </c>
      <c r="AY147" s="14" t="s">
        <v>138</v>
      </c>
      <c r="BE147" s="229">
        <f>IF(N147="základní",J147,0)</f>
        <v>0</v>
      </c>
      <c r="BF147" s="229">
        <f>IF(N147="snížená",J147,0)</f>
        <v>0</v>
      </c>
      <c r="BG147" s="229">
        <f>IF(N147="zákl. přenesená",J147,0)</f>
        <v>0</v>
      </c>
      <c r="BH147" s="229">
        <f>IF(N147="sníž. přenesená",J147,0)</f>
        <v>0</v>
      </c>
      <c r="BI147" s="229">
        <f>IF(N147="nulová",J147,0)</f>
        <v>0</v>
      </c>
      <c r="BJ147" s="14" t="s">
        <v>85</v>
      </c>
      <c r="BK147" s="230">
        <f>ROUND(I147*H147,3)</f>
        <v>0</v>
      </c>
      <c r="BL147" s="14" t="s">
        <v>144</v>
      </c>
      <c r="BM147" s="228" t="s">
        <v>405</v>
      </c>
    </row>
    <row r="148" s="12" customFormat="1" ht="25.92" customHeight="1">
      <c r="A148" s="12"/>
      <c r="B148" s="200"/>
      <c r="C148" s="201"/>
      <c r="D148" s="202" t="s">
        <v>76</v>
      </c>
      <c r="E148" s="203" t="s">
        <v>406</v>
      </c>
      <c r="F148" s="203" t="s">
        <v>406</v>
      </c>
      <c r="G148" s="201"/>
      <c r="H148" s="201"/>
      <c r="I148" s="204"/>
      <c r="J148" s="205">
        <f>BK148</f>
        <v>0</v>
      </c>
      <c r="K148" s="201"/>
      <c r="L148" s="206"/>
      <c r="M148" s="207"/>
      <c r="N148" s="208"/>
      <c r="O148" s="208"/>
      <c r="P148" s="209">
        <f>P149+SUM(P150:P171)</f>
        <v>0</v>
      </c>
      <c r="Q148" s="208"/>
      <c r="R148" s="209">
        <f>R149+SUM(R150:R171)</f>
        <v>0</v>
      </c>
      <c r="S148" s="208"/>
      <c r="T148" s="210">
        <f>T149+SUM(T150:T171)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11" t="s">
        <v>85</v>
      </c>
      <c r="AT148" s="212" t="s">
        <v>76</v>
      </c>
      <c r="AU148" s="212" t="s">
        <v>77</v>
      </c>
      <c r="AY148" s="211" t="s">
        <v>138</v>
      </c>
      <c r="BK148" s="213">
        <f>BK149+SUM(BK150:BK171)</f>
        <v>0</v>
      </c>
    </row>
    <row r="149" s="2" customFormat="1" ht="16.5" customHeight="1">
      <c r="A149" s="35"/>
      <c r="B149" s="36"/>
      <c r="C149" s="216" t="s">
        <v>273</v>
      </c>
      <c r="D149" s="216" t="s">
        <v>140</v>
      </c>
      <c r="E149" s="217" t="s">
        <v>407</v>
      </c>
      <c r="F149" s="218" t="s">
        <v>408</v>
      </c>
      <c r="G149" s="219" t="s">
        <v>1</v>
      </c>
      <c r="H149" s="220">
        <v>12</v>
      </c>
      <c r="I149" s="221"/>
      <c r="J149" s="222">
        <f>ROUND(I149*H149,3)</f>
        <v>0</v>
      </c>
      <c r="K149" s="223"/>
      <c r="L149" s="41"/>
      <c r="M149" s="224" t="s">
        <v>1</v>
      </c>
      <c r="N149" s="225" t="s">
        <v>42</v>
      </c>
      <c r="O149" s="88"/>
      <c r="P149" s="226">
        <f>O149*H149</f>
        <v>0</v>
      </c>
      <c r="Q149" s="226">
        <v>0</v>
      </c>
      <c r="R149" s="226">
        <f>Q149*H149</f>
        <v>0</v>
      </c>
      <c r="S149" s="226">
        <v>0</v>
      </c>
      <c r="T149" s="22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28" t="s">
        <v>144</v>
      </c>
      <c r="AT149" s="228" t="s">
        <v>140</v>
      </c>
      <c r="AU149" s="228" t="s">
        <v>85</v>
      </c>
      <c r="AY149" s="14" t="s">
        <v>138</v>
      </c>
      <c r="BE149" s="229">
        <f>IF(N149="základní",J149,0)</f>
        <v>0</v>
      </c>
      <c r="BF149" s="229">
        <f>IF(N149="snížená",J149,0)</f>
        <v>0</v>
      </c>
      <c r="BG149" s="229">
        <f>IF(N149="zákl. přenesená",J149,0)</f>
        <v>0</v>
      </c>
      <c r="BH149" s="229">
        <f>IF(N149="sníž. přenesená",J149,0)</f>
        <v>0</v>
      </c>
      <c r="BI149" s="229">
        <f>IF(N149="nulová",J149,0)</f>
        <v>0</v>
      </c>
      <c r="BJ149" s="14" t="s">
        <v>85</v>
      </c>
      <c r="BK149" s="230">
        <f>ROUND(I149*H149,3)</f>
        <v>0</v>
      </c>
      <c r="BL149" s="14" t="s">
        <v>144</v>
      </c>
      <c r="BM149" s="228" t="s">
        <v>409</v>
      </c>
    </row>
    <row r="150" s="2" customFormat="1" ht="16.5" customHeight="1">
      <c r="A150" s="35"/>
      <c r="B150" s="36"/>
      <c r="C150" s="216" t="s">
        <v>275</v>
      </c>
      <c r="D150" s="216" t="s">
        <v>140</v>
      </c>
      <c r="E150" s="217" t="s">
        <v>410</v>
      </c>
      <c r="F150" s="218" t="s">
        <v>411</v>
      </c>
      <c r="G150" s="219" t="s">
        <v>1</v>
      </c>
      <c r="H150" s="220">
        <v>17</v>
      </c>
      <c r="I150" s="221"/>
      <c r="J150" s="222">
        <f>ROUND(I150*H150,3)</f>
        <v>0</v>
      </c>
      <c r="K150" s="223"/>
      <c r="L150" s="41"/>
      <c r="M150" s="224" t="s">
        <v>1</v>
      </c>
      <c r="N150" s="225" t="s">
        <v>42</v>
      </c>
      <c r="O150" s="88"/>
      <c r="P150" s="226">
        <f>O150*H150</f>
        <v>0</v>
      </c>
      <c r="Q150" s="226">
        <v>0</v>
      </c>
      <c r="R150" s="226">
        <f>Q150*H150</f>
        <v>0</v>
      </c>
      <c r="S150" s="226">
        <v>0</v>
      </c>
      <c r="T150" s="22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28" t="s">
        <v>144</v>
      </c>
      <c r="AT150" s="228" t="s">
        <v>140</v>
      </c>
      <c r="AU150" s="228" t="s">
        <v>85</v>
      </c>
      <c r="AY150" s="14" t="s">
        <v>138</v>
      </c>
      <c r="BE150" s="229">
        <f>IF(N150="základní",J150,0)</f>
        <v>0</v>
      </c>
      <c r="BF150" s="229">
        <f>IF(N150="snížená",J150,0)</f>
        <v>0</v>
      </c>
      <c r="BG150" s="229">
        <f>IF(N150="zákl. přenesená",J150,0)</f>
        <v>0</v>
      </c>
      <c r="BH150" s="229">
        <f>IF(N150="sníž. přenesená",J150,0)</f>
        <v>0</v>
      </c>
      <c r="BI150" s="229">
        <f>IF(N150="nulová",J150,0)</f>
        <v>0</v>
      </c>
      <c r="BJ150" s="14" t="s">
        <v>85</v>
      </c>
      <c r="BK150" s="230">
        <f>ROUND(I150*H150,3)</f>
        <v>0</v>
      </c>
      <c r="BL150" s="14" t="s">
        <v>144</v>
      </c>
      <c r="BM150" s="228" t="s">
        <v>412</v>
      </c>
    </row>
    <row r="151" s="2" customFormat="1" ht="16.5" customHeight="1">
      <c r="A151" s="35"/>
      <c r="B151" s="36"/>
      <c r="C151" s="216" t="s">
        <v>277</v>
      </c>
      <c r="D151" s="216" t="s">
        <v>140</v>
      </c>
      <c r="E151" s="217" t="s">
        <v>413</v>
      </c>
      <c r="F151" s="218" t="s">
        <v>414</v>
      </c>
      <c r="G151" s="219" t="s">
        <v>1</v>
      </c>
      <c r="H151" s="220">
        <v>12</v>
      </c>
      <c r="I151" s="221"/>
      <c r="J151" s="222">
        <f>ROUND(I151*H151,3)</f>
        <v>0</v>
      </c>
      <c r="K151" s="223"/>
      <c r="L151" s="41"/>
      <c r="M151" s="224" t="s">
        <v>1</v>
      </c>
      <c r="N151" s="225" t="s">
        <v>42</v>
      </c>
      <c r="O151" s="88"/>
      <c r="P151" s="226">
        <f>O151*H151</f>
        <v>0</v>
      </c>
      <c r="Q151" s="226">
        <v>0</v>
      </c>
      <c r="R151" s="226">
        <f>Q151*H151</f>
        <v>0</v>
      </c>
      <c r="S151" s="226">
        <v>0</v>
      </c>
      <c r="T151" s="22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28" t="s">
        <v>144</v>
      </c>
      <c r="AT151" s="228" t="s">
        <v>140</v>
      </c>
      <c r="AU151" s="228" t="s">
        <v>85</v>
      </c>
      <c r="AY151" s="14" t="s">
        <v>138</v>
      </c>
      <c r="BE151" s="229">
        <f>IF(N151="základní",J151,0)</f>
        <v>0</v>
      </c>
      <c r="BF151" s="229">
        <f>IF(N151="snížená",J151,0)</f>
        <v>0</v>
      </c>
      <c r="BG151" s="229">
        <f>IF(N151="zákl. přenesená",J151,0)</f>
        <v>0</v>
      </c>
      <c r="BH151" s="229">
        <f>IF(N151="sníž. přenesená",J151,0)</f>
        <v>0</v>
      </c>
      <c r="BI151" s="229">
        <f>IF(N151="nulová",J151,0)</f>
        <v>0</v>
      </c>
      <c r="BJ151" s="14" t="s">
        <v>85</v>
      </c>
      <c r="BK151" s="230">
        <f>ROUND(I151*H151,3)</f>
        <v>0</v>
      </c>
      <c r="BL151" s="14" t="s">
        <v>144</v>
      </c>
      <c r="BM151" s="228" t="s">
        <v>415</v>
      </c>
    </row>
    <row r="152" s="2" customFormat="1" ht="16.5" customHeight="1">
      <c r="A152" s="35"/>
      <c r="B152" s="36"/>
      <c r="C152" s="216" t="s">
        <v>282</v>
      </c>
      <c r="D152" s="216" t="s">
        <v>140</v>
      </c>
      <c r="E152" s="217" t="s">
        <v>416</v>
      </c>
      <c r="F152" s="218" t="s">
        <v>417</v>
      </c>
      <c r="G152" s="219" t="s">
        <v>1</v>
      </c>
      <c r="H152" s="220">
        <v>54</v>
      </c>
      <c r="I152" s="221"/>
      <c r="J152" s="222">
        <f>ROUND(I152*H152,3)</f>
        <v>0</v>
      </c>
      <c r="K152" s="223"/>
      <c r="L152" s="41"/>
      <c r="M152" s="224" t="s">
        <v>1</v>
      </c>
      <c r="N152" s="225" t="s">
        <v>42</v>
      </c>
      <c r="O152" s="88"/>
      <c r="P152" s="226">
        <f>O152*H152</f>
        <v>0</v>
      </c>
      <c r="Q152" s="226">
        <v>0</v>
      </c>
      <c r="R152" s="226">
        <f>Q152*H152</f>
        <v>0</v>
      </c>
      <c r="S152" s="226">
        <v>0</v>
      </c>
      <c r="T152" s="22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28" t="s">
        <v>144</v>
      </c>
      <c r="AT152" s="228" t="s">
        <v>140</v>
      </c>
      <c r="AU152" s="228" t="s">
        <v>85</v>
      </c>
      <c r="AY152" s="14" t="s">
        <v>138</v>
      </c>
      <c r="BE152" s="229">
        <f>IF(N152="základní",J152,0)</f>
        <v>0</v>
      </c>
      <c r="BF152" s="229">
        <f>IF(N152="snížená",J152,0)</f>
        <v>0</v>
      </c>
      <c r="BG152" s="229">
        <f>IF(N152="zákl. přenesená",J152,0)</f>
        <v>0</v>
      </c>
      <c r="BH152" s="229">
        <f>IF(N152="sníž. přenesená",J152,0)</f>
        <v>0</v>
      </c>
      <c r="BI152" s="229">
        <f>IF(N152="nulová",J152,0)</f>
        <v>0</v>
      </c>
      <c r="BJ152" s="14" t="s">
        <v>85</v>
      </c>
      <c r="BK152" s="230">
        <f>ROUND(I152*H152,3)</f>
        <v>0</v>
      </c>
      <c r="BL152" s="14" t="s">
        <v>144</v>
      </c>
      <c r="BM152" s="228" t="s">
        <v>418</v>
      </c>
    </row>
    <row r="153" s="2" customFormat="1" ht="16.5" customHeight="1">
      <c r="A153" s="35"/>
      <c r="B153" s="36"/>
      <c r="C153" s="216" t="s">
        <v>288</v>
      </c>
      <c r="D153" s="216" t="s">
        <v>140</v>
      </c>
      <c r="E153" s="217" t="s">
        <v>419</v>
      </c>
      <c r="F153" s="218" t="s">
        <v>420</v>
      </c>
      <c r="G153" s="219" t="s">
        <v>1</v>
      </c>
      <c r="H153" s="220">
        <v>15</v>
      </c>
      <c r="I153" s="221"/>
      <c r="J153" s="222">
        <f>ROUND(I153*H153,3)</f>
        <v>0</v>
      </c>
      <c r="K153" s="223"/>
      <c r="L153" s="41"/>
      <c r="M153" s="224" t="s">
        <v>1</v>
      </c>
      <c r="N153" s="225" t="s">
        <v>42</v>
      </c>
      <c r="O153" s="88"/>
      <c r="P153" s="226">
        <f>O153*H153</f>
        <v>0</v>
      </c>
      <c r="Q153" s="226">
        <v>0</v>
      </c>
      <c r="R153" s="226">
        <f>Q153*H153</f>
        <v>0</v>
      </c>
      <c r="S153" s="226">
        <v>0</v>
      </c>
      <c r="T153" s="22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28" t="s">
        <v>144</v>
      </c>
      <c r="AT153" s="228" t="s">
        <v>140</v>
      </c>
      <c r="AU153" s="228" t="s">
        <v>85</v>
      </c>
      <c r="AY153" s="14" t="s">
        <v>138</v>
      </c>
      <c r="BE153" s="229">
        <f>IF(N153="základní",J153,0)</f>
        <v>0</v>
      </c>
      <c r="BF153" s="229">
        <f>IF(N153="snížená",J153,0)</f>
        <v>0</v>
      </c>
      <c r="BG153" s="229">
        <f>IF(N153="zákl. přenesená",J153,0)</f>
        <v>0</v>
      </c>
      <c r="BH153" s="229">
        <f>IF(N153="sníž. přenesená",J153,0)</f>
        <v>0</v>
      </c>
      <c r="BI153" s="229">
        <f>IF(N153="nulová",J153,0)</f>
        <v>0</v>
      </c>
      <c r="BJ153" s="14" t="s">
        <v>85</v>
      </c>
      <c r="BK153" s="230">
        <f>ROUND(I153*H153,3)</f>
        <v>0</v>
      </c>
      <c r="BL153" s="14" t="s">
        <v>144</v>
      </c>
      <c r="BM153" s="228" t="s">
        <v>421</v>
      </c>
    </row>
    <row r="154" s="2" customFormat="1" ht="16.5" customHeight="1">
      <c r="A154" s="35"/>
      <c r="B154" s="36"/>
      <c r="C154" s="216" t="s">
        <v>292</v>
      </c>
      <c r="D154" s="216" t="s">
        <v>140</v>
      </c>
      <c r="E154" s="217" t="s">
        <v>422</v>
      </c>
      <c r="F154" s="218" t="s">
        <v>423</v>
      </c>
      <c r="G154" s="219" t="s">
        <v>1</v>
      </c>
      <c r="H154" s="220">
        <v>85</v>
      </c>
      <c r="I154" s="221"/>
      <c r="J154" s="222">
        <f>ROUND(I154*H154,3)</f>
        <v>0</v>
      </c>
      <c r="K154" s="223"/>
      <c r="L154" s="41"/>
      <c r="M154" s="224" t="s">
        <v>1</v>
      </c>
      <c r="N154" s="225" t="s">
        <v>42</v>
      </c>
      <c r="O154" s="88"/>
      <c r="P154" s="226">
        <f>O154*H154</f>
        <v>0</v>
      </c>
      <c r="Q154" s="226">
        <v>0</v>
      </c>
      <c r="R154" s="226">
        <f>Q154*H154</f>
        <v>0</v>
      </c>
      <c r="S154" s="226">
        <v>0</v>
      </c>
      <c r="T154" s="22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28" t="s">
        <v>144</v>
      </c>
      <c r="AT154" s="228" t="s">
        <v>140</v>
      </c>
      <c r="AU154" s="228" t="s">
        <v>85</v>
      </c>
      <c r="AY154" s="14" t="s">
        <v>138</v>
      </c>
      <c r="BE154" s="229">
        <f>IF(N154="základní",J154,0)</f>
        <v>0</v>
      </c>
      <c r="BF154" s="229">
        <f>IF(N154="snížená",J154,0)</f>
        <v>0</v>
      </c>
      <c r="BG154" s="229">
        <f>IF(N154="zákl. přenesená",J154,0)</f>
        <v>0</v>
      </c>
      <c r="BH154" s="229">
        <f>IF(N154="sníž. přenesená",J154,0)</f>
        <v>0</v>
      </c>
      <c r="BI154" s="229">
        <f>IF(N154="nulová",J154,0)</f>
        <v>0</v>
      </c>
      <c r="BJ154" s="14" t="s">
        <v>85</v>
      </c>
      <c r="BK154" s="230">
        <f>ROUND(I154*H154,3)</f>
        <v>0</v>
      </c>
      <c r="BL154" s="14" t="s">
        <v>144</v>
      </c>
      <c r="BM154" s="228" t="s">
        <v>424</v>
      </c>
    </row>
    <row r="155" s="2" customFormat="1" ht="16.5" customHeight="1">
      <c r="A155" s="35"/>
      <c r="B155" s="36"/>
      <c r="C155" s="216" t="s">
        <v>294</v>
      </c>
      <c r="D155" s="216" t="s">
        <v>140</v>
      </c>
      <c r="E155" s="217" t="s">
        <v>425</v>
      </c>
      <c r="F155" s="218" t="s">
        <v>426</v>
      </c>
      <c r="G155" s="219" t="s">
        <v>1</v>
      </c>
      <c r="H155" s="220">
        <v>21</v>
      </c>
      <c r="I155" s="221"/>
      <c r="J155" s="222">
        <f>ROUND(I155*H155,3)</f>
        <v>0</v>
      </c>
      <c r="K155" s="223"/>
      <c r="L155" s="41"/>
      <c r="M155" s="224" t="s">
        <v>1</v>
      </c>
      <c r="N155" s="225" t="s">
        <v>42</v>
      </c>
      <c r="O155" s="88"/>
      <c r="P155" s="226">
        <f>O155*H155</f>
        <v>0</v>
      </c>
      <c r="Q155" s="226">
        <v>0</v>
      </c>
      <c r="R155" s="226">
        <f>Q155*H155</f>
        <v>0</v>
      </c>
      <c r="S155" s="226">
        <v>0</v>
      </c>
      <c r="T155" s="22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28" t="s">
        <v>144</v>
      </c>
      <c r="AT155" s="228" t="s">
        <v>140</v>
      </c>
      <c r="AU155" s="228" t="s">
        <v>85</v>
      </c>
      <c r="AY155" s="14" t="s">
        <v>138</v>
      </c>
      <c r="BE155" s="229">
        <f>IF(N155="základní",J155,0)</f>
        <v>0</v>
      </c>
      <c r="BF155" s="229">
        <f>IF(N155="snížená",J155,0)</f>
        <v>0</v>
      </c>
      <c r="BG155" s="229">
        <f>IF(N155="zákl. přenesená",J155,0)</f>
        <v>0</v>
      </c>
      <c r="BH155" s="229">
        <f>IF(N155="sníž. přenesená",J155,0)</f>
        <v>0</v>
      </c>
      <c r="BI155" s="229">
        <f>IF(N155="nulová",J155,0)</f>
        <v>0</v>
      </c>
      <c r="BJ155" s="14" t="s">
        <v>85</v>
      </c>
      <c r="BK155" s="230">
        <f>ROUND(I155*H155,3)</f>
        <v>0</v>
      </c>
      <c r="BL155" s="14" t="s">
        <v>144</v>
      </c>
      <c r="BM155" s="228" t="s">
        <v>427</v>
      </c>
    </row>
    <row r="156" s="2" customFormat="1" ht="16.5" customHeight="1">
      <c r="A156" s="35"/>
      <c r="B156" s="36"/>
      <c r="C156" s="216" t="s">
        <v>296</v>
      </c>
      <c r="D156" s="216" t="s">
        <v>140</v>
      </c>
      <c r="E156" s="217" t="s">
        <v>428</v>
      </c>
      <c r="F156" s="218" t="s">
        <v>429</v>
      </c>
      <c r="G156" s="219" t="s">
        <v>1</v>
      </c>
      <c r="H156" s="220">
        <v>6</v>
      </c>
      <c r="I156" s="221"/>
      <c r="J156" s="222">
        <f>ROUND(I156*H156,3)</f>
        <v>0</v>
      </c>
      <c r="K156" s="223"/>
      <c r="L156" s="41"/>
      <c r="M156" s="224" t="s">
        <v>1</v>
      </c>
      <c r="N156" s="225" t="s">
        <v>42</v>
      </c>
      <c r="O156" s="88"/>
      <c r="P156" s="226">
        <f>O156*H156</f>
        <v>0</v>
      </c>
      <c r="Q156" s="226">
        <v>0</v>
      </c>
      <c r="R156" s="226">
        <f>Q156*H156</f>
        <v>0</v>
      </c>
      <c r="S156" s="226">
        <v>0</v>
      </c>
      <c r="T156" s="227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28" t="s">
        <v>144</v>
      </c>
      <c r="AT156" s="228" t="s">
        <v>140</v>
      </c>
      <c r="AU156" s="228" t="s">
        <v>85</v>
      </c>
      <c r="AY156" s="14" t="s">
        <v>138</v>
      </c>
      <c r="BE156" s="229">
        <f>IF(N156="základní",J156,0)</f>
        <v>0</v>
      </c>
      <c r="BF156" s="229">
        <f>IF(N156="snížená",J156,0)</f>
        <v>0</v>
      </c>
      <c r="BG156" s="229">
        <f>IF(N156="zákl. přenesená",J156,0)</f>
        <v>0</v>
      </c>
      <c r="BH156" s="229">
        <f>IF(N156="sníž. přenesená",J156,0)</f>
        <v>0</v>
      </c>
      <c r="BI156" s="229">
        <f>IF(N156="nulová",J156,0)</f>
        <v>0</v>
      </c>
      <c r="BJ156" s="14" t="s">
        <v>85</v>
      </c>
      <c r="BK156" s="230">
        <f>ROUND(I156*H156,3)</f>
        <v>0</v>
      </c>
      <c r="BL156" s="14" t="s">
        <v>144</v>
      </c>
      <c r="BM156" s="228" t="s">
        <v>430</v>
      </c>
    </row>
    <row r="157" s="2" customFormat="1" ht="16.5" customHeight="1">
      <c r="A157" s="35"/>
      <c r="B157" s="36"/>
      <c r="C157" s="216" t="s">
        <v>298</v>
      </c>
      <c r="D157" s="216" t="s">
        <v>140</v>
      </c>
      <c r="E157" s="217" t="s">
        <v>431</v>
      </c>
      <c r="F157" s="218" t="s">
        <v>432</v>
      </c>
      <c r="G157" s="219" t="s">
        <v>1</v>
      </c>
      <c r="H157" s="220">
        <v>6</v>
      </c>
      <c r="I157" s="221"/>
      <c r="J157" s="222">
        <f>ROUND(I157*H157,3)</f>
        <v>0</v>
      </c>
      <c r="K157" s="223"/>
      <c r="L157" s="41"/>
      <c r="M157" s="224" t="s">
        <v>1</v>
      </c>
      <c r="N157" s="225" t="s">
        <v>42</v>
      </c>
      <c r="O157" s="88"/>
      <c r="P157" s="226">
        <f>O157*H157</f>
        <v>0</v>
      </c>
      <c r="Q157" s="226">
        <v>0</v>
      </c>
      <c r="R157" s="226">
        <f>Q157*H157</f>
        <v>0</v>
      </c>
      <c r="S157" s="226">
        <v>0</v>
      </c>
      <c r="T157" s="22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28" t="s">
        <v>144</v>
      </c>
      <c r="AT157" s="228" t="s">
        <v>140</v>
      </c>
      <c r="AU157" s="228" t="s">
        <v>85</v>
      </c>
      <c r="AY157" s="14" t="s">
        <v>138</v>
      </c>
      <c r="BE157" s="229">
        <f>IF(N157="základní",J157,0)</f>
        <v>0</v>
      </c>
      <c r="BF157" s="229">
        <f>IF(N157="snížená",J157,0)</f>
        <v>0</v>
      </c>
      <c r="BG157" s="229">
        <f>IF(N157="zákl. přenesená",J157,0)</f>
        <v>0</v>
      </c>
      <c r="BH157" s="229">
        <f>IF(N157="sníž. přenesená",J157,0)</f>
        <v>0</v>
      </c>
      <c r="BI157" s="229">
        <f>IF(N157="nulová",J157,0)</f>
        <v>0</v>
      </c>
      <c r="BJ157" s="14" t="s">
        <v>85</v>
      </c>
      <c r="BK157" s="230">
        <f>ROUND(I157*H157,3)</f>
        <v>0</v>
      </c>
      <c r="BL157" s="14" t="s">
        <v>144</v>
      </c>
      <c r="BM157" s="228" t="s">
        <v>433</v>
      </c>
    </row>
    <row r="158" s="2" customFormat="1" ht="16.5" customHeight="1">
      <c r="A158" s="35"/>
      <c r="B158" s="36"/>
      <c r="C158" s="216" t="s">
        <v>300</v>
      </c>
      <c r="D158" s="216" t="s">
        <v>140</v>
      </c>
      <c r="E158" s="217" t="s">
        <v>434</v>
      </c>
      <c r="F158" s="218" t="s">
        <v>435</v>
      </c>
      <c r="G158" s="219" t="s">
        <v>1</v>
      </c>
      <c r="H158" s="220">
        <v>3</v>
      </c>
      <c r="I158" s="221"/>
      <c r="J158" s="222">
        <f>ROUND(I158*H158,3)</f>
        <v>0</v>
      </c>
      <c r="K158" s="223"/>
      <c r="L158" s="41"/>
      <c r="M158" s="224" t="s">
        <v>1</v>
      </c>
      <c r="N158" s="225" t="s">
        <v>42</v>
      </c>
      <c r="O158" s="88"/>
      <c r="P158" s="226">
        <f>O158*H158</f>
        <v>0</v>
      </c>
      <c r="Q158" s="226">
        <v>0</v>
      </c>
      <c r="R158" s="226">
        <f>Q158*H158</f>
        <v>0</v>
      </c>
      <c r="S158" s="226">
        <v>0</v>
      </c>
      <c r="T158" s="227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28" t="s">
        <v>144</v>
      </c>
      <c r="AT158" s="228" t="s">
        <v>140</v>
      </c>
      <c r="AU158" s="228" t="s">
        <v>85</v>
      </c>
      <c r="AY158" s="14" t="s">
        <v>138</v>
      </c>
      <c r="BE158" s="229">
        <f>IF(N158="základní",J158,0)</f>
        <v>0</v>
      </c>
      <c r="BF158" s="229">
        <f>IF(N158="snížená",J158,0)</f>
        <v>0</v>
      </c>
      <c r="BG158" s="229">
        <f>IF(N158="zákl. přenesená",J158,0)</f>
        <v>0</v>
      </c>
      <c r="BH158" s="229">
        <f>IF(N158="sníž. přenesená",J158,0)</f>
        <v>0</v>
      </c>
      <c r="BI158" s="229">
        <f>IF(N158="nulová",J158,0)</f>
        <v>0</v>
      </c>
      <c r="BJ158" s="14" t="s">
        <v>85</v>
      </c>
      <c r="BK158" s="230">
        <f>ROUND(I158*H158,3)</f>
        <v>0</v>
      </c>
      <c r="BL158" s="14" t="s">
        <v>144</v>
      </c>
      <c r="BM158" s="228" t="s">
        <v>436</v>
      </c>
    </row>
    <row r="159" s="2" customFormat="1" ht="16.5" customHeight="1">
      <c r="A159" s="35"/>
      <c r="B159" s="36"/>
      <c r="C159" s="216" t="s">
        <v>304</v>
      </c>
      <c r="D159" s="216" t="s">
        <v>140</v>
      </c>
      <c r="E159" s="217" t="s">
        <v>437</v>
      </c>
      <c r="F159" s="218" t="s">
        <v>438</v>
      </c>
      <c r="G159" s="219" t="s">
        <v>1</v>
      </c>
      <c r="H159" s="220">
        <v>6</v>
      </c>
      <c r="I159" s="221"/>
      <c r="J159" s="222">
        <f>ROUND(I159*H159,3)</f>
        <v>0</v>
      </c>
      <c r="K159" s="223"/>
      <c r="L159" s="41"/>
      <c r="M159" s="224" t="s">
        <v>1</v>
      </c>
      <c r="N159" s="225" t="s">
        <v>42</v>
      </c>
      <c r="O159" s="88"/>
      <c r="P159" s="226">
        <f>O159*H159</f>
        <v>0</v>
      </c>
      <c r="Q159" s="226">
        <v>0</v>
      </c>
      <c r="R159" s="226">
        <f>Q159*H159</f>
        <v>0</v>
      </c>
      <c r="S159" s="226">
        <v>0</v>
      </c>
      <c r="T159" s="227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28" t="s">
        <v>144</v>
      </c>
      <c r="AT159" s="228" t="s">
        <v>140</v>
      </c>
      <c r="AU159" s="228" t="s">
        <v>85</v>
      </c>
      <c r="AY159" s="14" t="s">
        <v>138</v>
      </c>
      <c r="BE159" s="229">
        <f>IF(N159="základní",J159,0)</f>
        <v>0</v>
      </c>
      <c r="BF159" s="229">
        <f>IF(N159="snížená",J159,0)</f>
        <v>0</v>
      </c>
      <c r="BG159" s="229">
        <f>IF(N159="zákl. přenesená",J159,0)</f>
        <v>0</v>
      </c>
      <c r="BH159" s="229">
        <f>IF(N159="sníž. přenesená",J159,0)</f>
        <v>0</v>
      </c>
      <c r="BI159" s="229">
        <f>IF(N159="nulová",J159,0)</f>
        <v>0</v>
      </c>
      <c r="BJ159" s="14" t="s">
        <v>85</v>
      </c>
      <c r="BK159" s="230">
        <f>ROUND(I159*H159,3)</f>
        <v>0</v>
      </c>
      <c r="BL159" s="14" t="s">
        <v>144</v>
      </c>
      <c r="BM159" s="228" t="s">
        <v>439</v>
      </c>
    </row>
    <row r="160" s="2" customFormat="1" ht="16.5" customHeight="1">
      <c r="A160" s="35"/>
      <c r="B160" s="36"/>
      <c r="C160" s="216" t="s">
        <v>308</v>
      </c>
      <c r="D160" s="216" t="s">
        <v>140</v>
      </c>
      <c r="E160" s="217" t="s">
        <v>440</v>
      </c>
      <c r="F160" s="218" t="s">
        <v>441</v>
      </c>
      <c r="G160" s="219" t="s">
        <v>1</v>
      </c>
      <c r="H160" s="220">
        <v>6</v>
      </c>
      <c r="I160" s="221"/>
      <c r="J160" s="222">
        <f>ROUND(I160*H160,3)</f>
        <v>0</v>
      </c>
      <c r="K160" s="223"/>
      <c r="L160" s="41"/>
      <c r="M160" s="224" t="s">
        <v>1</v>
      </c>
      <c r="N160" s="225" t="s">
        <v>42</v>
      </c>
      <c r="O160" s="88"/>
      <c r="P160" s="226">
        <f>O160*H160</f>
        <v>0</v>
      </c>
      <c r="Q160" s="226">
        <v>0</v>
      </c>
      <c r="R160" s="226">
        <f>Q160*H160</f>
        <v>0</v>
      </c>
      <c r="S160" s="226">
        <v>0</v>
      </c>
      <c r="T160" s="22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28" t="s">
        <v>144</v>
      </c>
      <c r="AT160" s="228" t="s">
        <v>140</v>
      </c>
      <c r="AU160" s="228" t="s">
        <v>85</v>
      </c>
      <c r="AY160" s="14" t="s">
        <v>138</v>
      </c>
      <c r="BE160" s="229">
        <f>IF(N160="základní",J160,0)</f>
        <v>0</v>
      </c>
      <c r="BF160" s="229">
        <f>IF(N160="snížená",J160,0)</f>
        <v>0</v>
      </c>
      <c r="BG160" s="229">
        <f>IF(N160="zákl. přenesená",J160,0)</f>
        <v>0</v>
      </c>
      <c r="BH160" s="229">
        <f>IF(N160="sníž. přenesená",J160,0)</f>
        <v>0</v>
      </c>
      <c r="BI160" s="229">
        <f>IF(N160="nulová",J160,0)</f>
        <v>0</v>
      </c>
      <c r="BJ160" s="14" t="s">
        <v>85</v>
      </c>
      <c r="BK160" s="230">
        <f>ROUND(I160*H160,3)</f>
        <v>0</v>
      </c>
      <c r="BL160" s="14" t="s">
        <v>144</v>
      </c>
      <c r="BM160" s="228" t="s">
        <v>442</v>
      </c>
    </row>
    <row r="161" s="2" customFormat="1" ht="16.5" customHeight="1">
      <c r="A161" s="35"/>
      <c r="B161" s="36"/>
      <c r="C161" s="216" t="s">
        <v>310</v>
      </c>
      <c r="D161" s="216" t="s">
        <v>140</v>
      </c>
      <c r="E161" s="217" t="s">
        <v>443</v>
      </c>
      <c r="F161" s="218" t="s">
        <v>444</v>
      </c>
      <c r="G161" s="219" t="s">
        <v>1</v>
      </c>
      <c r="H161" s="220">
        <v>68</v>
      </c>
      <c r="I161" s="221"/>
      <c r="J161" s="222">
        <f>ROUND(I161*H161,3)</f>
        <v>0</v>
      </c>
      <c r="K161" s="223"/>
      <c r="L161" s="41"/>
      <c r="M161" s="224" t="s">
        <v>1</v>
      </c>
      <c r="N161" s="225" t="s">
        <v>42</v>
      </c>
      <c r="O161" s="88"/>
      <c r="P161" s="226">
        <f>O161*H161</f>
        <v>0</v>
      </c>
      <c r="Q161" s="226">
        <v>0</v>
      </c>
      <c r="R161" s="226">
        <f>Q161*H161</f>
        <v>0</v>
      </c>
      <c r="S161" s="226">
        <v>0</v>
      </c>
      <c r="T161" s="22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28" t="s">
        <v>144</v>
      </c>
      <c r="AT161" s="228" t="s">
        <v>140</v>
      </c>
      <c r="AU161" s="228" t="s">
        <v>85</v>
      </c>
      <c r="AY161" s="14" t="s">
        <v>138</v>
      </c>
      <c r="BE161" s="229">
        <f>IF(N161="základní",J161,0)</f>
        <v>0</v>
      </c>
      <c r="BF161" s="229">
        <f>IF(N161="snížená",J161,0)</f>
        <v>0</v>
      </c>
      <c r="BG161" s="229">
        <f>IF(N161="zákl. přenesená",J161,0)</f>
        <v>0</v>
      </c>
      <c r="BH161" s="229">
        <f>IF(N161="sníž. přenesená",J161,0)</f>
        <v>0</v>
      </c>
      <c r="BI161" s="229">
        <f>IF(N161="nulová",J161,0)</f>
        <v>0</v>
      </c>
      <c r="BJ161" s="14" t="s">
        <v>85</v>
      </c>
      <c r="BK161" s="230">
        <f>ROUND(I161*H161,3)</f>
        <v>0</v>
      </c>
      <c r="BL161" s="14" t="s">
        <v>144</v>
      </c>
      <c r="BM161" s="228" t="s">
        <v>445</v>
      </c>
    </row>
    <row r="162" s="2" customFormat="1" ht="16.5" customHeight="1">
      <c r="A162" s="35"/>
      <c r="B162" s="36"/>
      <c r="C162" s="216" t="s">
        <v>312</v>
      </c>
      <c r="D162" s="216" t="s">
        <v>140</v>
      </c>
      <c r="E162" s="217" t="s">
        <v>446</v>
      </c>
      <c r="F162" s="218" t="s">
        <v>447</v>
      </c>
      <c r="G162" s="219" t="s">
        <v>1</v>
      </c>
      <c r="H162" s="220">
        <v>24</v>
      </c>
      <c r="I162" s="221"/>
      <c r="J162" s="222">
        <f>ROUND(I162*H162,3)</f>
        <v>0</v>
      </c>
      <c r="K162" s="223"/>
      <c r="L162" s="41"/>
      <c r="M162" s="224" t="s">
        <v>1</v>
      </c>
      <c r="N162" s="225" t="s">
        <v>42</v>
      </c>
      <c r="O162" s="88"/>
      <c r="P162" s="226">
        <f>O162*H162</f>
        <v>0</v>
      </c>
      <c r="Q162" s="226">
        <v>0</v>
      </c>
      <c r="R162" s="226">
        <f>Q162*H162</f>
        <v>0</v>
      </c>
      <c r="S162" s="226">
        <v>0</v>
      </c>
      <c r="T162" s="22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28" t="s">
        <v>144</v>
      </c>
      <c r="AT162" s="228" t="s">
        <v>140</v>
      </c>
      <c r="AU162" s="228" t="s">
        <v>85</v>
      </c>
      <c r="AY162" s="14" t="s">
        <v>138</v>
      </c>
      <c r="BE162" s="229">
        <f>IF(N162="základní",J162,0)</f>
        <v>0</v>
      </c>
      <c r="BF162" s="229">
        <f>IF(N162="snížená",J162,0)</f>
        <v>0</v>
      </c>
      <c r="BG162" s="229">
        <f>IF(N162="zákl. přenesená",J162,0)</f>
        <v>0</v>
      </c>
      <c r="BH162" s="229">
        <f>IF(N162="sníž. přenesená",J162,0)</f>
        <v>0</v>
      </c>
      <c r="BI162" s="229">
        <f>IF(N162="nulová",J162,0)</f>
        <v>0</v>
      </c>
      <c r="BJ162" s="14" t="s">
        <v>85</v>
      </c>
      <c r="BK162" s="230">
        <f>ROUND(I162*H162,3)</f>
        <v>0</v>
      </c>
      <c r="BL162" s="14" t="s">
        <v>144</v>
      </c>
      <c r="BM162" s="228" t="s">
        <v>448</v>
      </c>
    </row>
    <row r="163" s="2" customFormat="1" ht="16.5" customHeight="1">
      <c r="A163" s="35"/>
      <c r="B163" s="36"/>
      <c r="C163" s="216" t="s">
        <v>314</v>
      </c>
      <c r="D163" s="216" t="s">
        <v>140</v>
      </c>
      <c r="E163" s="217" t="s">
        <v>449</v>
      </c>
      <c r="F163" s="218" t="s">
        <v>450</v>
      </c>
      <c r="G163" s="219" t="s">
        <v>1</v>
      </c>
      <c r="H163" s="220">
        <v>12</v>
      </c>
      <c r="I163" s="221"/>
      <c r="J163" s="222">
        <f>ROUND(I163*H163,3)</f>
        <v>0</v>
      </c>
      <c r="K163" s="223"/>
      <c r="L163" s="41"/>
      <c r="M163" s="224" t="s">
        <v>1</v>
      </c>
      <c r="N163" s="225" t="s">
        <v>42</v>
      </c>
      <c r="O163" s="88"/>
      <c r="P163" s="226">
        <f>O163*H163</f>
        <v>0</v>
      </c>
      <c r="Q163" s="226">
        <v>0</v>
      </c>
      <c r="R163" s="226">
        <f>Q163*H163</f>
        <v>0</v>
      </c>
      <c r="S163" s="226">
        <v>0</v>
      </c>
      <c r="T163" s="22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28" t="s">
        <v>144</v>
      </c>
      <c r="AT163" s="228" t="s">
        <v>140</v>
      </c>
      <c r="AU163" s="228" t="s">
        <v>85</v>
      </c>
      <c r="AY163" s="14" t="s">
        <v>138</v>
      </c>
      <c r="BE163" s="229">
        <f>IF(N163="základní",J163,0)</f>
        <v>0</v>
      </c>
      <c r="BF163" s="229">
        <f>IF(N163="snížená",J163,0)</f>
        <v>0</v>
      </c>
      <c r="BG163" s="229">
        <f>IF(N163="zákl. přenesená",J163,0)</f>
        <v>0</v>
      </c>
      <c r="BH163" s="229">
        <f>IF(N163="sníž. přenesená",J163,0)</f>
        <v>0</v>
      </c>
      <c r="BI163" s="229">
        <f>IF(N163="nulová",J163,0)</f>
        <v>0</v>
      </c>
      <c r="BJ163" s="14" t="s">
        <v>85</v>
      </c>
      <c r="BK163" s="230">
        <f>ROUND(I163*H163,3)</f>
        <v>0</v>
      </c>
      <c r="BL163" s="14" t="s">
        <v>144</v>
      </c>
      <c r="BM163" s="228" t="s">
        <v>451</v>
      </c>
    </row>
    <row r="164" s="2" customFormat="1" ht="16.5" customHeight="1">
      <c r="A164" s="35"/>
      <c r="B164" s="36"/>
      <c r="C164" s="216" t="s">
        <v>320</v>
      </c>
      <c r="D164" s="216" t="s">
        <v>140</v>
      </c>
      <c r="E164" s="217" t="s">
        <v>452</v>
      </c>
      <c r="F164" s="218" t="s">
        <v>453</v>
      </c>
      <c r="G164" s="219" t="s">
        <v>1</v>
      </c>
      <c r="H164" s="220">
        <v>24</v>
      </c>
      <c r="I164" s="221"/>
      <c r="J164" s="222">
        <f>ROUND(I164*H164,3)</f>
        <v>0</v>
      </c>
      <c r="K164" s="223"/>
      <c r="L164" s="41"/>
      <c r="M164" s="224" t="s">
        <v>1</v>
      </c>
      <c r="N164" s="225" t="s">
        <v>42</v>
      </c>
      <c r="O164" s="88"/>
      <c r="P164" s="226">
        <f>O164*H164</f>
        <v>0</v>
      </c>
      <c r="Q164" s="226">
        <v>0</v>
      </c>
      <c r="R164" s="226">
        <f>Q164*H164</f>
        <v>0</v>
      </c>
      <c r="S164" s="226">
        <v>0</v>
      </c>
      <c r="T164" s="227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28" t="s">
        <v>144</v>
      </c>
      <c r="AT164" s="228" t="s">
        <v>140</v>
      </c>
      <c r="AU164" s="228" t="s">
        <v>85</v>
      </c>
      <c r="AY164" s="14" t="s">
        <v>138</v>
      </c>
      <c r="BE164" s="229">
        <f>IF(N164="základní",J164,0)</f>
        <v>0</v>
      </c>
      <c r="BF164" s="229">
        <f>IF(N164="snížená",J164,0)</f>
        <v>0</v>
      </c>
      <c r="BG164" s="229">
        <f>IF(N164="zákl. přenesená",J164,0)</f>
        <v>0</v>
      </c>
      <c r="BH164" s="229">
        <f>IF(N164="sníž. přenesená",J164,0)</f>
        <v>0</v>
      </c>
      <c r="BI164" s="229">
        <f>IF(N164="nulová",J164,0)</f>
        <v>0</v>
      </c>
      <c r="BJ164" s="14" t="s">
        <v>85</v>
      </c>
      <c r="BK164" s="230">
        <f>ROUND(I164*H164,3)</f>
        <v>0</v>
      </c>
      <c r="BL164" s="14" t="s">
        <v>144</v>
      </c>
      <c r="BM164" s="228" t="s">
        <v>454</v>
      </c>
    </row>
    <row r="165" s="2" customFormat="1" ht="16.5" customHeight="1">
      <c r="A165" s="35"/>
      <c r="B165" s="36"/>
      <c r="C165" s="216" t="s">
        <v>455</v>
      </c>
      <c r="D165" s="216" t="s">
        <v>140</v>
      </c>
      <c r="E165" s="217" t="s">
        <v>456</v>
      </c>
      <c r="F165" s="218" t="s">
        <v>457</v>
      </c>
      <c r="G165" s="219" t="s">
        <v>1</v>
      </c>
      <c r="H165" s="220">
        <v>15</v>
      </c>
      <c r="I165" s="221"/>
      <c r="J165" s="222">
        <f>ROUND(I165*H165,3)</f>
        <v>0</v>
      </c>
      <c r="K165" s="223"/>
      <c r="L165" s="41"/>
      <c r="M165" s="224" t="s">
        <v>1</v>
      </c>
      <c r="N165" s="225" t="s">
        <v>42</v>
      </c>
      <c r="O165" s="88"/>
      <c r="P165" s="226">
        <f>O165*H165</f>
        <v>0</v>
      </c>
      <c r="Q165" s="226">
        <v>0</v>
      </c>
      <c r="R165" s="226">
        <f>Q165*H165</f>
        <v>0</v>
      </c>
      <c r="S165" s="226">
        <v>0</v>
      </c>
      <c r="T165" s="22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28" t="s">
        <v>144</v>
      </c>
      <c r="AT165" s="228" t="s">
        <v>140</v>
      </c>
      <c r="AU165" s="228" t="s">
        <v>85</v>
      </c>
      <c r="AY165" s="14" t="s">
        <v>138</v>
      </c>
      <c r="BE165" s="229">
        <f>IF(N165="základní",J165,0)</f>
        <v>0</v>
      </c>
      <c r="BF165" s="229">
        <f>IF(N165="snížená",J165,0)</f>
        <v>0</v>
      </c>
      <c r="BG165" s="229">
        <f>IF(N165="zákl. přenesená",J165,0)</f>
        <v>0</v>
      </c>
      <c r="BH165" s="229">
        <f>IF(N165="sníž. přenesená",J165,0)</f>
        <v>0</v>
      </c>
      <c r="BI165" s="229">
        <f>IF(N165="nulová",J165,0)</f>
        <v>0</v>
      </c>
      <c r="BJ165" s="14" t="s">
        <v>85</v>
      </c>
      <c r="BK165" s="230">
        <f>ROUND(I165*H165,3)</f>
        <v>0</v>
      </c>
      <c r="BL165" s="14" t="s">
        <v>144</v>
      </c>
      <c r="BM165" s="228" t="s">
        <v>458</v>
      </c>
    </row>
    <row r="166" s="2" customFormat="1" ht="16.5" customHeight="1">
      <c r="A166" s="35"/>
      <c r="B166" s="36"/>
      <c r="C166" s="216" t="s">
        <v>459</v>
      </c>
      <c r="D166" s="216" t="s">
        <v>140</v>
      </c>
      <c r="E166" s="217" t="s">
        <v>460</v>
      </c>
      <c r="F166" s="218" t="s">
        <v>461</v>
      </c>
      <c r="G166" s="219" t="s">
        <v>1</v>
      </c>
      <c r="H166" s="220">
        <v>5</v>
      </c>
      <c r="I166" s="221"/>
      <c r="J166" s="222">
        <f>ROUND(I166*H166,3)</f>
        <v>0</v>
      </c>
      <c r="K166" s="223"/>
      <c r="L166" s="41"/>
      <c r="M166" s="224" t="s">
        <v>1</v>
      </c>
      <c r="N166" s="225" t="s">
        <v>42</v>
      </c>
      <c r="O166" s="88"/>
      <c r="P166" s="226">
        <f>O166*H166</f>
        <v>0</v>
      </c>
      <c r="Q166" s="226">
        <v>0</v>
      </c>
      <c r="R166" s="226">
        <f>Q166*H166</f>
        <v>0</v>
      </c>
      <c r="S166" s="226">
        <v>0</v>
      </c>
      <c r="T166" s="227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28" t="s">
        <v>144</v>
      </c>
      <c r="AT166" s="228" t="s">
        <v>140</v>
      </c>
      <c r="AU166" s="228" t="s">
        <v>85</v>
      </c>
      <c r="AY166" s="14" t="s">
        <v>138</v>
      </c>
      <c r="BE166" s="229">
        <f>IF(N166="základní",J166,0)</f>
        <v>0</v>
      </c>
      <c r="BF166" s="229">
        <f>IF(N166="snížená",J166,0)</f>
        <v>0</v>
      </c>
      <c r="BG166" s="229">
        <f>IF(N166="zákl. přenesená",J166,0)</f>
        <v>0</v>
      </c>
      <c r="BH166" s="229">
        <f>IF(N166="sníž. přenesená",J166,0)</f>
        <v>0</v>
      </c>
      <c r="BI166" s="229">
        <f>IF(N166="nulová",J166,0)</f>
        <v>0</v>
      </c>
      <c r="BJ166" s="14" t="s">
        <v>85</v>
      </c>
      <c r="BK166" s="230">
        <f>ROUND(I166*H166,3)</f>
        <v>0</v>
      </c>
      <c r="BL166" s="14" t="s">
        <v>144</v>
      </c>
      <c r="BM166" s="228" t="s">
        <v>462</v>
      </c>
    </row>
    <row r="167" s="2" customFormat="1" ht="16.5" customHeight="1">
      <c r="A167" s="35"/>
      <c r="B167" s="36"/>
      <c r="C167" s="216" t="s">
        <v>463</v>
      </c>
      <c r="D167" s="216" t="s">
        <v>140</v>
      </c>
      <c r="E167" s="217" t="s">
        <v>464</v>
      </c>
      <c r="F167" s="218" t="s">
        <v>465</v>
      </c>
      <c r="G167" s="219" t="s">
        <v>1</v>
      </c>
      <c r="H167" s="220">
        <v>6</v>
      </c>
      <c r="I167" s="221"/>
      <c r="J167" s="222">
        <f>ROUND(I167*H167,3)</f>
        <v>0</v>
      </c>
      <c r="K167" s="223"/>
      <c r="L167" s="41"/>
      <c r="M167" s="224" t="s">
        <v>1</v>
      </c>
      <c r="N167" s="225" t="s">
        <v>42</v>
      </c>
      <c r="O167" s="88"/>
      <c r="P167" s="226">
        <f>O167*H167</f>
        <v>0</v>
      </c>
      <c r="Q167" s="226">
        <v>0</v>
      </c>
      <c r="R167" s="226">
        <f>Q167*H167</f>
        <v>0</v>
      </c>
      <c r="S167" s="226">
        <v>0</v>
      </c>
      <c r="T167" s="227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28" t="s">
        <v>144</v>
      </c>
      <c r="AT167" s="228" t="s">
        <v>140</v>
      </c>
      <c r="AU167" s="228" t="s">
        <v>85</v>
      </c>
      <c r="AY167" s="14" t="s">
        <v>138</v>
      </c>
      <c r="BE167" s="229">
        <f>IF(N167="základní",J167,0)</f>
        <v>0</v>
      </c>
      <c r="BF167" s="229">
        <f>IF(N167="snížená",J167,0)</f>
        <v>0</v>
      </c>
      <c r="BG167" s="229">
        <f>IF(N167="zákl. přenesená",J167,0)</f>
        <v>0</v>
      </c>
      <c r="BH167" s="229">
        <f>IF(N167="sníž. přenesená",J167,0)</f>
        <v>0</v>
      </c>
      <c r="BI167" s="229">
        <f>IF(N167="nulová",J167,0)</f>
        <v>0</v>
      </c>
      <c r="BJ167" s="14" t="s">
        <v>85</v>
      </c>
      <c r="BK167" s="230">
        <f>ROUND(I167*H167,3)</f>
        <v>0</v>
      </c>
      <c r="BL167" s="14" t="s">
        <v>144</v>
      </c>
      <c r="BM167" s="228" t="s">
        <v>466</v>
      </c>
    </row>
    <row r="168" s="2" customFormat="1" ht="16.5" customHeight="1">
      <c r="A168" s="35"/>
      <c r="B168" s="36"/>
      <c r="C168" s="216" t="s">
        <v>467</v>
      </c>
      <c r="D168" s="216" t="s">
        <v>140</v>
      </c>
      <c r="E168" s="217" t="s">
        <v>468</v>
      </c>
      <c r="F168" s="218" t="s">
        <v>469</v>
      </c>
      <c r="G168" s="219" t="s">
        <v>1</v>
      </c>
      <c r="H168" s="220">
        <v>15</v>
      </c>
      <c r="I168" s="221"/>
      <c r="J168" s="222">
        <f>ROUND(I168*H168,3)</f>
        <v>0</v>
      </c>
      <c r="K168" s="223"/>
      <c r="L168" s="41"/>
      <c r="M168" s="224" t="s">
        <v>1</v>
      </c>
      <c r="N168" s="225" t="s">
        <v>42</v>
      </c>
      <c r="O168" s="88"/>
      <c r="P168" s="226">
        <f>O168*H168</f>
        <v>0</v>
      </c>
      <c r="Q168" s="226">
        <v>0</v>
      </c>
      <c r="R168" s="226">
        <f>Q168*H168</f>
        <v>0</v>
      </c>
      <c r="S168" s="226">
        <v>0</v>
      </c>
      <c r="T168" s="227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28" t="s">
        <v>144</v>
      </c>
      <c r="AT168" s="228" t="s">
        <v>140</v>
      </c>
      <c r="AU168" s="228" t="s">
        <v>85</v>
      </c>
      <c r="AY168" s="14" t="s">
        <v>138</v>
      </c>
      <c r="BE168" s="229">
        <f>IF(N168="základní",J168,0)</f>
        <v>0</v>
      </c>
      <c r="BF168" s="229">
        <f>IF(N168="snížená",J168,0)</f>
        <v>0</v>
      </c>
      <c r="BG168" s="229">
        <f>IF(N168="zákl. přenesená",J168,0)</f>
        <v>0</v>
      </c>
      <c r="BH168" s="229">
        <f>IF(N168="sníž. přenesená",J168,0)</f>
        <v>0</v>
      </c>
      <c r="BI168" s="229">
        <f>IF(N168="nulová",J168,0)</f>
        <v>0</v>
      </c>
      <c r="BJ168" s="14" t="s">
        <v>85</v>
      </c>
      <c r="BK168" s="230">
        <f>ROUND(I168*H168,3)</f>
        <v>0</v>
      </c>
      <c r="BL168" s="14" t="s">
        <v>144</v>
      </c>
      <c r="BM168" s="228" t="s">
        <v>470</v>
      </c>
    </row>
    <row r="169" s="2" customFormat="1" ht="16.5" customHeight="1">
      <c r="A169" s="35"/>
      <c r="B169" s="36"/>
      <c r="C169" s="216" t="s">
        <v>471</v>
      </c>
      <c r="D169" s="216" t="s">
        <v>140</v>
      </c>
      <c r="E169" s="217" t="s">
        <v>472</v>
      </c>
      <c r="F169" s="218" t="s">
        <v>473</v>
      </c>
      <c r="G169" s="219" t="s">
        <v>1</v>
      </c>
      <c r="H169" s="220">
        <v>12</v>
      </c>
      <c r="I169" s="221"/>
      <c r="J169" s="222">
        <f>ROUND(I169*H169,3)</f>
        <v>0</v>
      </c>
      <c r="K169" s="223"/>
      <c r="L169" s="41"/>
      <c r="M169" s="224" t="s">
        <v>1</v>
      </c>
      <c r="N169" s="225" t="s">
        <v>42</v>
      </c>
      <c r="O169" s="88"/>
      <c r="P169" s="226">
        <f>O169*H169</f>
        <v>0</v>
      </c>
      <c r="Q169" s="226">
        <v>0</v>
      </c>
      <c r="R169" s="226">
        <f>Q169*H169</f>
        <v>0</v>
      </c>
      <c r="S169" s="226">
        <v>0</v>
      </c>
      <c r="T169" s="227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28" t="s">
        <v>144</v>
      </c>
      <c r="AT169" s="228" t="s">
        <v>140</v>
      </c>
      <c r="AU169" s="228" t="s">
        <v>85</v>
      </c>
      <c r="AY169" s="14" t="s">
        <v>138</v>
      </c>
      <c r="BE169" s="229">
        <f>IF(N169="základní",J169,0)</f>
        <v>0</v>
      </c>
      <c r="BF169" s="229">
        <f>IF(N169="snížená",J169,0)</f>
        <v>0</v>
      </c>
      <c r="BG169" s="229">
        <f>IF(N169="zákl. přenesená",J169,0)</f>
        <v>0</v>
      </c>
      <c r="BH169" s="229">
        <f>IF(N169="sníž. přenesená",J169,0)</f>
        <v>0</v>
      </c>
      <c r="BI169" s="229">
        <f>IF(N169="nulová",J169,0)</f>
        <v>0</v>
      </c>
      <c r="BJ169" s="14" t="s">
        <v>85</v>
      </c>
      <c r="BK169" s="230">
        <f>ROUND(I169*H169,3)</f>
        <v>0</v>
      </c>
      <c r="BL169" s="14" t="s">
        <v>144</v>
      </c>
      <c r="BM169" s="228" t="s">
        <v>474</v>
      </c>
    </row>
    <row r="170" s="2" customFormat="1" ht="16.5" customHeight="1">
      <c r="A170" s="35"/>
      <c r="B170" s="36"/>
      <c r="C170" s="216" t="s">
        <v>475</v>
      </c>
      <c r="D170" s="216" t="s">
        <v>140</v>
      </c>
      <c r="E170" s="217" t="s">
        <v>476</v>
      </c>
      <c r="F170" s="218" t="s">
        <v>477</v>
      </c>
      <c r="G170" s="219" t="s">
        <v>1</v>
      </c>
      <c r="H170" s="220">
        <v>21</v>
      </c>
      <c r="I170" s="221"/>
      <c r="J170" s="222">
        <f>ROUND(I170*H170,3)</f>
        <v>0</v>
      </c>
      <c r="K170" s="223"/>
      <c r="L170" s="41"/>
      <c r="M170" s="224" t="s">
        <v>1</v>
      </c>
      <c r="N170" s="225" t="s">
        <v>42</v>
      </c>
      <c r="O170" s="88"/>
      <c r="P170" s="226">
        <f>O170*H170</f>
        <v>0</v>
      </c>
      <c r="Q170" s="226">
        <v>0</v>
      </c>
      <c r="R170" s="226">
        <f>Q170*H170</f>
        <v>0</v>
      </c>
      <c r="S170" s="226">
        <v>0</v>
      </c>
      <c r="T170" s="227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28" t="s">
        <v>144</v>
      </c>
      <c r="AT170" s="228" t="s">
        <v>140</v>
      </c>
      <c r="AU170" s="228" t="s">
        <v>85</v>
      </c>
      <c r="AY170" s="14" t="s">
        <v>138</v>
      </c>
      <c r="BE170" s="229">
        <f>IF(N170="základní",J170,0)</f>
        <v>0</v>
      </c>
      <c r="BF170" s="229">
        <f>IF(N170="snížená",J170,0)</f>
        <v>0</v>
      </c>
      <c r="BG170" s="229">
        <f>IF(N170="zákl. přenesená",J170,0)</f>
        <v>0</v>
      </c>
      <c r="BH170" s="229">
        <f>IF(N170="sníž. přenesená",J170,0)</f>
        <v>0</v>
      </c>
      <c r="BI170" s="229">
        <f>IF(N170="nulová",J170,0)</f>
        <v>0</v>
      </c>
      <c r="BJ170" s="14" t="s">
        <v>85</v>
      </c>
      <c r="BK170" s="230">
        <f>ROUND(I170*H170,3)</f>
        <v>0</v>
      </c>
      <c r="BL170" s="14" t="s">
        <v>144</v>
      </c>
      <c r="BM170" s="228" t="s">
        <v>478</v>
      </c>
    </row>
    <row r="171" s="12" customFormat="1" ht="22.8" customHeight="1">
      <c r="A171" s="12"/>
      <c r="B171" s="200"/>
      <c r="C171" s="201"/>
      <c r="D171" s="202" t="s">
        <v>76</v>
      </c>
      <c r="E171" s="214" t="s">
        <v>479</v>
      </c>
      <c r="F171" s="214" t="s">
        <v>479</v>
      </c>
      <c r="G171" s="201"/>
      <c r="H171" s="201"/>
      <c r="I171" s="204"/>
      <c r="J171" s="215">
        <f>BK171</f>
        <v>0</v>
      </c>
      <c r="K171" s="201"/>
      <c r="L171" s="206"/>
      <c r="M171" s="207"/>
      <c r="N171" s="208"/>
      <c r="O171" s="208"/>
      <c r="P171" s="209">
        <f>SUM(P172:P178)</f>
        <v>0</v>
      </c>
      <c r="Q171" s="208"/>
      <c r="R171" s="209">
        <f>SUM(R172:R178)</f>
        <v>0</v>
      </c>
      <c r="S171" s="208"/>
      <c r="T171" s="210">
        <f>SUM(T172:T178)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11" t="s">
        <v>85</v>
      </c>
      <c r="AT171" s="212" t="s">
        <v>76</v>
      </c>
      <c r="AU171" s="212" t="s">
        <v>85</v>
      </c>
      <c r="AY171" s="211" t="s">
        <v>138</v>
      </c>
      <c r="BK171" s="213">
        <f>SUM(BK172:BK178)</f>
        <v>0</v>
      </c>
    </row>
    <row r="172" s="2" customFormat="1" ht="16.5" customHeight="1">
      <c r="A172" s="35"/>
      <c r="B172" s="36"/>
      <c r="C172" s="216" t="s">
        <v>480</v>
      </c>
      <c r="D172" s="216" t="s">
        <v>140</v>
      </c>
      <c r="E172" s="217" t="s">
        <v>481</v>
      </c>
      <c r="F172" s="218" t="s">
        <v>482</v>
      </c>
      <c r="G172" s="219" t="s">
        <v>1</v>
      </c>
      <c r="H172" s="220">
        <v>125</v>
      </c>
      <c r="I172" s="221"/>
      <c r="J172" s="222">
        <f>ROUND(I172*H172,3)</f>
        <v>0</v>
      </c>
      <c r="K172" s="223"/>
      <c r="L172" s="41"/>
      <c r="M172" s="224" t="s">
        <v>1</v>
      </c>
      <c r="N172" s="225" t="s">
        <v>42</v>
      </c>
      <c r="O172" s="88"/>
      <c r="P172" s="226">
        <f>O172*H172</f>
        <v>0</v>
      </c>
      <c r="Q172" s="226">
        <v>0</v>
      </c>
      <c r="R172" s="226">
        <f>Q172*H172</f>
        <v>0</v>
      </c>
      <c r="S172" s="226">
        <v>0</v>
      </c>
      <c r="T172" s="227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28" t="s">
        <v>144</v>
      </c>
      <c r="AT172" s="228" t="s">
        <v>140</v>
      </c>
      <c r="AU172" s="228" t="s">
        <v>87</v>
      </c>
      <c r="AY172" s="14" t="s">
        <v>138</v>
      </c>
      <c r="BE172" s="229">
        <f>IF(N172="základní",J172,0)</f>
        <v>0</v>
      </c>
      <c r="BF172" s="229">
        <f>IF(N172="snížená",J172,0)</f>
        <v>0</v>
      </c>
      <c r="BG172" s="229">
        <f>IF(N172="zákl. přenesená",J172,0)</f>
        <v>0</v>
      </c>
      <c r="BH172" s="229">
        <f>IF(N172="sníž. přenesená",J172,0)</f>
        <v>0</v>
      </c>
      <c r="BI172" s="229">
        <f>IF(N172="nulová",J172,0)</f>
        <v>0</v>
      </c>
      <c r="BJ172" s="14" t="s">
        <v>85</v>
      </c>
      <c r="BK172" s="230">
        <f>ROUND(I172*H172,3)</f>
        <v>0</v>
      </c>
      <c r="BL172" s="14" t="s">
        <v>144</v>
      </c>
      <c r="BM172" s="228" t="s">
        <v>483</v>
      </c>
    </row>
    <row r="173" s="2" customFormat="1" ht="16.5" customHeight="1">
      <c r="A173" s="35"/>
      <c r="B173" s="36"/>
      <c r="C173" s="216" t="s">
        <v>484</v>
      </c>
      <c r="D173" s="216" t="s">
        <v>140</v>
      </c>
      <c r="E173" s="217" t="s">
        <v>485</v>
      </c>
      <c r="F173" s="218" t="s">
        <v>486</v>
      </c>
      <c r="G173" s="219" t="s">
        <v>1</v>
      </c>
      <c r="H173" s="220">
        <v>125</v>
      </c>
      <c r="I173" s="221"/>
      <c r="J173" s="222">
        <f>ROUND(I173*H173,3)</f>
        <v>0</v>
      </c>
      <c r="K173" s="223"/>
      <c r="L173" s="41"/>
      <c r="M173" s="224" t="s">
        <v>1</v>
      </c>
      <c r="N173" s="225" t="s">
        <v>42</v>
      </c>
      <c r="O173" s="88"/>
      <c r="P173" s="226">
        <f>O173*H173</f>
        <v>0</v>
      </c>
      <c r="Q173" s="226">
        <v>0</v>
      </c>
      <c r="R173" s="226">
        <f>Q173*H173</f>
        <v>0</v>
      </c>
      <c r="S173" s="226">
        <v>0</v>
      </c>
      <c r="T173" s="227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28" t="s">
        <v>144</v>
      </c>
      <c r="AT173" s="228" t="s">
        <v>140</v>
      </c>
      <c r="AU173" s="228" t="s">
        <v>87</v>
      </c>
      <c r="AY173" s="14" t="s">
        <v>138</v>
      </c>
      <c r="BE173" s="229">
        <f>IF(N173="základní",J173,0)</f>
        <v>0</v>
      </c>
      <c r="BF173" s="229">
        <f>IF(N173="snížená",J173,0)</f>
        <v>0</v>
      </c>
      <c r="BG173" s="229">
        <f>IF(N173="zákl. přenesená",J173,0)</f>
        <v>0</v>
      </c>
      <c r="BH173" s="229">
        <f>IF(N173="sníž. přenesená",J173,0)</f>
        <v>0</v>
      </c>
      <c r="BI173" s="229">
        <f>IF(N173="nulová",J173,0)</f>
        <v>0</v>
      </c>
      <c r="BJ173" s="14" t="s">
        <v>85</v>
      </c>
      <c r="BK173" s="230">
        <f>ROUND(I173*H173,3)</f>
        <v>0</v>
      </c>
      <c r="BL173" s="14" t="s">
        <v>144</v>
      </c>
      <c r="BM173" s="228" t="s">
        <v>487</v>
      </c>
    </row>
    <row r="174" s="2" customFormat="1" ht="16.5" customHeight="1">
      <c r="A174" s="35"/>
      <c r="B174" s="36"/>
      <c r="C174" s="216" t="s">
        <v>488</v>
      </c>
      <c r="D174" s="216" t="s">
        <v>140</v>
      </c>
      <c r="E174" s="217" t="s">
        <v>489</v>
      </c>
      <c r="F174" s="218" t="s">
        <v>490</v>
      </c>
      <c r="G174" s="219" t="s">
        <v>1</v>
      </c>
      <c r="H174" s="220">
        <v>300</v>
      </c>
      <c r="I174" s="221"/>
      <c r="J174" s="222">
        <f>ROUND(I174*H174,3)</f>
        <v>0</v>
      </c>
      <c r="K174" s="223"/>
      <c r="L174" s="41"/>
      <c r="M174" s="224" t="s">
        <v>1</v>
      </c>
      <c r="N174" s="225" t="s">
        <v>42</v>
      </c>
      <c r="O174" s="88"/>
      <c r="P174" s="226">
        <f>O174*H174</f>
        <v>0</v>
      </c>
      <c r="Q174" s="226">
        <v>0</v>
      </c>
      <c r="R174" s="226">
        <f>Q174*H174</f>
        <v>0</v>
      </c>
      <c r="S174" s="226">
        <v>0</v>
      </c>
      <c r="T174" s="22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28" t="s">
        <v>144</v>
      </c>
      <c r="AT174" s="228" t="s">
        <v>140</v>
      </c>
      <c r="AU174" s="228" t="s">
        <v>87</v>
      </c>
      <c r="AY174" s="14" t="s">
        <v>138</v>
      </c>
      <c r="BE174" s="229">
        <f>IF(N174="základní",J174,0)</f>
        <v>0</v>
      </c>
      <c r="BF174" s="229">
        <f>IF(N174="snížená",J174,0)</f>
        <v>0</v>
      </c>
      <c r="BG174" s="229">
        <f>IF(N174="zákl. přenesená",J174,0)</f>
        <v>0</v>
      </c>
      <c r="BH174" s="229">
        <f>IF(N174="sníž. přenesená",J174,0)</f>
        <v>0</v>
      </c>
      <c r="BI174" s="229">
        <f>IF(N174="nulová",J174,0)</f>
        <v>0</v>
      </c>
      <c r="BJ174" s="14" t="s">
        <v>85</v>
      </c>
      <c r="BK174" s="230">
        <f>ROUND(I174*H174,3)</f>
        <v>0</v>
      </c>
      <c r="BL174" s="14" t="s">
        <v>144</v>
      </c>
      <c r="BM174" s="228" t="s">
        <v>491</v>
      </c>
    </row>
    <row r="175" s="2" customFormat="1" ht="16.5" customHeight="1">
      <c r="A175" s="35"/>
      <c r="B175" s="36"/>
      <c r="C175" s="216" t="s">
        <v>492</v>
      </c>
      <c r="D175" s="216" t="s">
        <v>140</v>
      </c>
      <c r="E175" s="217" t="s">
        <v>493</v>
      </c>
      <c r="F175" s="218" t="s">
        <v>494</v>
      </c>
      <c r="G175" s="219" t="s">
        <v>1</v>
      </c>
      <c r="H175" s="220">
        <v>1000</v>
      </c>
      <c r="I175" s="221"/>
      <c r="J175" s="222">
        <f>ROUND(I175*H175,3)</f>
        <v>0</v>
      </c>
      <c r="K175" s="223"/>
      <c r="L175" s="41"/>
      <c r="M175" s="224" t="s">
        <v>1</v>
      </c>
      <c r="N175" s="225" t="s">
        <v>42</v>
      </c>
      <c r="O175" s="88"/>
      <c r="P175" s="226">
        <f>O175*H175</f>
        <v>0</v>
      </c>
      <c r="Q175" s="226">
        <v>0</v>
      </c>
      <c r="R175" s="226">
        <f>Q175*H175</f>
        <v>0</v>
      </c>
      <c r="S175" s="226">
        <v>0</v>
      </c>
      <c r="T175" s="22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28" t="s">
        <v>144</v>
      </c>
      <c r="AT175" s="228" t="s">
        <v>140</v>
      </c>
      <c r="AU175" s="228" t="s">
        <v>87</v>
      </c>
      <c r="AY175" s="14" t="s">
        <v>138</v>
      </c>
      <c r="BE175" s="229">
        <f>IF(N175="základní",J175,0)</f>
        <v>0</v>
      </c>
      <c r="BF175" s="229">
        <f>IF(N175="snížená",J175,0)</f>
        <v>0</v>
      </c>
      <c r="BG175" s="229">
        <f>IF(N175="zákl. přenesená",J175,0)</f>
        <v>0</v>
      </c>
      <c r="BH175" s="229">
        <f>IF(N175="sníž. přenesená",J175,0)</f>
        <v>0</v>
      </c>
      <c r="BI175" s="229">
        <f>IF(N175="nulová",J175,0)</f>
        <v>0</v>
      </c>
      <c r="BJ175" s="14" t="s">
        <v>85</v>
      </c>
      <c r="BK175" s="230">
        <f>ROUND(I175*H175,3)</f>
        <v>0</v>
      </c>
      <c r="BL175" s="14" t="s">
        <v>144</v>
      </c>
      <c r="BM175" s="228" t="s">
        <v>495</v>
      </c>
    </row>
    <row r="176" s="2" customFormat="1" ht="16.5" customHeight="1">
      <c r="A176" s="35"/>
      <c r="B176" s="36"/>
      <c r="C176" s="216" t="s">
        <v>496</v>
      </c>
      <c r="D176" s="216" t="s">
        <v>140</v>
      </c>
      <c r="E176" s="217" t="s">
        <v>497</v>
      </c>
      <c r="F176" s="218" t="s">
        <v>498</v>
      </c>
      <c r="G176" s="219" t="s">
        <v>1</v>
      </c>
      <c r="H176" s="220">
        <v>800</v>
      </c>
      <c r="I176" s="221"/>
      <c r="J176" s="222">
        <f>ROUND(I176*H176,3)</f>
        <v>0</v>
      </c>
      <c r="K176" s="223"/>
      <c r="L176" s="41"/>
      <c r="M176" s="224" t="s">
        <v>1</v>
      </c>
      <c r="N176" s="225" t="s">
        <v>42</v>
      </c>
      <c r="O176" s="88"/>
      <c r="P176" s="226">
        <f>O176*H176</f>
        <v>0</v>
      </c>
      <c r="Q176" s="226">
        <v>0</v>
      </c>
      <c r="R176" s="226">
        <f>Q176*H176</f>
        <v>0</v>
      </c>
      <c r="S176" s="226">
        <v>0</v>
      </c>
      <c r="T176" s="227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28" t="s">
        <v>144</v>
      </c>
      <c r="AT176" s="228" t="s">
        <v>140</v>
      </c>
      <c r="AU176" s="228" t="s">
        <v>87</v>
      </c>
      <c r="AY176" s="14" t="s">
        <v>138</v>
      </c>
      <c r="BE176" s="229">
        <f>IF(N176="základní",J176,0)</f>
        <v>0</v>
      </c>
      <c r="BF176" s="229">
        <f>IF(N176="snížená",J176,0)</f>
        <v>0</v>
      </c>
      <c r="BG176" s="229">
        <f>IF(N176="zákl. přenesená",J176,0)</f>
        <v>0</v>
      </c>
      <c r="BH176" s="229">
        <f>IF(N176="sníž. přenesená",J176,0)</f>
        <v>0</v>
      </c>
      <c r="BI176" s="229">
        <f>IF(N176="nulová",J176,0)</f>
        <v>0</v>
      </c>
      <c r="BJ176" s="14" t="s">
        <v>85</v>
      </c>
      <c r="BK176" s="230">
        <f>ROUND(I176*H176,3)</f>
        <v>0</v>
      </c>
      <c r="BL176" s="14" t="s">
        <v>144</v>
      </c>
      <c r="BM176" s="228" t="s">
        <v>499</v>
      </c>
    </row>
    <row r="177" s="2" customFormat="1" ht="16.5" customHeight="1">
      <c r="A177" s="35"/>
      <c r="B177" s="36"/>
      <c r="C177" s="216" t="s">
        <v>500</v>
      </c>
      <c r="D177" s="216" t="s">
        <v>140</v>
      </c>
      <c r="E177" s="217" t="s">
        <v>501</v>
      </c>
      <c r="F177" s="218" t="s">
        <v>502</v>
      </c>
      <c r="G177" s="219" t="s">
        <v>1</v>
      </c>
      <c r="H177" s="220">
        <v>200</v>
      </c>
      <c r="I177" s="221"/>
      <c r="J177" s="222">
        <f>ROUND(I177*H177,3)</f>
        <v>0</v>
      </c>
      <c r="K177" s="223"/>
      <c r="L177" s="41"/>
      <c r="M177" s="224" t="s">
        <v>1</v>
      </c>
      <c r="N177" s="225" t="s">
        <v>42</v>
      </c>
      <c r="O177" s="88"/>
      <c r="P177" s="226">
        <f>O177*H177</f>
        <v>0</v>
      </c>
      <c r="Q177" s="226">
        <v>0</v>
      </c>
      <c r="R177" s="226">
        <f>Q177*H177</f>
        <v>0</v>
      </c>
      <c r="S177" s="226">
        <v>0</v>
      </c>
      <c r="T177" s="227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28" t="s">
        <v>144</v>
      </c>
      <c r="AT177" s="228" t="s">
        <v>140</v>
      </c>
      <c r="AU177" s="228" t="s">
        <v>87</v>
      </c>
      <c r="AY177" s="14" t="s">
        <v>138</v>
      </c>
      <c r="BE177" s="229">
        <f>IF(N177="základní",J177,0)</f>
        <v>0</v>
      </c>
      <c r="BF177" s="229">
        <f>IF(N177="snížená",J177,0)</f>
        <v>0</v>
      </c>
      <c r="BG177" s="229">
        <f>IF(N177="zákl. přenesená",J177,0)</f>
        <v>0</v>
      </c>
      <c r="BH177" s="229">
        <f>IF(N177="sníž. přenesená",J177,0)</f>
        <v>0</v>
      </c>
      <c r="BI177" s="229">
        <f>IF(N177="nulová",J177,0)</f>
        <v>0</v>
      </c>
      <c r="BJ177" s="14" t="s">
        <v>85</v>
      </c>
      <c r="BK177" s="230">
        <f>ROUND(I177*H177,3)</f>
        <v>0</v>
      </c>
      <c r="BL177" s="14" t="s">
        <v>144</v>
      </c>
      <c r="BM177" s="228" t="s">
        <v>503</v>
      </c>
    </row>
    <row r="178" s="2" customFormat="1" ht="16.5" customHeight="1">
      <c r="A178" s="35"/>
      <c r="B178" s="36"/>
      <c r="C178" s="216" t="s">
        <v>504</v>
      </c>
      <c r="D178" s="216" t="s">
        <v>140</v>
      </c>
      <c r="E178" s="217" t="s">
        <v>505</v>
      </c>
      <c r="F178" s="218" t="s">
        <v>506</v>
      </c>
      <c r="G178" s="219" t="s">
        <v>1</v>
      </c>
      <c r="H178" s="220">
        <v>75</v>
      </c>
      <c r="I178" s="221"/>
      <c r="J178" s="222">
        <f>ROUND(I178*H178,3)</f>
        <v>0</v>
      </c>
      <c r="K178" s="223"/>
      <c r="L178" s="41"/>
      <c r="M178" s="231" t="s">
        <v>1</v>
      </c>
      <c r="N178" s="232" t="s">
        <v>42</v>
      </c>
      <c r="O178" s="233"/>
      <c r="P178" s="234">
        <f>O178*H178</f>
        <v>0</v>
      </c>
      <c r="Q178" s="234">
        <v>0</v>
      </c>
      <c r="R178" s="234">
        <f>Q178*H178</f>
        <v>0</v>
      </c>
      <c r="S178" s="234">
        <v>0</v>
      </c>
      <c r="T178" s="235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28" t="s">
        <v>144</v>
      </c>
      <c r="AT178" s="228" t="s">
        <v>140</v>
      </c>
      <c r="AU178" s="228" t="s">
        <v>87</v>
      </c>
      <c r="AY178" s="14" t="s">
        <v>138</v>
      </c>
      <c r="BE178" s="229">
        <f>IF(N178="základní",J178,0)</f>
        <v>0</v>
      </c>
      <c r="BF178" s="229">
        <f>IF(N178="snížená",J178,0)</f>
        <v>0</v>
      </c>
      <c r="BG178" s="229">
        <f>IF(N178="zákl. přenesená",J178,0)</f>
        <v>0</v>
      </c>
      <c r="BH178" s="229">
        <f>IF(N178="sníž. přenesená",J178,0)</f>
        <v>0</v>
      </c>
      <c r="BI178" s="229">
        <f>IF(N178="nulová",J178,0)</f>
        <v>0</v>
      </c>
      <c r="BJ178" s="14" t="s">
        <v>85</v>
      </c>
      <c r="BK178" s="230">
        <f>ROUND(I178*H178,3)</f>
        <v>0</v>
      </c>
      <c r="BL178" s="14" t="s">
        <v>144</v>
      </c>
      <c r="BM178" s="228" t="s">
        <v>507</v>
      </c>
    </row>
    <row r="179" s="2" customFormat="1" ht="6.96" customHeight="1">
      <c r="A179" s="35"/>
      <c r="B179" s="63"/>
      <c r="C179" s="64"/>
      <c r="D179" s="64"/>
      <c r="E179" s="64"/>
      <c r="F179" s="64"/>
      <c r="G179" s="64"/>
      <c r="H179" s="64"/>
      <c r="I179" s="64"/>
      <c r="J179" s="64"/>
      <c r="K179" s="64"/>
      <c r="L179" s="41"/>
      <c r="M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</row>
  </sheetData>
  <sheetProtection sheet="1" autoFilter="0" formatColumns="0" formatRows="0" objects="1" scenarios="1" spinCount="100000" saltValue="BpOsSWozJR0pmiQMt2K3FeK3eav2oxWFCqVIswwPwbdp9dNUQ4+3k9eyk2UWiBMW/DVn2dBrSbhDjYH2nyP9ZQ==" hashValue="Sg5EHidRJDTG/4ITzNvc3QJA9yJ2JO8MqS9Y8/ZlDCsA7zDX9IePYSgzDBnM9QTzp8fwhLbGomNLkSrvKJw7og==" algorithmName="SHA-512" password="CC35"/>
  <autoFilter ref="C119:K178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96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87</v>
      </c>
    </row>
    <row r="4" s="1" customFormat="1" ht="24.96" customHeight="1">
      <c r="B4" s="17"/>
      <c r="D4" s="135" t="s">
        <v>112</v>
      </c>
      <c r="L4" s="17"/>
      <c r="M4" s="136" t="s">
        <v>11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16.5" customHeight="1">
      <c r="B7" s="17"/>
      <c r="E7" s="138" t="str">
        <f>'Rekapitulace stavby'!K6</f>
        <v>Park a dětské hřiště - Nová Bystřice - pan Cimbůrková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113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508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17. 10. 2025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tr">
        <f>IF('Rekapitulace stavby'!AN10="","",'Rekapitulace stavby'!AN10)</f>
        <v/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tr">
        <f>IF('Rekapitulace stavby'!E11="","",'Rekapitulace stavby'!E11)</f>
        <v xml:space="preserve"> </v>
      </c>
      <c r="F15" s="35"/>
      <c r="G15" s="35"/>
      <c r="H15" s="35"/>
      <c r="I15" s="137" t="s">
        <v>27</v>
      </c>
      <c r="J15" s="140" t="str">
        <f>IF('Rekapitulace stavby'!AN11="","",'Rekapitulace stavby'!AN11)</f>
        <v/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28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27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30</v>
      </c>
      <c r="E20" s="35"/>
      <c r="F20" s="35"/>
      <c r="G20" s="35"/>
      <c r="H20" s="35"/>
      <c r="I20" s="137" t="s">
        <v>25</v>
      </c>
      <c r="J20" s="140" t="str">
        <f>IF('Rekapitulace stavby'!AN16="","",'Rekapitulace stavby'!AN16)</f>
        <v/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tr">
        <f>IF('Rekapitulace stavby'!E17="","",'Rekapitulace stavby'!E17)</f>
        <v xml:space="preserve"> </v>
      </c>
      <c r="F21" s="35"/>
      <c r="G21" s="35"/>
      <c r="H21" s="35"/>
      <c r="I21" s="137" t="s">
        <v>27</v>
      </c>
      <c r="J21" s="140" t="str">
        <f>IF('Rekapitulace stavby'!AN17="","",'Rekapitulace stavby'!AN17)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33</v>
      </c>
      <c r="E23" s="35"/>
      <c r="F23" s="35"/>
      <c r="G23" s="35"/>
      <c r="H23" s="35"/>
      <c r="I23" s="137" t="s">
        <v>25</v>
      </c>
      <c r="J23" s="140" t="s">
        <v>34</v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">
        <v>35</v>
      </c>
      <c r="F24" s="35"/>
      <c r="G24" s="35"/>
      <c r="H24" s="35"/>
      <c r="I24" s="137" t="s">
        <v>27</v>
      </c>
      <c r="J24" s="140" t="s">
        <v>1</v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36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37</v>
      </c>
      <c r="E30" s="35"/>
      <c r="F30" s="35"/>
      <c r="G30" s="35"/>
      <c r="H30" s="35"/>
      <c r="I30" s="35"/>
      <c r="J30" s="148">
        <f>ROUND(J119,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39</v>
      </c>
      <c r="G32" s="35"/>
      <c r="H32" s="35"/>
      <c r="I32" s="149" t="s">
        <v>38</v>
      </c>
      <c r="J32" s="149" t="s">
        <v>40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41</v>
      </c>
      <c r="E33" s="137" t="s">
        <v>42</v>
      </c>
      <c r="F33" s="151">
        <f>ROUND((SUM(BE119:BE168)),  2)</f>
        <v>0</v>
      </c>
      <c r="G33" s="35"/>
      <c r="H33" s="35"/>
      <c r="I33" s="152">
        <v>0.20999999999999999</v>
      </c>
      <c r="J33" s="151">
        <f>ROUND(((SUM(BE119:BE168))*I33),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43</v>
      </c>
      <c r="F34" s="151">
        <f>ROUND((SUM(BF119:BF168)),  2)</f>
        <v>0</v>
      </c>
      <c r="G34" s="35"/>
      <c r="H34" s="35"/>
      <c r="I34" s="152">
        <v>0.12</v>
      </c>
      <c r="J34" s="151">
        <f>ROUND(((SUM(BF119:BF168))*I34),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44</v>
      </c>
      <c r="F35" s="151">
        <f>ROUND((SUM(BG119:BG168)),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45</v>
      </c>
      <c r="F36" s="151">
        <f>ROUND((SUM(BH119:BH168)),  2)</f>
        <v>0</v>
      </c>
      <c r="G36" s="35"/>
      <c r="H36" s="35"/>
      <c r="I36" s="152">
        <v>0.12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46</v>
      </c>
      <c r="F37" s="151">
        <f>ROUND((SUM(BI119:BI168)),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47</v>
      </c>
      <c r="E39" s="155"/>
      <c r="F39" s="155"/>
      <c r="G39" s="156" t="s">
        <v>48</v>
      </c>
      <c r="H39" s="157" t="s">
        <v>49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50</v>
      </c>
      <c r="E50" s="161"/>
      <c r="F50" s="161"/>
      <c r="G50" s="160" t="s">
        <v>51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52</v>
      </c>
      <c r="E61" s="163"/>
      <c r="F61" s="164" t="s">
        <v>53</v>
      </c>
      <c r="G61" s="162" t="s">
        <v>52</v>
      </c>
      <c r="H61" s="163"/>
      <c r="I61" s="163"/>
      <c r="J61" s="165" t="s">
        <v>53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54</v>
      </c>
      <c r="E65" s="166"/>
      <c r="F65" s="166"/>
      <c r="G65" s="160" t="s">
        <v>55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52</v>
      </c>
      <c r="E76" s="163"/>
      <c r="F76" s="164" t="s">
        <v>53</v>
      </c>
      <c r="G76" s="162" t="s">
        <v>52</v>
      </c>
      <c r="H76" s="163"/>
      <c r="I76" s="163"/>
      <c r="J76" s="165" t="s">
        <v>53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115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71" t="str">
        <f>E7</f>
        <v>Park a dětské hřiště - Nová Bystřice - pan Cimbůrková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113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04 - Vegetační úpravy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7"/>
      <c r="E89" s="37"/>
      <c r="F89" s="24" t="str">
        <f>F12</f>
        <v>Rybní ulice, Nová Bystřice</v>
      </c>
      <c r="G89" s="37"/>
      <c r="H89" s="37"/>
      <c r="I89" s="29" t="s">
        <v>22</v>
      </c>
      <c r="J89" s="76" t="str">
        <f>IF(J12="","",J12)</f>
        <v>17. 10. 2025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 xml:space="preserve"> </v>
      </c>
      <c r="G91" s="37"/>
      <c r="H91" s="37"/>
      <c r="I91" s="29" t="s">
        <v>30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28</v>
      </c>
      <c r="D92" s="37"/>
      <c r="E92" s="37"/>
      <c r="F92" s="24" t="str">
        <f>IF(E18="","",E18)</f>
        <v>Vyplň údaj</v>
      </c>
      <c r="G92" s="37"/>
      <c r="H92" s="37"/>
      <c r="I92" s="29" t="s">
        <v>33</v>
      </c>
      <c r="J92" s="33" t="str">
        <f>E24</f>
        <v>Tereza Čábelková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72" t="s">
        <v>116</v>
      </c>
      <c r="D94" s="173"/>
      <c r="E94" s="173"/>
      <c r="F94" s="173"/>
      <c r="G94" s="173"/>
      <c r="H94" s="173"/>
      <c r="I94" s="173"/>
      <c r="J94" s="174" t="s">
        <v>117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5" t="s">
        <v>118</v>
      </c>
      <c r="D96" s="37"/>
      <c r="E96" s="37"/>
      <c r="F96" s="37"/>
      <c r="G96" s="37"/>
      <c r="H96" s="37"/>
      <c r="I96" s="37"/>
      <c r="J96" s="107">
        <f>J119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119</v>
      </c>
    </row>
    <row r="97" s="9" customFormat="1" ht="24.96" customHeight="1">
      <c r="A97" s="9"/>
      <c r="B97" s="176"/>
      <c r="C97" s="177"/>
      <c r="D97" s="178" t="s">
        <v>509</v>
      </c>
      <c r="E97" s="179"/>
      <c r="F97" s="179"/>
      <c r="G97" s="179"/>
      <c r="H97" s="179"/>
      <c r="I97" s="179"/>
      <c r="J97" s="180">
        <f>J120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76"/>
      <c r="C98" s="177"/>
      <c r="D98" s="178" t="s">
        <v>510</v>
      </c>
      <c r="E98" s="179"/>
      <c r="F98" s="179"/>
      <c r="G98" s="179"/>
      <c r="H98" s="179"/>
      <c r="I98" s="179"/>
      <c r="J98" s="180">
        <f>J138</f>
        <v>0</v>
      </c>
      <c r="K98" s="177"/>
      <c r="L98" s="181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76"/>
      <c r="C99" s="177"/>
      <c r="D99" s="178" t="s">
        <v>511</v>
      </c>
      <c r="E99" s="179"/>
      <c r="F99" s="179"/>
      <c r="G99" s="179"/>
      <c r="H99" s="179"/>
      <c r="I99" s="179"/>
      <c r="J99" s="180">
        <f>J158</f>
        <v>0</v>
      </c>
      <c r="K99" s="177"/>
      <c r="L99" s="181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2" customFormat="1" ht="21.84" customHeight="1">
      <c r="A100" s="35"/>
      <c r="B100" s="36"/>
      <c r="C100" s="37"/>
      <c r="D100" s="37"/>
      <c r="E100" s="37"/>
      <c r="F100" s="37"/>
      <c r="G100" s="37"/>
      <c r="H100" s="37"/>
      <c r="I100" s="37"/>
      <c r="J100" s="37"/>
      <c r="K100" s="37"/>
      <c r="L100" s="60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</row>
    <row r="101" s="2" customFormat="1" ht="6.96" customHeight="1">
      <c r="A101" s="35"/>
      <c r="B101" s="63"/>
      <c r="C101" s="64"/>
      <c r="D101" s="64"/>
      <c r="E101" s="64"/>
      <c r="F101" s="64"/>
      <c r="G101" s="64"/>
      <c r="H101" s="64"/>
      <c r="I101" s="64"/>
      <c r="J101" s="64"/>
      <c r="K101" s="64"/>
      <c r="L101" s="60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5" s="2" customFormat="1" ht="6.96" customHeight="1">
      <c r="A105" s="35"/>
      <c r="B105" s="65"/>
      <c r="C105" s="66"/>
      <c r="D105" s="66"/>
      <c r="E105" s="66"/>
      <c r="F105" s="66"/>
      <c r="G105" s="66"/>
      <c r="H105" s="66"/>
      <c r="I105" s="66"/>
      <c r="J105" s="66"/>
      <c r="K105" s="66"/>
      <c r="L105" s="60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="2" customFormat="1" ht="24.96" customHeight="1">
      <c r="A106" s="35"/>
      <c r="B106" s="36"/>
      <c r="C106" s="20" t="s">
        <v>123</v>
      </c>
      <c r="D106" s="37"/>
      <c r="E106" s="37"/>
      <c r="F106" s="37"/>
      <c r="G106" s="37"/>
      <c r="H106" s="37"/>
      <c r="I106" s="37"/>
      <c r="J106" s="37"/>
      <c r="K106" s="37"/>
      <c r="L106" s="60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6.96" customHeight="1">
      <c r="A107" s="35"/>
      <c r="B107" s="36"/>
      <c r="C107" s="37"/>
      <c r="D107" s="37"/>
      <c r="E107" s="37"/>
      <c r="F107" s="37"/>
      <c r="G107" s="37"/>
      <c r="H107" s="37"/>
      <c r="I107" s="37"/>
      <c r="J107" s="37"/>
      <c r="K107" s="37"/>
      <c r="L107" s="60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12" customHeight="1">
      <c r="A108" s="35"/>
      <c r="B108" s="36"/>
      <c r="C108" s="29" t="s">
        <v>16</v>
      </c>
      <c r="D108" s="37"/>
      <c r="E108" s="37"/>
      <c r="F108" s="37"/>
      <c r="G108" s="37"/>
      <c r="H108" s="37"/>
      <c r="I108" s="37"/>
      <c r="J108" s="37"/>
      <c r="K108" s="37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16.5" customHeight="1">
      <c r="A109" s="35"/>
      <c r="B109" s="36"/>
      <c r="C109" s="37"/>
      <c r="D109" s="37"/>
      <c r="E109" s="171" t="str">
        <f>E7</f>
        <v>Park a dětské hřiště - Nová Bystřice - pan Cimbůrková</v>
      </c>
      <c r="F109" s="29"/>
      <c r="G109" s="29"/>
      <c r="H109" s="29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2" customHeight="1">
      <c r="A110" s="35"/>
      <c r="B110" s="36"/>
      <c r="C110" s="29" t="s">
        <v>113</v>
      </c>
      <c r="D110" s="37"/>
      <c r="E110" s="37"/>
      <c r="F110" s="37"/>
      <c r="G110" s="37"/>
      <c r="H110" s="37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6.5" customHeight="1">
      <c r="A111" s="35"/>
      <c r="B111" s="36"/>
      <c r="C111" s="37"/>
      <c r="D111" s="37"/>
      <c r="E111" s="73" t="str">
        <f>E9</f>
        <v>04 - Vegetační úpravy</v>
      </c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6.96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2" customHeight="1">
      <c r="A113" s="35"/>
      <c r="B113" s="36"/>
      <c r="C113" s="29" t="s">
        <v>20</v>
      </c>
      <c r="D113" s="37"/>
      <c r="E113" s="37"/>
      <c r="F113" s="24" t="str">
        <f>F12</f>
        <v>Rybní ulice, Nová Bystřice</v>
      </c>
      <c r="G113" s="37"/>
      <c r="H113" s="37"/>
      <c r="I113" s="29" t="s">
        <v>22</v>
      </c>
      <c r="J113" s="76" t="str">
        <f>IF(J12="","",J12)</f>
        <v>17. 10. 2025</v>
      </c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6.96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5.15" customHeight="1">
      <c r="A115" s="35"/>
      <c r="B115" s="36"/>
      <c r="C115" s="29" t="s">
        <v>24</v>
      </c>
      <c r="D115" s="37"/>
      <c r="E115" s="37"/>
      <c r="F115" s="24" t="str">
        <f>E15</f>
        <v xml:space="preserve"> </v>
      </c>
      <c r="G115" s="37"/>
      <c r="H115" s="37"/>
      <c r="I115" s="29" t="s">
        <v>30</v>
      </c>
      <c r="J115" s="33" t="str">
        <f>E21</f>
        <v xml:space="preserve"> </v>
      </c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5.15" customHeight="1">
      <c r="A116" s="35"/>
      <c r="B116" s="36"/>
      <c r="C116" s="29" t="s">
        <v>28</v>
      </c>
      <c r="D116" s="37"/>
      <c r="E116" s="37"/>
      <c r="F116" s="24" t="str">
        <f>IF(E18="","",E18)</f>
        <v>Vyplň údaj</v>
      </c>
      <c r="G116" s="37"/>
      <c r="H116" s="37"/>
      <c r="I116" s="29" t="s">
        <v>33</v>
      </c>
      <c r="J116" s="33" t="str">
        <f>E24</f>
        <v>Tereza Čábelková</v>
      </c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0.32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11" customFormat="1" ht="29.28" customHeight="1">
      <c r="A118" s="188"/>
      <c r="B118" s="189"/>
      <c r="C118" s="190" t="s">
        <v>124</v>
      </c>
      <c r="D118" s="191" t="s">
        <v>62</v>
      </c>
      <c r="E118" s="191" t="s">
        <v>58</v>
      </c>
      <c r="F118" s="191" t="s">
        <v>59</v>
      </c>
      <c r="G118" s="191" t="s">
        <v>125</v>
      </c>
      <c r="H118" s="191" t="s">
        <v>126</v>
      </c>
      <c r="I118" s="191" t="s">
        <v>127</v>
      </c>
      <c r="J118" s="192" t="s">
        <v>117</v>
      </c>
      <c r="K118" s="193" t="s">
        <v>128</v>
      </c>
      <c r="L118" s="194"/>
      <c r="M118" s="97" t="s">
        <v>1</v>
      </c>
      <c r="N118" s="98" t="s">
        <v>41</v>
      </c>
      <c r="O118" s="98" t="s">
        <v>129</v>
      </c>
      <c r="P118" s="98" t="s">
        <v>130</v>
      </c>
      <c r="Q118" s="98" t="s">
        <v>131</v>
      </c>
      <c r="R118" s="98" t="s">
        <v>132</v>
      </c>
      <c r="S118" s="98" t="s">
        <v>133</v>
      </c>
      <c r="T118" s="99" t="s">
        <v>134</v>
      </c>
      <c r="U118" s="188"/>
      <c r="V118" s="188"/>
      <c r="W118" s="188"/>
      <c r="X118" s="188"/>
      <c r="Y118" s="188"/>
      <c r="Z118" s="188"/>
      <c r="AA118" s="188"/>
      <c r="AB118" s="188"/>
      <c r="AC118" s="188"/>
      <c r="AD118" s="188"/>
      <c r="AE118" s="188"/>
    </row>
    <row r="119" s="2" customFormat="1" ht="22.8" customHeight="1">
      <c r="A119" s="35"/>
      <c r="B119" s="36"/>
      <c r="C119" s="104" t="s">
        <v>135</v>
      </c>
      <c r="D119" s="37"/>
      <c r="E119" s="37"/>
      <c r="F119" s="37"/>
      <c r="G119" s="37"/>
      <c r="H119" s="37"/>
      <c r="I119" s="37"/>
      <c r="J119" s="195">
        <f>BK119</f>
        <v>0</v>
      </c>
      <c r="K119" s="37"/>
      <c r="L119" s="41"/>
      <c r="M119" s="100"/>
      <c r="N119" s="196"/>
      <c r="O119" s="101"/>
      <c r="P119" s="197">
        <f>P120+P138+P158</f>
        <v>0</v>
      </c>
      <c r="Q119" s="101"/>
      <c r="R119" s="197">
        <f>R120+R138+R158</f>
        <v>0</v>
      </c>
      <c r="S119" s="101"/>
      <c r="T119" s="198">
        <f>T120+T138+T158</f>
        <v>0</v>
      </c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T119" s="14" t="s">
        <v>76</v>
      </c>
      <c r="AU119" s="14" t="s">
        <v>119</v>
      </c>
      <c r="BK119" s="199">
        <f>BK120+BK138+BK158</f>
        <v>0</v>
      </c>
    </row>
    <row r="120" s="12" customFormat="1" ht="25.92" customHeight="1">
      <c r="A120" s="12"/>
      <c r="B120" s="200"/>
      <c r="C120" s="201"/>
      <c r="D120" s="202" t="s">
        <v>76</v>
      </c>
      <c r="E120" s="203" t="s">
        <v>185</v>
      </c>
      <c r="F120" s="203" t="s">
        <v>512</v>
      </c>
      <c r="G120" s="201"/>
      <c r="H120" s="201"/>
      <c r="I120" s="204"/>
      <c r="J120" s="205">
        <f>BK120</f>
        <v>0</v>
      </c>
      <c r="K120" s="201"/>
      <c r="L120" s="206"/>
      <c r="M120" s="207"/>
      <c r="N120" s="208"/>
      <c r="O120" s="208"/>
      <c r="P120" s="209">
        <f>SUM(P121:P137)</f>
        <v>0</v>
      </c>
      <c r="Q120" s="208"/>
      <c r="R120" s="209">
        <f>SUM(R121:R137)</f>
        <v>0</v>
      </c>
      <c r="S120" s="208"/>
      <c r="T120" s="210">
        <f>SUM(T121:T137)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1" t="s">
        <v>85</v>
      </c>
      <c r="AT120" s="212" t="s">
        <v>76</v>
      </c>
      <c r="AU120" s="212" t="s">
        <v>77</v>
      </c>
      <c r="AY120" s="211" t="s">
        <v>138</v>
      </c>
      <c r="BK120" s="213">
        <f>SUM(BK121:BK137)</f>
        <v>0</v>
      </c>
    </row>
    <row r="121" s="2" customFormat="1" ht="33" customHeight="1">
      <c r="A121" s="35"/>
      <c r="B121" s="36"/>
      <c r="C121" s="216" t="s">
        <v>85</v>
      </c>
      <c r="D121" s="216" t="s">
        <v>140</v>
      </c>
      <c r="E121" s="217" t="s">
        <v>513</v>
      </c>
      <c r="F121" s="218" t="s">
        <v>514</v>
      </c>
      <c r="G121" s="219" t="s">
        <v>230</v>
      </c>
      <c r="H121" s="220">
        <v>49.600000000000001</v>
      </c>
      <c r="I121" s="221"/>
      <c r="J121" s="222">
        <f>ROUND(I121*H121,3)</f>
        <v>0</v>
      </c>
      <c r="K121" s="223"/>
      <c r="L121" s="41"/>
      <c r="M121" s="224" t="s">
        <v>1</v>
      </c>
      <c r="N121" s="225" t="s">
        <v>42</v>
      </c>
      <c r="O121" s="88"/>
      <c r="P121" s="226">
        <f>O121*H121</f>
        <v>0</v>
      </c>
      <c r="Q121" s="226">
        <v>0</v>
      </c>
      <c r="R121" s="226">
        <f>Q121*H121</f>
        <v>0</v>
      </c>
      <c r="S121" s="226">
        <v>0</v>
      </c>
      <c r="T121" s="227">
        <f>S121*H121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228" t="s">
        <v>144</v>
      </c>
      <c r="AT121" s="228" t="s">
        <v>140</v>
      </c>
      <c r="AU121" s="228" t="s">
        <v>85</v>
      </c>
      <c r="AY121" s="14" t="s">
        <v>138</v>
      </c>
      <c r="BE121" s="229">
        <f>IF(N121="základní",J121,0)</f>
        <v>0</v>
      </c>
      <c r="BF121" s="229">
        <f>IF(N121="snížená",J121,0)</f>
        <v>0</v>
      </c>
      <c r="BG121" s="229">
        <f>IF(N121="zákl. přenesená",J121,0)</f>
        <v>0</v>
      </c>
      <c r="BH121" s="229">
        <f>IF(N121="sníž. přenesená",J121,0)</f>
        <v>0</v>
      </c>
      <c r="BI121" s="229">
        <f>IF(N121="nulová",J121,0)</f>
        <v>0</v>
      </c>
      <c r="BJ121" s="14" t="s">
        <v>85</v>
      </c>
      <c r="BK121" s="230">
        <f>ROUND(I121*H121,3)</f>
        <v>0</v>
      </c>
      <c r="BL121" s="14" t="s">
        <v>144</v>
      </c>
      <c r="BM121" s="228" t="s">
        <v>515</v>
      </c>
    </row>
    <row r="122" s="2" customFormat="1" ht="21.75" customHeight="1">
      <c r="A122" s="35"/>
      <c r="B122" s="36"/>
      <c r="C122" s="216" t="s">
        <v>87</v>
      </c>
      <c r="D122" s="216" t="s">
        <v>140</v>
      </c>
      <c r="E122" s="217" t="s">
        <v>516</v>
      </c>
      <c r="F122" s="218" t="s">
        <v>517</v>
      </c>
      <c r="G122" s="219" t="s">
        <v>230</v>
      </c>
      <c r="H122" s="220">
        <v>49.600000000000001</v>
      </c>
      <c r="I122" s="221"/>
      <c r="J122" s="222">
        <f>ROUND(I122*H122,3)</f>
        <v>0</v>
      </c>
      <c r="K122" s="223"/>
      <c r="L122" s="41"/>
      <c r="M122" s="224" t="s">
        <v>1</v>
      </c>
      <c r="N122" s="225" t="s">
        <v>42</v>
      </c>
      <c r="O122" s="88"/>
      <c r="P122" s="226">
        <f>O122*H122</f>
        <v>0</v>
      </c>
      <c r="Q122" s="226">
        <v>0</v>
      </c>
      <c r="R122" s="226">
        <f>Q122*H122</f>
        <v>0</v>
      </c>
      <c r="S122" s="226">
        <v>0</v>
      </c>
      <c r="T122" s="227">
        <f>S122*H122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R122" s="228" t="s">
        <v>144</v>
      </c>
      <c r="AT122" s="228" t="s">
        <v>140</v>
      </c>
      <c r="AU122" s="228" t="s">
        <v>85</v>
      </c>
      <c r="AY122" s="14" t="s">
        <v>138</v>
      </c>
      <c r="BE122" s="229">
        <f>IF(N122="základní",J122,0)</f>
        <v>0</v>
      </c>
      <c r="BF122" s="229">
        <f>IF(N122="snížená",J122,0)</f>
        <v>0</v>
      </c>
      <c r="BG122" s="229">
        <f>IF(N122="zákl. přenesená",J122,0)</f>
        <v>0</v>
      </c>
      <c r="BH122" s="229">
        <f>IF(N122="sníž. přenesená",J122,0)</f>
        <v>0</v>
      </c>
      <c r="BI122" s="229">
        <f>IF(N122="nulová",J122,0)</f>
        <v>0</v>
      </c>
      <c r="BJ122" s="14" t="s">
        <v>85</v>
      </c>
      <c r="BK122" s="230">
        <f>ROUND(I122*H122,3)</f>
        <v>0</v>
      </c>
      <c r="BL122" s="14" t="s">
        <v>144</v>
      </c>
      <c r="BM122" s="228" t="s">
        <v>518</v>
      </c>
    </row>
    <row r="123" s="2" customFormat="1" ht="37.8" customHeight="1">
      <c r="A123" s="35"/>
      <c r="B123" s="36"/>
      <c r="C123" s="216" t="s">
        <v>149</v>
      </c>
      <c r="D123" s="216" t="s">
        <v>140</v>
      </c>
      <c r="E123" s="217" t="s">
        <v>519</v>
      </c>
      <c r="F123" s="218" t="s">
        <v>520</v>
      </c>
      <c r="G123" s="219" t="s">
        <v>521</v>
      </c>
      <c r="H123" s="220">
        <v>62</v>
      </c>
      <c r="I123" s="221"/>
      <c r="J123" s="222">
        <f>ROUND(I123*H123,3)</f>
        <v>0</v>
      </c>
      <c r="K123" s="223"/>
      <c r="L123" s="41"/>
      <c r="M123" s="224" t="s">
        <v>1</v>
      </c>
      <c r="N123" s="225" t="s">
        <v>42</v>
      </c>
      <c r="O123" s="88"/>
      <c r="P123" s="226">
        <f>O123*H123</f>
        <v>0</v>
      </c>
      <c r="Q123" s="226">
        <v>0</v>
      </c>
      <c r="R123" s="226">
        <f>Q123*H123</f>
        <v>0</v>
      </c>
      <c r="S123" s="226">
        <v>0</v>
      </c>
      <c r="T123" s="227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228" t="s">
        <v>144</v>
      </c>
      <c r="AT123" s="228" t="s">
        <v>140</v>
      </c>
      <c r="AU123" s="228" t="s">
        <v>85</v>
      </c>
      <c r="AY123" s="14" t="s">
        <v>138</v>
      </c>
      <c r="BE123" s="229">
        <f>IF(N123="základní",J123,0)</f>
        <v>0</v>
      </c>
      <c r="BF123" s="229">
        <f>IF(N123="snížená",J123,0)</f>
        <v>0</v>
      </c>
      <c r="BG123" s="229">
        <f>IF(N123="zákl. přenesená",J123,0)</f>
        <v>0</v>
      </c>
      <c r="BH123" s="229">
        <f>IF(N123="sníž. přenesená",J123,0)</f>
        <v>0</v>
      </c>
      <c r="BI123" s="229">
        <f>IF(N123="nulová",J123,0)</f>
        <v>0</v>
      </c>
      <c r="BJ123" s="14" t="s">
        <v>85</v>
      </c>
      <c r="BK123" s="230">
        <f>ROUND(I123*H123,3)</f>
        <v>0</v>
      </c>
      <c r="BL123" s="14" t="s">
        <v>144</v>
      </c>
      <c r="BM123" s="228" t="s">
        <v>522</v>
      </c>
    </row>
    <row r="124" s="2" customFormat="1" ht="24.15" customHeight="1">
      <c r="A124" s="35"/>
      <c r="B124" s="36"/>
      <c r="C124" s="216" t="s">
        <v>144</v>
      </c>
      <c r="D124" s="216" t="s">
        <v>140</v>
      </c>
      <c r="E124" s="217" t="s">
        <v>523</v>
      </c>
      <c r="F124" s="218" t="s">
        <v>524</v>
      </c>
      <c r="G124" s="219" t="s">
        <v>521</v>
      </c>
      <c r="H124" s="220">
        <v>62</v>
      </c>
      <c r="I124" s="221"/>
      <c r="J124" s="222">
        <f>ROUND(I124*H124,3)</f>
        <v>0</v>
      </c>
      <c r="K124" s="223"/>
      <c r="L124" s="41"/>
      <c r="M124" s="224" t="s">
        <v>1</v>
      </c>
      <c r="N124" s="225" t="s">
        <v>42</v>
      </c>
      <c r="O124" s="88"/>
      <c r="P124" s="226">
        <f>O124*H124</f>
        <v>0</v>
      </c>
      <c r="Q124" s="226">
        <v>0</v>
      </c>
      <c r="R124" s="226">
        <f>Q124*H124</f>
        <v>0</v>
      </c>
      <c r="S124" s="226">
        <v>0</v>
      </c>
      <c r="T124" s="227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28" t="s">
        <v>144</v>
      </c>
      <c r="AT124" s="228" t="s">
        <v>140</v>
      </c>
      <c r="AU124" s="228" t="s">
        <v>85</v>
      </c>
      <c r="AY124" s="14" t="s">
        <v>138</v>
      </c>
      <c r="BE124" s="229">
        <f>IF(N124="základní",J124,0)</f>
        <v>0</v>
      </c>
      <c r="BF124" s="229">
        <f>IF(N124="snížená",J124,0)</f>
        <v>0</v>
      </c>
      <c r="BG124" s="229">
        <f>IF(N124="zákl. přenesená",J124,0)</f>
        <v>0</v>
      </c>
      <c r="BH124" s="229">
        <f>IF(N124="sníž. přenesená",J124,0)</f>
        <v>0</v>
      </c>
      <c r="BI124" s="229">
        <f>IF(N124="nulová",J124,0)</f>
        <v>0</v>
      </c>
      <c r="BJ124" s="14" t="s">
        <v>85</v>
      </c>
      <c r="BK124" s="230">
        <f>ROUND(I124*H124,3)</f>
        <v>0</v>
      </c>
      <c r="BL124" s="14" t="s">
        <v>144</v>
      </c>
      <c r="BM124" s="228" t="s">
        <v>525</v>
      </c>
    </row>
    <row r="125" s="2" customFormat="1" ht="24.15" customHeight="1">
      <c r="A125" s="35"/>
      <c r="B125" s="36"/>
      <c r="C125" s="216" t="s">
        <v>158</v>
      </c>
      <c r="D125" s="216" t="s">
        <v>140</v>
      </c>
      <c r="E125" s="217" t="s">
        <v>526</v>
      </c>
      <c r="F125" s="218" t="s">
        <v>527</v>
      </c>
      <c r="G125" s="219" t="s">
        <v>521</v>
      </c>
      <c r="H125" s="220">
        <v>62</v>
      </c>
      <c r="I125" s="221"/>
      <c r="J125" s="222">
        <f>ROUND(I125*H125,3)</f>
        <v>0</v>
      </c>
      <c r="K125" s="223"/>
      <c r="L125" s="41"/>
      <c r="M125" s="224" t="s">
        <v>1</v>
      </c>
      <c r="N125" s="225" t="s">
        <v>42</v>
      </c>
      <c r="O125" s="88"/>
      <c r="P125" s="226">
        <f>O125*H125</f>
        <v>0</v>
      </c>
      <c r="Q125" s="226">
        <v>0</v>
      </c>
      <c r="R125" s="226">
        <f>Q125*H125</f>
        <v>0</v>
      </c>
      <c r="S125" s="226">
        <v>0</v>
      </c>
      <c r="T125" s="227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28" t="s">
        <v>144</v>
      </c>
      <c r="AT125" s="228" t="s">
        <v>140</v>
      </c>
      <c r="AU125" s="228" t="s">
        <v>85</v>
      </c>
      <c r="AY125" s="14" t="s">
        <v>138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14" t="s">
        <v>85</v>
      </c>
      <c r="BK125" s="230">
        <f>ROUND(I125*H125,3)</f>
        <v>0</v>
      </c>
      <c r="BL125" s="14" t="s">
        <v>144</v>
      </c>
      <c r="BM125" s="228" t="s">
        <v>528</v>
      </c>
    </row>
    <row r="126" s="2" customFormat="1" ht="24.15" customHeight="1">
      <c r="A126" s="35"/>
      <c r="B126" s="36"/>
      <c r="C126" s="216" t="s">
        <v>162</v>
      </c>
      <c r="D126" s="216" t="s">
        <v>140</v>
      </c>
      <c r="E126" s="217" t="s">
        <v>529</v>
      </c>
      <c r="F126" s="218" t="s">
        <v>530</v>
      </c>
      <c r="G126" s="219" t="s">
        <v>521</v>
      </c>
      <c r="H126" s="220">
        <v>62</v>
      </c>
      <c r="I126" s="221"/>
      <c r="J126" s="222">
        <f>ROUND(I126*H126,3)</f>
        <v>0</v>
      </c>
      <c r="K126" s="223"/>
      <c r="L126" s="41"/>
      <c r="M126" s="224" t="s">
        <v>1</v>
      </c>
      <c r="N126" s="225" t="s">
        <v>42</v>
      </c>
      <c r="O126" s="88"/>
      <c r="P126" s="226">
        <f>O126*H126</f>
        <v>0</v>
      </c>
      <c r="Q126" s="226">
        <v>0</v>
      </c>
      <c r="R126" s="226">
        <f>Q126*H126</f>
        <v>0</v>
      </c>
      <c r="S126" s="226">
        <v>0</v>
      </c>
      <c r="T126" s="227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28" t="s">
        <v>144</v>
      </c>
      <c r="AT126" s="228" t="s">
        <v>140</v>
      </c>
      <c r="AU126" s="228" t="s">
        <v>85</v>
      </c>
      <c r="AY126" s="14" t="s">
        <v>138</v>
      </c>
      <c r="BE126" s="229">
        <f>IF(N126="základní",J126,0)</f>
        <v>0</v>
      </c>
      <c r="BF126" s="229">
        <f>IF(N126="snížená",J126,0)</f>
        <v>0</v>
      </c>
      <c r="BG126" s="229">
        <f>IF(N126="zákl. přenesená",J126,0)</f>
        <v>0</v>
      </c>
      <c r="BH126" s="229">
        <f>IF(N126="sníž. přenesená",J126,0)</f>
        <v>0</v>
      </c>
      <c r="BI126" s="229">
        <f>IF(N126="nulová",J126,0)</f>
        <v>0</v>
      </c>
      <c r="BJ126" s="14" t="s">
        <v>85</v>
      </c>
      <c r="BK126" s="230">
        <f>ROUND(I126*H126,3)</f>
        <v>0</v>
      </c>
      <c r="BL126" s="14" t="s">
        <v>144</v>
      </c>
      <c r="BM126" s="228" t="s">
        <v>531</v>
      </c>
    </row>
    <row r="127" s="2" customFormat="1" ht="24.15" customHeight="1">
      <c r="A127" s="35"/>
      <c r="B127" s="36"/>
      <c r="C127" s="216" t="s">
        <v>168</v>
      </c>
      <c r="D127" s="216" t="s">
        <v>140</v>
      </c>
      <c r="E127" s="217" t="s">
        <v>532</v>
      </c>
      <c r="F127" s="218" t="s">
        <v>533</v>
      </c>
      <c r="G127" s="219" t="s">
        <v>521</v>
      </c>
      <c r="H127" s="220">
        <v>62</v>
      </c>
      <c r="I127" s="221"/>
      <c r="J127" s="222">
        <f>ROUND(I127*H127,3)</f>
        <v>0</v>
      </c>
      <c r="K127" s="223"/>
      <c r="L127" s="41"/>
      <c r="M127" s="224" t="s">
        <v>1</v>
      </c>
      <c r="N127" s="225" t="s">
        <v>42</v>
      </c>
      <c r="O127" s="88"/>
      <c r="P127" s="226">
        <f>O127*H127</f>
        <v>0</v>
      </c>
      <c r="Q127" s="226">
        <v>0</v>
      </c>
      <c r="R127" s="226">
        <f>Q127*H127</f>
        <v>0</v>
      </c>
      <c r="S127" s="226">
        <v>0</v>
      </c>
      <c r="T127" s="227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28" t="s">
        <v>144</v>
      </c>
      <c r="AT127" s="228" t="s">
        <v>140</v>
      </c>
      <c r="AU127" s="228" t="s">
        <v>85</v>
      </c>
      <c r="AY127" s="14" t="s">
        <v>138</v>
      </c>
      <c r="BE127" s="229">
        <f>IF(N127="základní",J127,0)</f>
        <v>0</v>
      </c>
      <c r="BF127" s="229">
        <f>IF(N127="snížená",J127,0)</f>
        <v>0</v>
      </c>
      <c r="BG127" s="229">
        <f>IF(N127="zákl. přenesená",J127,0)</f>
        <v>0</v>
      </c>
      <c r="BH127" s="229">
        <f>IF(N127="sníž. přenesená",J127,0)</f>
        <v>0</v>
      </c>
      <c r="BI127" s="229">
        <f>IF(N127="nulová",J127,0)</f>
        <v>0</v>
      </c>
      <c r="BJ127" s="14" t="s">
        <v>85</v>
      </c>
      <c r="BK127" s="230">
        <f>ROUND(I127*H127,3)</f>
        <v>0</v>
      </c>
      <c r="BL127" s="14" t="s">
        <v>144</v>
      </c>
      <c r="BM127" s="228" t="s">
        <v>534</v>
      </c>
    </row>
    <row r="128" s="2" customFormat="1" ht="24.15" customHeight="1">
      <c r="A128" s="35"/>
      <c r="B128" s="36"/>
      <c r="C128" s="216" t="s">
        <v>173</v>
      </c>
      <c r="D128" s="216" t="s">
        <v>140</v>
      </c>
      <c r="E128" s="217" t="s">
        <v>535</v>
      </c>
      <c r="F128" s="218" t="s">
        <v>536</v>
      </c>
      <c r="G128" s="219" t="s">
        <v>521</v>
      </c>
      <c r="H128" s="220">
        <v>62</v>
      </c>
      <c r="I128" s="221"/>
      <c r="J128" s="222">
        <f>ROUND(I128*H128,3)</f>
        <v>0</v>
      </c>
      <c r="K128" s="223"/>
      <c r="L128" s="41"/>
      <c r="M128" s="224" t="s">
        <v>1</v>
      </c>
      <c r="N128" s="225" t="s">
        <v>42</v>
      </c>
      <c r="O128" s="88"/>
      <c r="P128" s="226">
        <f>O128*H128</f>
        <v>0</v>
      </c>
      <c r="Q128" s="226">
        <v>0</v>
      </c>
      <c r="R128" s="226">
        <f>Q128*H128</f>
        <v>0</v>
      </c>
      <c r="S128" s="226">
        <v>0</v>
      </c>
      <c r="T128" s="227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28" t="s">
        <v>144</v>
      </c>
      <c r="AT128" s="228" t="s">
        <v>140</v>
      </c>
      <c r="AU128" s="228" t="s">
        <v>85</v>
      </c>
      <c r="AY128" s="14" t="s">
        <v>138</v>
      </c>
      <c r="BE128" s="229">
        <f>IF(N128="základní",J128,0)</f>
        <v>0</v>
      </c>
      <c r="BF128" s="229">
        <f>IF(N128="snížená",J128,0)</f>
        <v>0</v>
      </c>
      <c r="BG128" s="229">
        <f>IF(N128="zákl. přenesená",J128,0)</f>
        <v>0</v>
      </c>
      <c r="BH128" s="229">
        <f>IF(N128="sníž. přenesená",J128,0)</f>
        <v>0</v>
      </c>
      <c r="BI128" s="229">
        <f>IF(N128="nulová",J128,0)</f>
        <v>0</v>
      </c>
      <c r="BJ128" s="14" t="s">
        <v>85</v>
      </c>
      <c r="BK128" s="230">
        <f>ROUND(I128*H128,3)</f>
        <v>0</v>
      </c>
      <c r="BL128" s="14" t="s">
        <v>144</v>
      </c>
      <c r="BM128" s="228" t="s">
        <v>537</v>
      </c>
    </row>
    <row r="129" s="2" customFormat="1" ht="24.15" customHeight="1">
      <c r="A129" s="35"/>
      <c r="B129" s="36"/>
      <c r="C129" s="216" t="s">
        <v>212</v>
      </c>
      <c r="D129" s="216" t="s">
        <v>140</v>
      </c>
      <c r="E129" s="217" t="s">
        <v>538</v>
      </c>
      <c r="F129" s="218" t="s">
        <v>539</v>
      </c>
      <c r="G129" s="219" t="s">
        <v>143</v>
      </c>
      <c r="H129" s="220">
        <v>62</v>
      </c>
      <c r="I129" s="221"/>
      <c r="J129" s="222">
        <f>ROUND(I129*H129,3)</f>
        <v>0</v>
      </c>
      <c r="K129" s="223"/>
      <c r="L129" s="41"/>
      <c r="M129" s="224" t="s">
        <v>1</v>
      </c>
      <c r="N129" s="225" t="s">
        <v>42</v>
      </c>
      <c r="O129" s="88"/>
      <c r="P129" s="226">
        <f>O129*H129</f>
        <v>0</v>
      </c>
      <c r="Q129" s="226">
        <v>0</v>
      </c>
      <c r="R129" s="226">
        <f>Q129*H129</f>
        <v>0</v>
      </c>
      <c r="S129" s="226">
        <v>0</v>
      </c>
      <c r="T129" s="22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28" t="s">
        <v>144</v>
      </c>
      <c r="AT129" s="228" t="s">
        <v>140</v>
      </c>
      <c r="AU129" s="228" t="s">
        <v>85</v>
      </c>
      <c r="AY129" s="14" t="s">
        <v>138</v>
      </c>
      <c r="BE129" s="229">
        <f>IF(N129="základní",J129,0)</f>
        <v>0</v>
      </c>
      <c r="BF129" s="229">
        <f>IF(N129="snížená",J129,0)</f>
        <v>0</v>
      </c>
      <c r="BG129" s="229">
        <f>IF(N129="zákl. přenesená",J129,0)</f>
        <v>0</v>
      </c>
      <c r="BH129" s="229">
        <f>IF(N129="sníž. přenesená",J129,0)</f>
        <v>0</v>
      </c>
      <c r="BI129" s="229">
        <f>IF(N129="nulová",J129,0)</f>
        <v>0</v>
      </c>
      <c r="BJ129" s="14" t="s">
        <v>85</v>
      </c>
      <c r="BK129" s="230">
        <f>ROUND(I129*H129,3)</f>
        <v>0</v>
      </c>
      <c r="BL129" s="14" t="s">
        <v>144</v>
      </c>
      <c r="BM129" s="228" t="s">
        <v>540</v>
      </c>
    </row>
    <row r="130" s="2" customFormat="1" ht="16.5" customHeight="1">
      <c r="A130" s="35"/>
      <c r="B130" s="36"/>
      <c r="C130" s="216" t="s">
        <v>216</v>
      </c>
      <c r="D130" s="216" t="s">
        <v>140</v>
      </c>
      <c r="E130" s="217" t="s">
        <v>541</v>
      </c>
      <c r="F130" s="218" t="s">
        <v>542</v>
      </c>
      <c r="G130" s="219" t="s">
        <v>230</v>
      </c>
      <c r="H130" s="220">
        <v>6.2000000000000002</v>
      </c>
      <c r="I130" s="221"/>
      <c r="J130" s="222">
        <f>ROUND(I130*H130,3)</f>
        <v>0</v>
      </c>
      <c r="K130" s="223"/>
      <c r="L130" s="41"/>
      <c r="M130" s="224" t="s">
        <v>1</v>
      </c>
      <c r="N130" s="225" t="s">
        <v>42</v>
      </c>
      <c r="O130" s="88"/>
      <c r="P130" s="226">
        <f>O130*H130</f>
        <v>0</v>
      </c>
      <c r="Q130" s="226">
        <v>0</v>
      </c>
      <c r="R130" s="226">
        <f>Q130*H130</f>
        <v>0</v>
      </c>
      <c r="S130" s="226">
        <v>0</v>
      </c>
      <c r="T130" s="227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28" t="s">
        <v>144</v>
      </c>
      <c r="AT130" s="228" t="s">
        <v>140</v>
      </c>
      <c r="AU130" s="228" t="s">
        <v>85</v>
      </c>
      <c r="AY130" s="14" t="s">
        <v>138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4" t="s">
        <v>85</v>
      </c>
      <c r="BK130" s="230">
        <f>ROUND(I130*H130,3)</f>
        <v>0</v>
      </c>
      <c r="BL130" s="14" t="s">
        <v>144</v>
      </c>
      <c r="BM130" s="228" t="s">
        <v>543</v>
      </c>
    </row>
    <row r="131" s="2" customFormat="1" ht="21.75" customHeight="1">
      <c r="A131" s="35"/>
      <c r="B131" s="36"/>
      <c r="C131" s="216" t="s">
        <v>220</v>
      </c>
      <c r="D131" s="216" t="s">
        <v>140</v>
      </c>
      <c r="E131" s="217" t="s">
        <v>544</v>
      </c>
      <c r="F131" s="218" t="s">
        <v>545</v>
      </c>
      <c r="G131" s="219" t="s">
        <v>230</v>
      </c>
      <c r="H131" s="220">
        <v>6.2000000000000002</v>
      </c>
      <c r="I131" s="221"/>
      <c r="J131" s="222">
        <f>ROUND(I131*H131,3)</f>
        <v>0</v>
      </c>
      <c r="K131" s="223"/>
      <c r="L131" s="41"/>
      <c r="M131" s="224" t="s">
        <v>1</v>
      </c>
      <c r="N131" s="225" t="s">
        <v>42</v>
      </c>
      <c r="O131" s="88"/>
      <c r="P131" s="226">
        <f>O131*H131</f>
        <v>0</v>
      </c>
      <c r="Q131" s="226">
        <v>0</v>
      </c>
      <c r="R131" s="226">
        <f>Q131*H131</f>
        <v>0</v>
      </c>
      <c r="S131" s="226">
        <v>0</v>
      </c>
      <c r="T131" s="22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28" t="s">
        <v>144</v>
      </c>
      <c r="AT131" s="228" t="s">
        <v>140</v>
      </c>
      <c r="AU131" s="228" t="s">
        <v>85</v>
      </c>
      <c r="AY131" s="14" t="s">
        <v>138</v>
      </c>
      <c r="BE131" s="229">
        <f>IF(N131="základní",J131,0)</f>
        <v>0</v>
      </c>
      <c r="BF131" s="229">
        <f>IF(N131="snížená",J131,0)</f>
        <v>0</v>
      </c>
      <c r="BG131" s="229">
        <f>IF(N131="zákl. přenesená",J131,0)</f>
        <v>0</v>
      </c>
      <c r="BH131" s="229">
        <f>IF(N131="sníž. přenesená",J131,0)</f>
        <v>0</v>
      </c>
      <c r="BI131" s="229">
        <f>IF(N131="nulová",J131,0)</f>
        <v>0</v>
      </c>
      <c r="BJ131" s="14" t="s">
        <v>85</v>
      </c>
      <c r="BK131" s="230">
        <f>ROUND(I131*H131,3)</f>
        <v>0</v>
      </c>
      <c r="BL131" s="14" t="s">
        <v>144</v>
      </c>
      <c r="BM131" s="228" t="s">
        <v>546</v>
      </c>
    </row>
    <row r="132" s="2" customFormat="1" ht="37.8" customHeight="1">
      <c r="A132" s="35"/>
      <c r="B132" s="36"/>
      <c r="C132" s="216" t="s">
        <v>9</v>
      </c>
      <c r="D132" s="216" t="s">
        <v>140</v>
      </c>
      <c r="E132" s="217" t="s">
        <v>547</v>
      </c>
      <c r="F132" s="218" t="s">
        <v>548</v>
      </c>
      <c r="G132" s="219" t="s">
        <v>521</v>
      </c>
      <c r="H132" s="220">
        <v>24.800000000000001</v>
      </c>
      <c r="I132" s="221"/>
      <c r="J132" s="222">
        <f>ROUND(I132*H132,3)</f>
        <v>0</v>
      </c>
      <c r="K132" s="223"/>
      <c r="L132" s="41"/>
      <c r="M132" s="224" t="s">
        <v>1</v>
      </c>
      <c r="N132" s="225" t="s">
        <v>42</v>
      </c>
      <c r="O132" s="88"/>
      <c r="P132" s="226">
        <f>O132*H132</f>
        <v>0</v>
      </c>
      <c r="Q132" s="226">
        <v>0</v>
      </c>
      <c r="R132" s="226">
        <f>Q132*H132</f>
        <v>0</v>
      </c>
      <c r="S132" s="226">
        <v>0</v>
      </c>
      <c r="T132" s="22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28" t="s">
        <v>144</v>
      </c>
      <c r="AT132" s="228" t="s">
        <v>140</v>
      </c>
      <c r="AU132" s="228" t="s">
        <v>85</v>
      </c>
      <c r="AY132" s="14" t="s">
        <v>138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14" t="s">
        <v>85</v>
      </c>
      <c r="BK132" s="230">
        <f>ROUND(I132*H132,3)</f>
        <v>0</v>
      </c>
      <c r="BL132" s="14" t="s">
        <v>144</v>
      </c>
      <c r="BM132" s="228" t="s">
        <v>549</v>
      </c>
    </row>
    <row r="133" s="2" customFormat="1" ht="21.75" customHeight="1">
      <c r="A133" s="35"/>
      <c r="B133" s="36"/>
      <c r="C133" s="216" t="s">
        <v>227</v>
      </c>
      <c r="D133" s="216" t="s">
        <v>140</v>
      </c>
      <c r="E133" s="217" t="s">
        <v>550</v>
      </c>
      <c r="F133" s="218" t="s">
        <v>551</v>
      </c>
      <c r="G133" s="219" t="s">
        <v>521</v>
      </c>
      <c r="H133" s="220">
        <v>62</v>
      </c>
      <c r="I133" s="221"/>
      <c r="J133" s="222">
        <f>ROUND(I133*H133,3)</f>
        <v>0</v>
      </c>
      <c r="K133" s="223"/>
      <c r="L133" s="41"/>
      <c r="M133" s="224" t="s">
        <v>1</v>
      </c>
      <c r="N133" s="225" t="s">
        <v>42</v>
      </c>
      <c r="O133" s="88"/>
      <c r="P133" s="226">
        <f>O133*H133</f>
        <v>0</v>
      </c>
      <c r="Q133" s="226">
        <v>0</v>
      </c>
      <c r="R133" s="226">
        <f>Q133*H133</f>
        <v>0</v>
      </c>
      <c r="S133" s="226">
        <v>0</v>
      </c>
      <c r="T133" s="22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28" t="s">
        <v>144</v>
      </c>
      <c r="AT133" s="228" t="s">
        <v>140</v>
      </c>
      <c r="AU133" s="228" t="s">
        <v>85</v>
      </c>
      <c r="AY133" s="14" t="s">
        <v>138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14" t="s">
        <v>85</v>
      </c>
      <c r="BK133" s="230">
        <f>ROUND(I133*H133,3)</f>
        <v>0</v>
      </c>
      <c r="BL133" s="14" t="s">
        <v>144</v>
      </c>
      <c r="BM133" s="228" t="s">
        <v>552</v>
      </c>
    </row>
    <row r="134" s="2" customFormat="1" ht="21.75" customHeight="1">
      <c r="A134" s="35"/>
      <c r="B134" s="36"/>
      <c r="C134" s="216" t="s">
        <v>232</v>
      </c>
      <c r="D134" s="216" t="s">
        <v>140</v>
      </c>
      <c r="E134" s="217" t="s">
        <v>553</v>
      </c>
      <c r="F134" s="218" t="s">
        <v>554</v>
      </c>
      <c r="G134" s="219" t="s">
        <v>521</v>
      </c>
      <c r="H134" s="220">
        <v>62</v>
      </c>
      <c r="I134" s="221"/>
      <c r="J134" s="222">
        <f>ROUND(I134*H134,3)</f>
        <v>0</v>
      </c>
      <c r="K134" s="223"/>
      <c r="L134" s="41"/>
      <c r="M134" s="224" t="s">
        <v>1</v>
      </c>
      <c r="N134" s="225" t="s">
        <v>42</v>
      </c>
      <c r="O134" s="88"/>
      <c r="P134" s="226">
        <f>O134*H134</f>
        <v>0</v>
      </c>
      <c r="Q134" s="226">
        <v>0</v>
      </c>
      <c r="R134" s="226">
        <f>Q134*H134</f>
        <v>0</v>
      </c>
      <c r="S134" s="226">
        <v>0</v>
      </c>
      <c r="T134" s="22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28" t="s">
        <v>144</v>
      </c>
      <c r="AT134" s="228" t="s">
        <v>140</v>
      </c>
      <c r="AU134" s="228" t="s">
        <v>85</v>
      </c>
      <c r="AY134" s="14" t="s">
        <v>138</v>
      </c>
      <c r="BE134" s="229">
        <f>IF(N134="základní",J134,0)</f>
        <v>0</v>
      </c>
      <c r="BF134" s="229">
        <f>IF(N134="snížená",J134,0)</f>
        <v>0</v>
      </c>
      <c r="BG134" s="229">
        <f>IF(N134="zákl. přenesená",J134,0)</f>
        <v>0</v>
      </c>
      <c r="BH134" s="229">
        <f>IF(N134="sníž. přenesená",J134,0)</f>
        <v>0</v>
      </c>
      <c r="BI134" s="229">
        <f>IF(N134="nulová",J134,0)</f>
        <v>0</v>
      </c>
      <c r="BJ134" s="14" t="s">
        <v>85</v>
      </c>
      <c r="BK134" s="230">
        <f>ROUND(I134*H134,3)</f>
        <v>0</v>
      </c>
      <c r="BL134" s="14" t="s">
        <v>144</v>
      </c>
      <c r="BM134" s="228" t="s">
        <v>555</v>
      </c>
    </row>
    <row r="135" s="2" customFormat="1" ht="16.5" customHeight="1">
      <c r="A135" s="35"/>
      <c r="B135" s="36"/>
      <c r="C135" s="216" t="s">
        <v>236</v>
      </c>
      <c r="D135" s="216" t="s">
        <v>140</v>
      </c>
      <c r="E135" s="217" t="s">
        <v>556</v>
      </c>
      <c r="F135" s="218" t="s">
        <v>557</v>
      </c>
      <c r="G135" s="219" t="s">
        <v>143</v>
      </c>
      <c r="H135" s="220">
        <v>62</v>
      </c>
      <c r="I135" s="221"/>
      <c r="J135" s="222">
        <f>ROUND(I135*H135,3)</f>
        <v>0</v>
      </c>
      <c r="K135" s="223"/>
      <c r="L135" s="41"/>
      <c r="M135" s="224" t="s">
        <v>1</v>
      </c>
      <c r="N135" s="225" t="s">
        <v>42</v>
      </c>
      <c r="O135" s="88"/>
      <c r="P135" s="226">
        <f>O135*H135</f>
        <v>0</v>
      </c>
      <c r="Q135" s="226">
        <v>0</v>
      </c>
      <c r="R135" s="226">
        <f>Q135*H135</f>
        <v>0</v>
      </c>
      <c r="S135" s="226">
        <v>0</v>
      </c>
      <c r="T135" s="22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28" t="s">
        <v>144</v>
      </c>
      <c r="AT135" s="228" t="s">
        <v>140</v>
      </c>
      <c r="AU135" s="228" t="s">
        <v>85</v>
      </c>
      <c r="AY135" s="14" t="s">
        <v>138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14" t="s">
        <v>85</v>
      </c>
      <c r="BK135" s="230">
        <f>ROUND(I135*H135,3)</f>
        <v>0</v>
      </c>
      <c r="BL135" s="14" t="s">
        <v>144</v>
      </c>
      <c r="BM135" s="228" t="s">
        <v>558</v>
      </c>
    </row>
    <row r="136" s="2" customFormat="1" ht="16.5" customHeight="1">
      <c r="A136" s="35"/>
      <c r="B136" s="36"/>
      <c r="C136" s="216" t="s">
        <v>242</v>
      </c>
      <c r="D136" s="216" t="s">
        <v>140</v>
      </c>
      <c r="E136" s="217" t="s">
        <v>559</v>
      </c>
      <c r="F136" s="218" t="s">
        <v>560</v>
      </c>
      <c r="G136" s="219" t="s">
        <v>521</v>
      </c>
      <c r="H136" s="220">
        <v>62</v>
      </c>
      <c r="I136" s="221"/>
      <c r="J136" s="222">
        <f>ROUND(I136*H136,3)</f>
        <v>0</v>
      </c>
      <c r="K136" s="223"/>
      <c r="L136" s="41"/>
      <c r="M136" s="224" t="s">
        <v>1</v>
      </c>
      <c r="N136" s="225" t="s">
        <v>42</v>
      </c>
      <c r="O136" s="88"/>
      <c r="P136" s="226">
        <f>O136*H136</f>
        <v>0</v>
      </c>
      <c r="Q136" s="226">
        <v>0</v>
      </c>
      <c r="R136" s="226">
        <f>Q136*H136</f>
        <v>0</v>
      </c>
      <c r="S136" s="226">
        <v>0</v>
      </c>
      <c r="T136" s="22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28" t="s">
        <v>144</v>
      </c>
      <c r="AT136" s="228" t="s">
        <v>140</v>
      </c>
      <c r="AU136" s="228" t="s">
        <v>85</v>
      </c>
      <c r="AY136" s="14" t="s">
        <v>138</v>
      </c>
      <c r="BE136" s="229">
        <f>IF(N136="základní",J136,0)</f>
        <v>0</v>
      </c>
      <c r="BF136" s="229">
        <f>IF(N136="snížená",J136,0)</f>
        <v>0</v>
      </c>
      <c r="BG136" s="229">
        <f>IF(N136="zákl. přenesená",J136,0)</f>
        <v>0</v>
      </c>
      <c r="BH136" s="229">
        <f>IF(N136="sníž. přenesená",J136,0)</f>
        <v>0</v>
      </c>
      <c r="BI136" s="229">
        <f>IF(N136="nulová",J136,0)</f>
        <v>0</v>
      </c>
      <c r="BJ136" s="14" t="s">
        <v>85</v>
      </c>
      <c r="BK136" s="230">
        <f>ROUND(I136*H136,3)</f>
        <v>0</v>
      </c>
      <c r="BL136" s="14" t="s">
        <v>144</v>
      </c>
      <c r="BM136" s="228" t="s">
        <v>561</v>
      </c>
    </row>
    <row r="137" s="2" customFormat="1" ht="24.15" customHeight="1">
      <c r="A137" s="35"/>
      <c r="B137" s="36"/>
      <c r="C137" s="216" t="s">
        <v>246</v>
      </c>
      <c r="D137" s="216" t="s">
        <v>140</v>
      </c>
      <c r="E137" s="217" t="s">
        <v>562</v>
      </c>
      <c r="F137" s="218" t="s">
        <v>563</v>
      </c>
      <c r="G137" s="219" t="s">
        <v>230</v>
      </c>
      <c r="H137" s="220">
        <v>6.2000000000000002</v>
      </c>
      <c r="I137" s="221"/>
      <c r="J137" s="222">
        <f>ROUND(I137*H137,3)</f>
        <v>0</v>
      </c>
      <c r="K137" s="223"/>
      <c r="L137" s="41"/>
      <c r="M137" s="224" t="s">
        <v>1</v>
      </c>
      <c r="N137" s="225" t="s">
        <v>42</v>
      </c>
      <c r="O137" s="88"/>
      <c r="P137" s="226">
        <f>O137*H137</f>
        <v>0</v>
      </c>
      <c r="Q137" s="226">
        <v>0</v>
      </c>
      <c r="R137" s="226">
        <f>Q137*H137</f>
        <v>0</v>
      </c>
      <c r="S137" s="226">
        <v>0</v>
      </c>
      <c r="T137" s="22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28" t="s">
        <v>144</v>
      </c>
      <c r="AT137" s="228" t="s">
        <v>140</v>
      </c>
      <c r="AU137" s="228" t="s">
        <v>85</v>
      </c>
      <c r="AY137" s="14" t="s">
        <v>138</v>
      </c>
      <c r="BE137" s="229">
        <f>IF(N137="základní",J137,0)</f>
        <v>0</v>
      </c>
      <c r="BF137" s="229">
        <f>IF(N137="snížená",J137,0)</f>
        <v>0</v>
      </c>
      <c r="BG137" s="229">
        <f>IF(N137="zákl. přenesená",J137,0)</f>
        <v>0</v>
      </c>
      <c r="BH137" s="229">
        <f>IF(N137="sníž. přenesená",J137,0)</f>
        <v>0</v>
      </c>
      <c r="BI137" s="229">
        <f>IF(N137="nulová",J137,0)</f>
        <v>0</v>
      </c>
      <c r="BJ137" s="14" t="s">
        <v>85</v>
      </c>
      <c r="BK137" s="230">
        <f>ROUND(I137*H137,3)</f>
        <v>0</v>
      </c>
      <c r="BL137" s="14" t="s">
        <v>144</v>
      </c>
      <c r="BM137" s="228" t="s">
        <v>564</v>
      </c>
    </row>
    <row r="138" s="12" customFormat="1" ht="25.92" customHeight="1">
      <c r="A138" s="12"/>
      <c r="B138" s="200"/>
      <c r="C138" s="201"/>
      <c r="D138" s="202" t="s">
        <v>76</v>
      </c>
      <c r="E138" s="203" t="s">
        <v>214</v>
      </c>
      <c r="F138" s="203" t="s">
        <v>565</v>
      </c>
      <c r="G138" s="201"/>
      <c r="H138" s="201"/>
      <c r="I138" s="204"/>
      <c r="J138" s="205">
        <f>BK138</f>
        <v>0</v>
      </c>
      <c r="K138" s="201"/>
      <c r="L138" s="206"/>
      <c r="M138" s="207"/>
      <c r="N138" s="208"/>
      <c r="O138" s="208"/>
      <c r="P138" s="209">
        <f>SUM(P139:P157)</f>
        <v>0</v>
      </c>
      <c r="Q138" s="208"/>
      <c r="R138" s="209">
        <f>SUM(R139:R157)</f>
        <v>0</v>
      </c>
      <c r="S138" s="208"/>
      <c r="T138" s="210">
        <f>SUM(T139:T157)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1" t="s">
        <v>85</v>
      </c>
      <c r="AT138" s="212" t="s">
        <v>76</v>
      </c>
      <c r="AU138" s="212" t="s">
        <v>77</v>
      </c>
      <c r="AY138" s="211" t="s">
        <v>138</v>
      </c>
      <c r="BK138" s="213">
        <f>SUM(BK139:BK157)</f>
        <v>0</v>
      </c>
    </row>
    <row r="139" s="2" customFormat="1" ht="33" customHeight="1">
      <c r="A139" s="35"/>
      <c r="B139" s="36"/>
      <c r="C139" s="216" t="s">
        <v>250</v>
      </c>
      <c r="D139" s="216" t="s">
        <v>140</v>
      </c>
      <c r="E139" s="217" t="s">
        <v>513</v>
      </c>
      <c r="F139" s="218" t="s">
        <v>514</v>
      </c>
      <c r="G139" s="219" t="s">
        <v>230</v>
      </c>
      <c r="H139" s="220">
        <v>22.25</v>
      </c>
      <c r="I139" s="221"/>
      <c r="J139" s="222">
        <f>ROUND(I139*H139,3)</f>
        <v>0</v>
      </c>
      <c r="K139" s="223"/>
      <c r="L139" s="41"/>
      <c r="M139" s="224" t="s">
        <v>1</v>
      </c>
      <c r="N139" s="225" t="s">
        <v>42</v>
      </c>
      <c r="O139" s="88"/>
      <c r="P139" s="226">
        <f>O139*H139</f>
        <v>0</v>
      </c>
      <c r="Q139" s="226">
        <v>0</v>
      </c>
      <c r="R139" s="226">
        <f>Q139*H139</f>
        <v>0</v>
      </c>
      <c r="S139" s="226">
        <v>0</v>
      </c>
      <c r="T139" s="227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28" t="s">
        <v>144</v>
      </c>
      <c r="AT139" s="228" t="s">
        <v>140</v>
      </c>
      <c r="AU139" s="228" t="s">
        <v>85</v>
      </c>
      <c r="AY139" s="14" t="s">
        <v>138</v>
      </c>
      <c r="BE139" s="229">
        <f>IF(N139="základní",J139,0)</f>
        <v>0</v>
      </c>
      <c r="BF139" s="229">
        <f>IF(N139="snížená",J139,0)</f>
        <v>0</v>
      </c>
      <c r="BG139" s="229">
        <f>IF(N139="zákl. přenesená",J139,0)</f>
        <v>0</v>
      </c>
      <c r="BH139" s="229">
        <f>IF(N139="sníž. přenesená",J139,0)</f>
        <v>0</v>
      </c>
      <c r="BI139" s="229">
        <f>IF(N139="nulová",J139,0)</f>
        <v>0</v>
      </c>
      <c r="BJ139" s="14" t="s">
        <v>85</v>
      </c>
      <c r="BK139" s="230">
        <f>ROUND(I139*H139,3)</f>
        <v>0</v>
      </c>
      <c r="BL139" s="14" t="s">
        <v>144</v>
      </c>
      <c r="BM139" s="228" t="s">
        <v>566</v>
      </c>
    </row>
    <row r="140" s="2" customFormat="1" ht="21.75" customHeight="1">
      <c r="A140" s="35"/>
      <c r="B140" s="36"/>
      <c r="C140" s="216" t="s">
        <v>254</v>
      </c>
      <c r="D140" s="216" t="s">
        <v>140</v>
      </c>
      <c r="E140" s="217" t="s">
        <v>516</v>
      </c>
      <c r="F140" s="218" t="s">
        <v>517</v>
      </c>
      <c r="G140" s="219" t="s">
        <v>230</v>
      </c>
      <c r="H140" s="220">
        <v>22.25</v>
      </c>
      <c r="I140" s="221"/>
      <c r="J140" s="222">
        <f>ROUND(I140*H140,3)</f>
        <v>0</v>
      </c>
      <c r="K140" s="223"/>
      <c r="L140" s="41"/>
      <c r="M140" s="224" t="s">
        <v>1</v>
      </c>
      <c r="N140" s="225" t="s">
        <v>42</v>
      </c>
      <c r="O140" s="88"/>
      <c r="P140" s="226">
        <f>O140*H140</f>
        <v>0</v>
      </c>
      <c r="Q140" s="226">
        <v>0</v>
      </c>
      <c r="R140" s="226">
        <f>Q140*H140</f>
        <v>0</v>
      </c>
      <c r="S140" s="226">
        <v>0</v>
      </c>
      <c r="T140" s="22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28" t="s">
        <v>144</v>
      </c>
      <c r="AT140" s="228" t="s">
        <v>140</v>
      </c>
      <c r="AU140" s="228" t="s">
        <v>85</v>
      </c>
      <c r="AY140" s="14" t="s">
        <v>138</v>
      </c>
      <c r="BE140" s="229">
        <f>IF(N140="základní",J140,0)</f>
        <v>0</v>
      </c>
      <c r="BF140" s="229">
        <f>IF(N140="snížená",J140,0)</f>
        <v>0</v>
      </c>
      <c r="BG140" s="229">
        <f>IF(N140="zákl. přenesená",J140,0)</f>
        <v>0</v>
      </c>
      <c r="BH140" s="229">
        <f>IF(N140="sníž. přenesená",J140,0)</f>
        <v>0</v>
      </c>
      <c r="BI140" s="229">
        <f>IF(N140="nulová",J140,0)</f>
        <v>0</v>
      </c>
      <c r="BJ140" s="14" t="s">
        <v>85</v>
      </c>
      <c r="BK140" s="230">
        <f>ROUND(I140*H140,3)</f>
        <v>0</v>
      </c>
      <c r="BL140" s="14" t="s">
        <v>144</v>
      </c>
      <c r="BM140" s="228" t="s">
        <v>567</v>
      </c>
    </row>
    <row r="141" s="2" customFormat="1" ht="37.8" customHeight="1">
      <c r="A141" s="35"/>
      <c r="B141" s="36"/>
      <c r="C141" s="216" t="s">
        <v>258</v>
      </c>
      <c r="D141" s="216" t="s">
        <v>140</v>
      </c>
      <c r="E141" s="217" t="s">
        <v>568</v>
      </c>
      <c r="F141" s="218" t="s">
        <v>569</v>
      </c>
      <c r="G141" s="219" t="s">
        <v>521</v>
      </c>
      <c r="H141" s="220">
        <v>267</v>
      </c>
      <c r="I141" s="221"/>
      <c r="J141" s="222">
        <f>ROUND(I141*H141,3)</f>
        <v>0</v>
      </c>
      <c r="K141" s="223"/>
      <c r="L141" s="41"/>
      <c r="M141" s="224" t="s">
        <v>1</v>
      </c>
      <c r="N141" s="225" t="s">
        <v>42</v>
      </c>
      <c r="O141" s="88"/>
      <c r="P141" s="226">
        <f>O141*H141</f>
        <v>0</v>
      </c>
      <c r="Q141" s="226">
        <v>0</v>
      </c>
      <c r="R141" s="226">
        <f>Q141*H141</f>
        <v>0</v>
      </c>
      <c r="S141" s="226">
        <v>0</v>
      </c>
      <c r="T141" s="227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28" t="s">
        <v>144</v>
      </c>
      <c r="AT141" s="228" t="s">
        <v>140</v>
      </c>
      <c r="AU141" s="228" t="s">
        <v>85</v>
      </c>
      <c r="AY141" s="14" t="s">
        <v>138</v>
      </c>
      <c r="BE141" s="229">
        <f>IF(N141="základní",J141,0)</f>
        <v>0</v>
      </c>
      <c r="BF141" s="229">
        <f>IF(N141="snížená",J141,0)</f>
        <v>0</v>
      </c>
      <c r="BG141" s="229">
        <f>IF(N141="zákl. přenesená",J141,0)</f>
        <v>0</v>
      </c>
      <c r="BH141" s="229">
        <f>IF(N141="sníž. přenesená",J141,0)</f>
        <v>0</v>
      </c>
      <c r="BI141" s="229">
        <f>IF(N141="nulová",J141,0)</f>
        <v>0</v>
      </c>
      <c r="BJ141" s="14" t="s">
        <v>85</v>
      </c>
      <c r="BK141" s="230">
        <f>ROUND(I141*H141,3)</f>
        <v>0</v>
      </c>
      <c r="BL141" s="14" t="s">
        <v>144</v>
      </c>
      <c r="BM141" s="228" t="s">
        <v>570</v>
      </c>
    </row>
    <row r="142" s="2" customFormat="1" ht="37.8" customHeight="1">
      <c r="A142" s="35"/>
      <c r="B142" s="36"/>
      <c r="C142" s="216" t="s">
        <v>7</v>
      </c>
      <c r="D142" s="216" t="s">
        <v>140</v>
      </c>
      <c r="E142" s="217" t="s">
        <v>571</v>
      </c>
      <c r="F142" s="218" t="s">
        <v>572</v>
      </c>
      <c r="G142" s="219" t="s">
        <v>521</v>
      </c>
      <c r="H142" s="220">
        <v>445</v>
      </c>
      <c r="I142" s="221"/>
      <c r="J142" s="222">
        <f>ROUND(I142*H142,3)</f>
        <v>0</v>
      </c>
      <c r="K142" s="223"/>
      <c r="L142" s="41"/>
      <c r="M142" s="224" t="s">
        <v>1</v>
      </c>
      <c r="N142" s="225" t="s">
        <v>42</v>
      </c>
      <c r="O142" s="88"/>
      <c r="P142" s="226">
        <f>O142*H142</f>
        <v>0</v>
      </c>
      <c r="Q142" s="226">
        <v>0</v>
      </c>
      <c r="R142" s="226">
        <f>Q142*H142</f>
        <v>0</v>
      </c>
      <c r="S142" s="226">
        <v>0</v>
      </c>
      <c r="T142" s="22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28" t="s">
        <v>144</v>
      </c>
      <c r="AT142" s="228" t="s">
        <v>140</v>
      </c>
      <c r="AU142" s="228" t="s">
        <v>85</v>
      </c>
      <c r="AY142" s="14" t="s">
        <v>138</v>
      </c>
      <c r="BE142" s="229">
        <f>IF(N142="základní",J142,0)</f>
        <v>0</v>
      </c>
      <c r="BF142" s="229">
        <f>IF(N142="snížená",J142,0)</f>
        <v>0</v>
      </c>
      <c r="BG142" s="229">
        <f>IF(N142="zákl. přenesená",J142,0)</f>
        <v>0</v>
      </c>
      <c r="BH142" s="229">
        <f>IF(N142="sníž. přenesená",J142,0)</f>
        <v>0</v>
      </c>
      <c r="BI142" s="229">
        <f>IF(N142="nulová",J142,0)</f>
        <v>0</v>
      </c>
      <c r="BJ142" s="14" t="s">
        <v>85</v>
      </c>
      <c r="BK142" s="230">
        <f>ROUND(I142*H142,3)</f>
        <v>0</v>
      </c>
      <c r="BL142" s="14" t="s">
        <v>144</v>
      </c>
      <c r="BM142" s="228" t="s">
        <v>573</v>
      </c>
    </row>
    <row r="143" s="2" customFormat="1" ht="24.15" customHeight="1">
      <c r="A143" s="35"/>
      <c r="B143" s="36"/>
      <c r="C143" s="216" t="s">
        <v>265</v>
      </c>
      <c r="D143" s="216" t="s">
        <v>140</v>
      </c>
      <c r="E143" s="217" t="s">
        <v>574</v>
      </c>
      <c r="F143" s="218" t="s">
        <v>575</v>
      </c>
      <c r="G143" s="219" t="s">
        <v>143</v>
      </c>
      <c r="H143" s="220">
        <v>300</v>
      </c>
      <c r="I143" s="221"/>
      <c r="J143" s="222">
        <f>ROUND(I143*H143,3)</f>
        <v>0</v>
      </c>
      <c r="K143" s="223"/>
      <c r="L143" s="41"/>
      <c r="M143" s="224" t="s">
        <v>1</v>
      </c>
      <c r="N143" s="225" t="s">
        <v>42</v>
      </c>
      <c r="O143" s="88"/>
      <c r="P143" s="226">
        <f>O143*H143</f>
        <v>0</v>
      </c>
      <c r="Q143" s="226">
        <v>0</v>
      </c>
      <c r="R143" s="226">
        <f>Q143*H143</f>
        <v>0</v>
      </c>
      <c r="S143" s="226">
        <v>0</v>
      </c>
      <c r="T143" s="22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28" t="s">
        <v>144</v>
      </c>
      <c r="AT143" s="228" t="s">
        <v>140</v>
      </c>
      <c r="AU143" s="228" t="s">
        <v>85</v>
      </c>
      <c r="AY143" s="14" t="s">
        <v>138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14" t="s">
        <v>85</v>
      </c>
      <c r="BK143" s="230">
        <f>ROUND(I143*H143,3)</f>
        <v>0</v>
      </c>
      <c r="BL143" s="14" t="s">
        <v>144</v>
      </c>
      <c r="BM143" s="228" t="s">
        <v>576</v>
      </c>
    </row>
    <row r="144" s="2" customFormat="1" ht="16.5" customHeight="1">
      <c r="A144" s="35"/>
      <c r="B144" s="36"/>
      <c r="C144" s="216" t="s">
        <v>267</v>
      </c>
      <c r="D144" s="216" t="s">
        <v>140</v>
      </c>
      <c r="E144" s="217" t="s">
        <v>577</v>
      </c>
      <c r="F144" s="218" t="s">
        <v>578</v>
      </c>
      <c r="G144" s="219" t="s">
        <v>521</v>
      </c>
      <c r="H144" s="220">
        <v>445</v>
      </c>
      <c r="I144" s="221"/>
      <c r="J144" s="222">
        <f>ROUND(I144*H144,3)</f>
        <v>0</v>
      </c>
      <c r="K144" s="223"/>
      <c r="L144" s="41"/>
      <c r="M144" s="224" t="s">
        <v>1</v>
      </c>
      <c r="N144" s="225" t="s">
        <v>42</v>
      </c>
      <c r="O144" s="88"/>
      <c r="P144" s="226">
        <f>O144*H144</f>
        <v>0</v>
      </c>
      <c r="Q144" s="226">
        <v>0</v>
      </c>
      <c r="R144" s="226">
        <f>Q144*H144</f>
        <v>0</v>
      </c>
      <c r="S144" s="226">
        <v>0</v>
      </c>
      <c r="T144" s="22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28" t="s">
        <v>144</v>
      </c>
      <c r="AT144" s="228" t="s">
        <v>140</v>
      </c>
      <c r="AU144" s="228" t="s">
        <v>85</v>
      </c>
      <c r="AY144" s="14" t="s">
        <v>138</v>
      </c>
      <c r="BE144" s="229">
        <f>IF(N144="základní",J144,0)</f>
        <v>0</v>
      </c>
      <c r="BF144" s="229">
        <f>IF(N144="snížená",J144,0)</f>
        <v>0</v>
      </c>
      <c r="BG144" s="229">
        <f>IF(N144="zákl. přenesená",J144,0)</f>
        <v>0</v>
      </c>
      <c r="BH144" s="229">
        <f>IF(N144="sníž. přenesená",J144,0)</f>
        <v>0</v>
      </c>
      <c r="BI144" s="229">
        <f>IF(N144="nulová",J144,0)</f>
        <v>0</v>
      </c>
      <c r="BJ144" s="14" t="s">
        <v>85</v>
      </c>
      <c r="BK144" s="230">
        <f>ROUND(I144*H144,3)</f>
        <v>0</v>
      </c>
      <c r="BL144" s="14" t="s">
        <v>144</v>
      </c>
      <c r="BM144" s="228" t="s">
        <v>579</v>
      </c>
    </row>
    <row r="145" s="2" customFormat="1" ht="16.5" customHeight="1">
      <c r="A145" s="35"/>
      <c r="B145" s="36"/>
      <c r="C145" s="216" t="s">
        <v>269</v>
      </c>
      <c r="D145" s="216" t="s">
        <v>140</v>
      </c>
      <c r="E145" s="217" t="s">
        <v>580</v>
      </c>
      <c r="F145" s="218" t="s">
        <v>581</v>
      </c>
      <c r="G145" s="219" t="s">
        <v>521</v>
      </c>
      <c r="H145" s="220">
        <v>2625</v>
      </c>
      <c r="I145" s="221"/>
      <c r="J145" s="222">
        <f>ROUND(I145*H145,3)</f>
        <v>0</v>
      </c>
      <c r="K145" s="223"/>
      <c r="L145" s="41"/>
      <c r="M145" s="224" t="s">
        <v>1</v>
      </c>
      <c r="N145" s="225" t="s">
        <v>42</v>
      </c>
      <c r="O145" s="88"/>
      <c r="P145" s="226">
        <f>O145*H145</f>
        <v>0</v>
      </c>
      <c r="Q145" s="226">
        <v>0</v>
      </c>
      <c r="R145" s="226">
        <f>Q145*H145</f>
        <v>0</v>
      </c>
      <c r="S145" s="226">
        <v>0</v>
      </c>
      <c r="T145" s="22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28" t="s">
        <v>144</v>
      </c>
      <c r="AT145" s="228" t="s">
        <v>140</v>
      </c>
      <c r="AU145" s="228" t="s">
        <v>85</v>
      </c>
      <c r="AY145" s="14" t="s">
        <v>138</v>
      </c>
      <c r="BE145" s="229">
        <f>IF(N145="základní",J145,0)</f>
        <v>0</v>
      </c>
      <c r="BF145" s="229">
        <f>IF(N145="snížená",J145,0)</f>
        <v>0</v>
      </c>
      <c r="BG145" s="229">
        <f>IF(N145="zákl. přenesená",J145,0)</f>
        <v>0</v>
      </c>
      <c r="BH145" s="229">
        <f>IF(N145="sníž. přenesená",J145,0)</f>
        <v>0</v>
      </c>
      <c r="BI145" s="229">
        <f>IF(N145="nulová",J145,0)</f>
        <v>0</v>
      </c>
      <c r="BJ145" s="14" t="s">
        <v>85</v>
      </c>
      <c r="BK145" s="230">
        <f>ROUND(I145*H145,3)</f>
        <v>0</v>
      </c>
      <c r="BL145" s="14" t="s">
        <v>144</v>
      </c>
      <c r="BM145" s="228" t="s">
        <v>582</v>
      </c>
    </row>
    <row r="146" s="2" customFormat="1" ht="24.15" customHeight="1">
      <c r="A146" s="35"/>
      <c r="B146" s="36"/>
      <c r="C146" s="216" t="s">
        <v>271</v>
      </c>
      <c r="D146" s="216" t="s">
        <v>140</v>
      </c>
      <c r="E146" s="217" t="s">
        <v>583</v>
      </c>
      <c r="F146" s="218" t="s">
        <v>584</v>
      </c>
      <c r="G146" s="219" t="s">
        <v>521</v>
      </c>
      <c r="H146" s="220">
        <v>267</v>
      </c>
      <c r="I146" s="221"/>
      <c r="J146" s="222">
        <f>ROUND(I146*H146,3)</f>
        <v>0</v>
      </c>
      <c r="K146" s="223"/>
      <c r="L146" s="41"/>
      <c r="M146" s="224" t="s">
        <v>1</v>
      </c>
      <c r="N146" s="225" t="s">
        <v>42</v>
      </c>
      <c r="O146" s="88"/>
      <c r="P146" s="226">
        <f>O146*H146</f>
        <v>0</v>
      </c>
      <c r="Q146" s="226">
        <v>0</v>
      </c>
      <c r="R146" s="226">
        <f>Q146*H146</f>
        <v>0</v>
      </c>
      <c r="S146" s="226">
        <v>0</v>
      </c>
      <c r="T146" s="22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28" t="s">
        <v>144</v>
      </c>
      <c r="AT146" s="228" t="s">
        <v>140</v>
      </c>
      <c r="AU146" s="228" t="s">
        <v>85</v>
      </c>
      <c r="AY146" s="14" t="s">
        <v>138</v>
      </c>
      <c r="BE146" s="229">
        <f>IF(N146="základní",J146,0)</f>
        <v>0</v>
      </c>
      <c r="BF146" s="229">
        <f>IF(N146="snížená",J146,0)</f>
        <v>0</v>
      </c>
      <c r="BG146" s="229">
        <f>IF(N146="zákl. přenesená",J146,0)</f>
        <v>0</v>
      </c>
      <c r="BH146" s="229">
        <f>IF(N146="sníž. přenesená",J146,0)</f>
        <v>0</v>
      </c>
      <c r="BI146" s="229">
        <f>IF(N146="nulová",J146,0)</f>
        <v>0</v>
      </c>
      <c r="BJ146" s="14" t="s">
        <v>85</v>
      </c>
      <c r="BK146" s="230">
        <f>ROUND(I146*H146,3)</f>
        <v>0</v>
      </c>
      <c r="BL146" s="14" t="s">
        <v>144</v>
      </c>
      <c r="BM146" s="228" t="s">
        <v>585</v>
      </c>
    </row>
    <row r="147" s="2" customFormat="1" ht="24.15" customHeight="1">
      <c r="A147" s="35"/>
      <c r="B147" s="36"/>
      <c r="C147" s="216" t="s">
        <v>273</v>
      </c>
      <c r="D147" s="216" t="s">
        <v>140</v>
      </c>
      <c r="E147" s="217" t="s">
        <v>586</v>
      </c>
      <c r="F147" s="218" t="s">
        <v>587</v>
      </c>
      <c r="G147" s="219" t="s">
        <v>521</v>
      </c>
      <c r="H147" s="220">
        <v>267</v>
      </c>
      <c r="I147" s="221"/>
      <c r="J147" s="222">
        <f>ROUND(I147*H147,3)</f>
        <v>0</v>
      </c>
      <c r="K147" s="223"/>
      <c r="L147" s="41"/>
      <c r="M147" s="224" t="s">
        <v>1</v>
      </c>
      <c r="N147" s="225" t="s">
        <v>42</v>
      </c>
      <c r="O147" s="88"/>
      <c r="P147" s="226">
        <f>O147*H147</f>
        <v>0</v>
      </c>
      <c r="Q147" s="226">
        <v>0</v>
      </c>
      <c r="R147" s="226">
        <f>Q147*H147</f>
        <v>0</v>
      </c>
      <c r="S147" s="226">
        <v>0</v>
      </c>
      <c r="T147" s="22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28" t="s">
        <v>144</v>
      </c>
      <c r="AT147" s="228" t="s">
        <v>140</v>
      </c>
      <c r="AU147" s="228" t="s">
        <v>85</v>
      </c>
      <c r="AY147" s="14" t="s">
        <v>138</v>
      </c>
      <c r="BE147" s="229">
        <f>IF(N147="základní",J147,0)</f>
        <v>0</v>
      </c>
      <c r="BF147" s="229">
        <f>IF(N147="snížená",J147,0)</f>
        <v>0</v>
      </c>
      <c r="BG147" s="229">
        <f>IF(N147="zákl. přenesená",J147,0)</f>
        <v>0</v>
      </c>
      <c r="BH147" s="229">
        <f>IF(N147="sníž. přenesená",J147,0)</f>
        <v>0</v>
      </c>
      <c r="BI147" s="229">
        <f>IF(N147="nulová",J147,0)</f>
        <v>0</v>
      </c>
      <c r="BJ147" s="14" t="s">
        <v>85</v>
      </c>
      <c r="BK147" s="230">
        <f>ROUND(I147*H147,3)</f>
        <v>0</v>
      </c>
      <c r="BL147" s="14" t="s">
        <v>144</v>
      </c>
      <c r="BM147" s="228" t="s">
        <v>588</v>
      </c>
    </row>
    <row r="148" s="2" customFormat="1" ht="24.15" customHeight="1">
      <c r="A148" s="35"/>
      <c r="B148" s="36"/>
      <c r="C148" s="216" t="s">
        <v>275</v>
      </c>
      <c r="D148" s="216" t="s">
        <v>140</v>
      </c>
      <c r="E148" s="217" t="s">
        <v>589</v>
      </c>
      <c r="F148" s="218" t="s">
        <v>590</v>
      </c>
      <c r="G148" s="219" t="s">
        <v>143</v>
      </c>
      <c r="H148" s="220">
        <v>300</v>
      </c>
      <c r="I148" s="221"/>
      <c r="J148" s="222">
        <f>ROUND(I148*H148,3)</f>
        <v>0</v>
      </c>
      <c r="K148" s="223"/>
      <c r="L148" s="41"/>
      <c r="M148" s="224" t="s">
        <v>1</v>
      </c>
      <c r="N148" s="225" t="s">
        <v>42</v>
      </c>
      <c r="O148" s="88"/>
      <c r="P148" s="226">
        <f>O148*H148</f>
        <v>0</v>
      </c>
      <c r="Q148" s="226">
        <v>0</v>
      </c>
      <c r="R148" s="226">
        <f>Q148*H148</f>
        <v>0</v>
      </c>
      <c r="S148" s="226">
        <v>0</v>
      </c>
      <c r="T148" s="22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28" t="s">
        <v>144</v>
      </c>
      <c r="AT148" s="228" t="s">
        <v>140</v>
      </c>
      <c r="AU148" s="228" t="s">
        <v>85</v>
      </c>
      <c r="AY148" s="14" t="s">
        <v>138</v>
      </c>
      <c r="BE148" s="229">
        <f>IF(N148="základní",J148,0)</f>
        <v>0</v>
      </c>
      <c r="BF148" s="229">
        <f>IF(N148="snížená",J148,0)</f>
        <v>0</v>
      </c>
      <c r="BG148" s="229">
        <f>IF(N148="zákl. přenesená",J148,0)</f>
        <v>0</v>
      </c>
      <c r="BH148" s="229">
        <f>IF(N148="sníž. přenesená",J148,0)</f>
        <v>0</v>
      </c>
      <c r="BI148" s="229">
        <f>IF(N148="nulová",J148,0)</f>
        <v>0</v>
      </c>
      <c r="BJ148" s="14" t="s">
        <v>85</v>
      </c>
      <c r="BK148" s="230">
        <f>ROUND(I148*H148,3)</f>
        <v>0</v>
      </c>
      <c r="BL148" s="14" t="s">
        <v>144</v>
      </c>
      <c r="BM148" s="228" t="s">
        <v>591</v>
      </c>
    </row>
    <row r="149" s="2" customFormat="1" ht="24.15" customHeight="1">
      <c r="A149" s="35"/>
      <c r="B149" s="36"/>
      <c r="C149" s="216" t="s">
        <v>277</v>
      </c>
      <c r="D149" s="216" t="s">
        <v>140</v>
      </c>
      <c r="E149" s="217" t="s">
        <v>592</v>
      </c>
      <c r="F149" s="218" t="s">
        <v>593</v>
      </c>
      <c r="G149" s="219" t="s">
        <v>521</v>
      </c>
      <c r="H149" s="220">
        <v>712</v>
      </c>
      <c r="I149" s="221"/>
      <c r="J149" s="222">
        <f>ROUND(I149*H149,3)</f>
        <v>0</v>
      </c>
      <c r="K149" s="223"/>
      <c r="L149" s="41"/>
      <c r="M149" s="224" t="s">
        <v>1</v>
      </c>
      <c r="N149" s="225" t="s">
        <v>42</v>
      </c>
      <c r="O149" s="88"/>
      <c r="P149" s="226">
        <f>O149*H149</f>
        <v>0</v>
      </c>
      <c r="Q149" s="226">
        <v>0</v>
      </c>
      <c r="R149" s="226">
        <f>Q149*H149</f>
        <v>0</v>
      </c>
      <c r="S149" s="226">
        <v>0</v>
      </c>
      <c r="T149" s="22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28" t="s">
        <v>144</v>
      </c>
      <c r="AT149" s="228" t="s">
        <v>140</v>
      </c>
      <c r="AU149" s="228" t="s">
        <v>85</v>
      </c>
      <c r="AY149" s="14" t="s">
        <v>138</v>
      </c>
      <c r="BE149" s="229">
        <f>IF(N149="základní",J149,0)</f>
        <v>0</v>
      </c>
      <c r="BF149" s="229">
        <f>IF(N149="snížená",J149,0)</f>
        <v>0</v>
      </c>
      <c r="BG149" s="229">
        <f>IF(N149="zákl. přenesená",J149,0)</f>
        <v>0</v>
      </c>
      <c r="BH149" s="229">
        <f>IF(N149="sníž. přenesená",J149,0)</f>
        <v>0</v>
      </c>
      <c r="BI149" s="229">
        <f>IF(N149="nulová",J149,0)</f>
        <v>0</v>
      </c>
      <c r="BJ149" s="14" t="s">
        <v>85</v>
      </c>
      <c r="BK149" s="230">
        <f>ROUND(I149*H149,3)</f>
        <v>0</v>
      </c>
      <c r="BL149" s="14" t="s">
        <v>144</v>
      </c>
      <c r="BM149" s="228" t="s">
        <v>594</v>
      </c>
    </row>
    <row r="150" s="2" customFormat="1" ht="33" customHeight="1">
      <c r="A150" s="35"/>
      <c r="B150" s="36"/>
      <c r="C150" s="216" t="s">
        <v>282</v>
      </c>
      <c r="D150" s="216" t="s">
        <v>140</v>
      </c>
      <c r="E150" s="217" t="s">
        <v>595</v>
      </c>
      <c r="F150" s="218" t="s">
        <v>596</v>
      </c>
      <c r="G150" s="219" t="s">
        <v>143</v>
      </c>
      <c r="H150" s="220">
        <v>600</v>
      </c>
      <c r="I150" s="221"/>
      <c r="J150" s="222">
        <f>ROUND(I150*H150,3)</f>
        <v>0</v>
      </c>
      <c r="K150" s="223"/>
      <c r="L150" s="41"/>
      <c r="M150" s="224" t="s">
        <v>1</v>
      </c>
      <c r="N150" s="225" t="s">
        <v>42</v>
      </c>
      <c r="O150" s="88"/>
      <c r="P150" s="226">
        <f>O150*H150</f>
        <v>0</v>
      </c>
      <c r="Q150" s="226">
        <v>0</v>
      </c>
      <c r="R150" s="226">
        <f>Q150*H150</f>
        <v>0</v>
      </c>
      <c r="S150" s="226">
        <v>0</v>
      </c>
      <c r="T150" s="22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28" t="s">
        <v>144</v>
      </c>
      <c r="AT150" s="228" t="s">
        <v>140</v>
      </c>
      <c r="AU150" s="228" t="s">
        <v>85</v>
      </c>
      <c r="AY150" s="14" t="s">
        <v>138</v>
      </c>
      <c r="BE150" s="229">
        <f>IF(N150="základní",J150,0)</f>
        <v>0</v>
      </c>
      <c r="BF150" s="229">
        <f>IF(N150="snížená",J150,0)</f>
        <v>0</v>
      </c>
      <c r="BG150" s="229">
        <f>IF(N150="zákl. přenesená",J150,0)</f>
        <v>0</v>
      </c>
      <c r="BH150" s="229">
        <f>IF(N150="sníž. přenesená",J150,0)</f>
        <v>0</v>
      </c>
      <c r="BI150" s="229">
        <f>IF(N150="nulová",J150,0)</f>
        <v>0</v>
      </c>
      <c r="BJ150" s="14" t="s">
        <v>85</v>
      </c>
      <c r="BK150" s="230">
        <f>ROUND(I150*H150,3)</f>
        <v>0</v>
      </c>
      <c r="BL150" s="14" t="s">
        <v>144</v>
      </c>
      <c r="BM150" s="228" t="s">
        <v>597</v>
      </c>
    </row>
    <row r="151" s="2" customFormat="1" ht="24.15" customHeight="1">
      <c r="A151" s="35"/>
      <c r="B151" s="36"/>
      <c r="C151" s="216" t="s">
        <v>288</v>
      </c>
      <c r="D151" s="216" t="s">
        <v>140</v>
      </c>
      <c r="E151" s="217" t="s">
        <v>538</v>
      </c>
      <c r="F151" s="218" t="s">
        <v>539</v>
      </c>
      <c r="G151" s="219" t="s">
        <v>143</v>
      </c>
      <c r="H151" s="220">
        <v>300</v>
      </c>
      <c r="I151" s="221"/>
      <c r="J151" s="222">
        <f>ROUND(I151*H151,3)</f>
        <v>0</v>
      </c>
      <c r="K151" s="223"/>
      <c r="L151" s="41"/>
      <c r="M151" s="224" t="s">
        <v>1</v>
      </c>
      <c r="N151" s="225" t="s">
        <v>42</v>
      </c>
      <c r="O151" s="88"/>
      <c r="P151" s="226">
        <f>O151*H151</f>
        <v>0</v>
      </c>
      <c r="Q151" s="226">
        <v>0</v>
      </c>
      <c r="R151" s="226">
        <f>Q151*H151</f>
        <v>0</v>
      </c>
      <c r="S151" s="226">
        <v>0</v>
      </c>
      <c r="T151" s="22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28" t="s">
        <v>144</v>
      </c>
      <c r="AT151" s="228" t="s">
        <v>140</v>
      </c>
      <c r="AU151" s="228" t="s">
        <v>85</v>
      </c>
      <c r="AY151" s="14" t="s">
        <v>138</v>
      </c>
      <c r="BE151" s="229">
        <f>IF(N151="základní",J151,0)</f>
        <v>0</v>
      </c>
      <c r="BF151" s="229">
        <f>IF(N151="snížená",J151,0)</f>
        <v>0</v>
      </c>
      <c r="BG151" s="229">
        <f>IF(N151="zákl. přenesená",J151,0)</f>
        <v>0</v>
      </c>
      <c r="BH151" s="229">
        <f>IF(N151="sníž. přenesená",J151,0)</f>
        <v>0</v>
      </c>
      <c r="BI151" s="229">
        <f>IF(N151="nulová",J151,0)</f>
        <v>0</v>
      </c>
      <c r="BJ151" s="14" t="s">
        <v>85</v>
      </c>
      <c r="BK151" s="230">
        <f>ROUND(I151*H151,3)</f>
        <v>0</v>
      </c>
      <c r="BL151" s="14" t="s">
        <v>144</v>
      </c>
      <c r="BM151" s="228" t="s">
        <v>598</v>
      </c>
    </row>
    <row r="152" s="2" customFormat="1" ht="16.5" customHeight="1">
      <c r="A152" s="35"/>
      <c r="B152" s="36"/>
      <c r="C152" s="216" t="s">
        <v>292</v>
      </c>
      <c r="D152" s="216" t="s">
        <v>140</v>
      </c>
      <c r="E152" s="217" t="s">
        <v>599</v>
      </c>
      <c r="F152" s="218" t="s">
        <v>600</v>
      </c>
      <c r="G152" s="219" t="s">
        <v>230</v>
      </c>
      <c r="H152" s="220">
        <v>7.1200000000000001</v>
      </c>
      <c r="I152" s="221"/>
      <c r="J152" s="222">
        <f>ROUND(I152*H152,3)</f>
        <v>0</v>
      </c>
      <c r="K152" s="223"/>
      <c r="L152" s="41"/>
      <c r="M152" s="224" t="s">
        <v>1</v>
      </c>
      <c r="N152" s="225" t="s">
        <v>42</v>
      </c>
      <c r="O152" s="88"/>
      <c r="P152" s="226">
        <f>O152*H152</f>
        <v>0</v>
      </c>
      <c r="Q152" s="226">
        <v>0</v>
      </c>
      <c r="R152" s="226">
        <f>Q152*H152</f>
        <v>0</v>
      </c>
      <c r="S152" s="226">
        <v>0</v>
      </c>
      <c r="T152" s="22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28" t="s">
        <v>144</v>
      </c>
      <c r="AT152" s="228" t="s">
        <v>140</v>
      </c>
      <c r="AU152" s="228" t="s">
        <v>85</v>
      </c>
      <c r="AY152" s="14" t="s">
        <v>138</v>
      </c>
      <c r="BE152" s="229">
        <f>IF(N152="základní",J152,0)</f>
        <v>0</v>
      </c>
      <c r="BF152" s="229">
        <f>IF(N152="snížená",J152,0)</f>
        <v>0</v>
      </c>
      <c r="BG152" s="229">
        <f>IF(N152="zákl. přenesená",J152,0)</f>
        <v>0</v>
      </c>
      <c r="BH152" s="229">
        <f>IF(N152="sníž. přenesená",J152,0)</f>
        <v>0</v>
      </c>
      <c r="BI152" s="229">
        <f>IF(N152="nulová",J152,0)</f>
        <v>0</v>
      </c>
      <c r="BJ152" s="14" t="s">
        <v>85</v>
      </c>
      <c r="BK152" s="230">
        <f>ROUND(I152*H152,3)</f>
        <v>0</v>
      </c>
      <c r="BL152" s="14" t="s">
        <v>144</v>
      </c>
      <c r="BM152" s="228" t="s">
        <v>601</v>
      </c>
    </row>
    <row r="153" s="2" customFormat="1" ht="21.75" customHeight="1">
      <c r="A153" s="35"/>
      <c r="B153" s="36"/>
      <c r="C153" s="216" t="s">
        <v>294</v>
      </c>
      <c r="D153" s="216" t="s">
        <v>140</v>
      </c>
      <c r="E153" s="217" t="s">
        <v>544</v>
      </c>
      <c r="F153" s="218" t="s">
        <v>545</v>
      </c>
      <c r="G153" s="219" t="s">
        <v>230</v>
      </c>
      <c r="H153" s="220">
        <v>7.1200000000000001</v>
      </c>
      <c r="I153" s="221"/>
      <c r="J153" s="222">
        <f>ROUND(I153*H153,3)</f>
        <v>0</v>
      </c>
      <c r="K153" s="223"/>
      <c r="L153" s="41"/>
      <c r="M153" s="224" t="s">
        <v>1</v>
      </c>
      <c r="N153" s="225" t="s">
        <v>42</v>
      </c>
      <c r="O153" s="88"/>
      <c r="P153" s="226">
        <f>O153*H153</f>
        <v>0</v>
      </c>
      <c r="Q153" s="226">
        <v>0</v>
      </c>
      <c r="R153" s="226">
        <f>Q153*H153</f>
        <v>0</v>
      </c>
      <c r="S153" s="226">
        <v>0</v>
      </c>
      <c r="T153" s="22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28" t="s">
        <v>144</v>
      </c>
      <c r="AT153" s="228" t="s">
        <v>140</v>
      </c>
      <c r="AU153" s="228" t="s">
        <v>85</v>
      </c>
      <c r="AY153" s="14" t="s">
        <v>138</v>
      </c>
      <c r="BE153" s="229">
        <f>IF(N153="základní",J153,0)</f>
        <v>0</v>
      </c>
      <c r="BF153" s="229">
        <f>IF(N153="snížená",J153,0)</f>
        <v>0</v>
      </c>
      <c r="BG153" s="229">
        <f>IF(N153="zákl. přenesená",J153,0)</f>
        <v>0</v>
      </c>
      <c r="BH153" s="229">
        <f>IF(N153="sníž. přenesená",J153,0)</f>
        <v>0</v>
      </c>
      <c r="BI153" s="229">
        <f>IF(N153="nulová",J153,0)</f>
        <v>0</v>
      </c>
      <c r="BJ153" s="14" t="s">
        <v>85</v>
      </c>
      <c r="BK153" s="230">
        <f>ROUND(I153*H153,3)</f>
        <v>0</v>
      </c>
      <c r="BL153" s="14" t="s">
        <v>144</v>
      </c>
      <c r="BM153" s="228" t="s">
        <v>602</v>
      </c>
    </row>
    <row r="154" s="2" customFormat="1" ht="16.5" customHeight="1">
      <c r="A154" s="35"/>
      <c r="B154" s="36"/>
      <c r="C154" s="216" t="s">
        <v>296</v>
      </c>
      <c r="D154" s="216" t="s">
        <v>140</v>
      </c>
      <c r="E154" s="217" t="s">
        <v>603</v>
      </c>
      <c r="F154" s="218" t="s">
        <v>560</v>
      </c>
      <c r="G154" s="219" t="s">
        <v>521</v>
      </c>
      <c r="H154" s="220">
        <v>712</v>
      </c>
      <c r="I154" s="221"/>
      <c r="J154" s="222">
        <f>ROUND(I154*H154,3)</f>
        <v>0</v>
      </c>
      <c r="K154" s="223"/>
      <c r="L154" s="41"/>
      <c r="M154" s="224" t="s">
        <v>1</v>
      </c>
      <c r="N154" s="225" t="s">
        <v>42</v>
      </c>
      <c r="O154" s="88"/>
      <c r="P154" s="226">
        <f>O154*H154</f>
        <v>0</v>
      </c>
      <c r="Q154" s="226">
        <v>0</v>
      </c>
      <c r="R154" s="226">
        <f>Q154*H154</f>
        <v>0</v>
      </c>
      <c r="S154" s="226">
        <v>0</v>
      </c>
      <c r="T154" s="22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28" t="s">
        <v>144</v>
      </c>
      <c r="AT154" s="228" t="s">
        <v>140</v>
      </c>
      <c r="AU154" s="228" t="s">
        <v>85</v>
      </c>
      <c r="AY154" s="14" t="s">
        <v>138</v>
      </c>
      <c r="BE154" s="229">
        <f>IF(N154="základní",J154,0)</f>
        <v>0</v>
      </c>
      <c r="BF154" s="229">
        <f>IF(N154="snížená",J154,0)</f>
        <v>0</v>
      </c>
      <c r="BG154" s="229">
        <f>IF(N154="zákl. přenesená",J154,0)</f>
        <v>0</v>
      </c>
      <c r="BH154" s="229">
        <f>IF(N154="sníž. přenesená",J154,0)</f>
        <v>0</v>
      </c>
      <c r="BI154" s="229">
        <f>IF(N154="nulová",J154,0)</f>
        <v>0</v>
      </c>
      <c r="BJ154" s="14" t="s">
        <v>85</v>
      </c>
      <c r="BK154" s="230">
        <f>ROUND(I154*H154,3)</f>
        <v>0</v>
      </c>
      <c r="BL154" s="14" t="s">
        <v>144</v>
      </c>
      <c r="BM154" s="228" t="s">
        <v>604</v>
      </c>
    </row>
    <row r="155" s="2" customFormat="1" ht="24.15" customHeight="1">
      <c r="A155" s="35"/>
      <c r="B155" s="36"/>
      <c r="C155" s="216" t="s">
        <v>298</v>
      </c>
      <c r="D155" s="216" t="s">
        <v>140</v>
      </c>
      <c r="E155" s="217" t="s">
        <v>562</v>
      </c>
      <c r="F155" s="218" t="s">
        <v>563</v>
      </c>
      <c r="G155" s="219" t="s">
        <v>230</v>
      </c>
      <c r="H155" s="220">
        <v>30</v>
      </c>
      <c r="I155" s="221"/>
      <c r="J155" s="222">
        <f>ROUND(I155*H155,3)</f>
        <v>0</v>
      </c>
      <c r="K155" s="223"/>
      <c r="L155" s="41"/>
      <c r="M155" s="224" t="s">
        <v>1</v>
      </c>
      <c r="N155" s="225" t="s">
        <v>42</v>
      </c>
      <c r="O155" s="88"/>
      <c r="P155" s="226">
        <f>O155*H155</f>
        <v>0</v>
      </c>
      <c r="Q155" s="226">
        <v>0</v>
      </c>
      <c r="R155" s="226">
        <f>Q155*H155</f>
        <v>0</v>
      </c>
      <c r="S155" s="226">
        <v>0</v>
      </c>
      <c r="T155" s="22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28" t="s">
        <v>144</v>
      </c>
      <c r="AT155" s="228" t="s">
        <v>140</v>
      </c>
      <c r="AU155" s="228" t="s">
        <v>85</v>
      </c>
      <c r="AY155" s="14" t="s">
        <v>138</v>
      </c>
      <c r="BE155" s="229">
        <f>IF(N155="základní",J155,0)</f>
        <v>0</v>
      </c>
      <c r="BF155" s="229">
        <f>IF(N155="snížená",J155,0)</f>
        <v>0</v>
      </c>
      <c r="BG155" s="229">
        <f>IF(N155="zákl. přenesená",J155,0)</f>
        <v>0</v>
      </c>
      <c r="BH155" s="229">
        <f>IF(N155="sníž. přenesená",J155,0)</f>
        <v>0</v>
      </c>
      <c r="BI155" s="229">
        <f>IF(N155="nulová",J155,0)</f>
        <v>0</v>
      </c>
      <c r="BJ155" s="14" t="s">
        <v>85</v>
      </c>
      <c r="BK155" s="230">
        <f>ROUND(I155*H155,3)</f>
        <v>0</v>
      </c>
      <c r="BL155" s="14" t="s">
        <v>144</v>
      </c>
      <c r="BM155" s="228" t="s">
        <v>605</v>
      </c>
    </row>
    <row r="156" s="2" customFormat="1" ht="16.5" customHeight="1">
      <c r="A156" s="35"/>
      <c r="B156" s="36"/>
      <c r="C156" s="216" t="s">
        <v>300</v>
      </c>
      <c r="D156" s="216" t="s">
        <v>140</v>
      </c>
      <c r="E156" s="217" t="s">
        <v>606</v>
      </c>
      <c r="F156" s="218" t="s">
        <v>607</v>
      </c>
      <c r="G156" s="219" t="s">
        <v>608</v>
      </c>
      <c r="H156" s="220">
        <v>12</v>
      </c>
      <c r="I156" s="221"/>
      <c r="J156" s="222">
        <f>ROUND(I156*H156,3)</f>
        <v>0</v>
      </c>
      <c r="K156" s="223"/>
      <c r="L156" s="41"/>
      <c r="M156" s="224" t="s">
        <v>1</v>
      </c>
      <c r="N156" s="225" t="s">
        <v>42</v>
      </c>
      <c r="O156" s="88"/>
      <c r="P156" s="226">
        <f>O156*H156</f>
        <v>0</v>
      </c>
      <c r="Q156" s="226">
        <v>0</v>
      </c>
      <c r="R156" s="226">
        <f>Q156*H156</f>
        <v>0</v>
      </c>
      <c r="S156" s="226">
        <v>0</v>
      </c>
      <c r="T156" s="227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28" t="s">
        <v>144</v>
      </c>
      <c r="AT156" s="228" t="s">
        <v>140</v>
      </c>
      <c r="AU156" s="228" t="s">
        <v>85</v>
      </c>
      <c r="AY156" s="14" t="s">
        <v>138</v>
      </c>
      <c r="BE156" s="229">
        <f>IF(N156="základní",J156,0)</f>
        <v>0</v>
      </c>
      <c r="BF156" s="229">
        <f>IF(N156="snížená",J156,0)</f>
        <v>0</v>
      </c>
      <c r="BG156" s="229">
        <f>IF(N156="zákl. přenesená",J156,0)</f>
        <v>0</v>
      </c>
      <c r="BH156" s="229">
        <f>IF(N156="sníž. přenesená",J156,0)</f>
        <v>0</v>
      </c>
      <c r="BI156" s="229">
        <f>IF(N156="nulová",J156,0)</f>
        <v>0</v>
      </c>
      <c r="BJ156" s="14" t="s">
        <v>85</v>
      </c>
      <c r="BK156" s="230">
        <f>ROUND(I156*H156,3)</f>
        <v>0</v>
      </c>
      <c r="BL156" s="14" t="s">
        <v>144</v>
      </c>
      <c r="BM156" s="228" t="s">
        <v>609</v>
      </c>
    </row>
    <row r="157" s="2" customFormat="1" ht="16.5" customHeight="1">
      <c r="A157" s="35"/>
      <c r="B157" s="36"/>
      <c r="C157" s="216" t="s">
        <v>304</v>
      </c>
      <c r="D157" s="216" t="s">
        <v>140</v>
      </c>
      <c r="E157" s="217" t="s">
        <v>610</v>
      </c>
      <c r="F157" s="218" t="s">
        <v>611</v>
      </c>
      <c r="G157" s="219" t="s">
        <v>1</v>
      </c>
      <c r="H157" s="220">
        <v>11.125</v>
      </c>
      <c r="I157" s="221"/>
      <c r="J157" s="222">
        <f>ROUND(I157*H157,3)</f>
        <v>0</v>
      </c>
      <c r="K157" s="223"/>
      <c r="L157" s="41"/>
      <c r="M157" s="224" t="s">
        <v>1</v>
      </c>
      <c r="N157" s="225" t="s">
        <v>42</v>
      </c>
      <c r="O157" s="88"/>
      <c r="P157" s="226">
        <f>O157*H157</f>
        <v>0</v>
      </c>
      <c r="Q157" s="226">
        <v>0</v>
      </c>
      <c r="R157" s="226">
        <f>Q157*H157</f>
        <v>0</v>
      </c>
      <c r="S157" s="226">
        <v>0</v>
      </c>
      <c r="T157" s="22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28" t="s">
        <v>144</v>
      </c>
      <c r="AT157" s="228" t="s">
        <v>140</v>
      </c>
      <c r="AU157" s="228" t="s">
        <v>85</v>
      </c>
      <c r="AY157" s="14" t="s">
        <v>138</v>
      </c>
      <c r="BE157" s="229">
        <f>IF(N157="základní",J157,0)</f>
        <v>0</v>
      </c>
      <c r="BF157" s="229">
        <f>IF(N157="snížená",J157,0)</f>
        <v>0</v>
      </c>
      <c r="BG157" s="229">
        <f>IF(N157="zákl. přenesená",J157,0)</f>
        <v>0</v>
      </c>
      <c r="BH157" s="229">
        <f>IF(N157="sníž. přenesená",J157,0)</f>
        <v>0</v>
      </c>
      <c r="BI157" s="229">
        <f>IF(N157="nulová",J157,0)</f>
        <v>0</v>
      </c>
      <c r="BJ157" s="14" t="s">
        <v>85</v>
      </c>
      <c r="BK157" s="230">
        <f>ROUND(I157*H157,3)</f>
        <v>0</v>
      </c>
      <c r="BL157" s="14" t="s">
        <v>144</v>
      </c>
      <c r="BM157" s="228" t="s">
        <v>612</v>
      </c>
    </row>
    <row r="158" s="12" customFormat="1" ht="25.92" customHeight="1">
      <c r="A158" s="12"/>
      <c r="B158" s="200"/>
      <c r="C158" s="201"/>
      <c r="D158" s="202" t="s">
        <v>76</v>
      </c>
      <c r="E158" s="203" t="s">
        <v>240</v>
      </c>
      <c r="F158" s="203" t="s">
        <v>613</v>
      </c>
      <c r="G158" s="201"/>
      <c r="H158" s="201"/>
      <c r="I158" s="204"/>
      <c r="J158" s="205">
        <f>BK158</f>
        <v>0</v>
      </c>
      <c r="K158" s="201"/>
      <c r="L158" s="206"/>
      <c r="M158" s="207"/>
      <c r="N158" s="208"/>
      <c r="O158" s="208"/>
      <c r="P158" s="209">
        <f>SUM(P159:P168)</f>
        <v>0</v>
      </c>
      <c r="Q158" s="208"/>
      <c r="R158" s="209">
        <f>SUM(R159:R168)</f>
        <v>0</v>
      </c>
      <c r="S158" s="208"/>
      <c r="T158" s="210">
        <f>SUM(T159:T168)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11" t="s">
        <v>85</v>
      </c>
      <c r="AT158" s="212" t="s">
        <v>76</v>
      </c>
      <c r="AU158" s="212" t="s">
        <v>77</v>
      </c>
      <c r="AY158" s="211" t="s">
        <v>138</v>
      </c>
      <c r="BK158" s="213">
        <f>SUM(BK159:BK168)</f>
        <v>0</v>
      </c>
    </row>
    <row r="159" s="2" customFormat="1" ht="37.8" customHeight="1">
      <c r="A159" s="35"/>
      <c r="B159" s="36"/>
      <c r="C159" s="216" t="s">
        <v>308</v>
      </c>
      <c r="D159" s="216" t="s">
        <v>140</v>
      </c>
      <c r="E159" s="217" t="s">
        <v>614</v>
      </c>
      <c r="F159" s="218" t="s">
        <v>615</v>
      </c>
      <c r="G159" s="219" t="s">
        <v>143</v>
      </c>
      <c r="H159" s="220">
        <v>2846</v>
      </c>
      <c r="I159" s="221"/>
      <c r="J159" s="222">
        <f>ROUND(I159*H159,3)</f>
        <v>0</v>
      </c>
      <c r="K159" s="223"/>
      <c r="L159" s="41"/>
      <c r="M159" s="224" t="s">
        <v>1</v>
      </c>
      <c r="N159" s="225" t="s">
        <v>42</v>
      </c>
      <c r="O159" s="88"/>
      <c r="P159" s="226">
        <f>O159*H159</f>
        <v>0</v>
      </c>
      <c r="Q159" s="226">
        <v>0</v>
      </c>
      <c r="R159" s="226">
        <f>Q159*H159</f>
        <v>0</v>
      </c>
      <c r="S159" s="226">
        <v>0</v>
      </c>
      <c r="T159" s="227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28" t="s">
        <v>144</v>
      </c>
      <c r="AT159" s="228" t="s">
        <v>140</v>
      </c>
      <c r="AU159" s="228" t="s">
        <v>85</v>
      </c>
      <c r="AY159" s="14" t="s">
        <v>138</v>
      </c>
      <c r="BE159" s="229">
        <f>IF(N159="základní",J159,0)</f>
        <v>0</v>
      </c>
      <c r="BF159" s="229">
        <f>IF(N159="snížená",J159,0)</f>
        <v>0</v>
      </c>
      <c r="BG159" s="229">
        <f>IF(N159="zákl. přenesená",J159,0)</f>
        <v>0</v>
      </c>
      <c r="BH159" s="229">
        <f>IF(N159="sníž. přenesená",J159,0)</f>
        <v>0</v>
      </c>
      <c r="BI159" s="229">
        <f>IF(N159="nulová",J159,0)</f>
        <v>0</v>
      </c>
      <c r="BJ159" s="14" t="s">
        <v>85</v>
      </c>
      <c r="BK159" s="230">
        <f>ROUND(I159*H159,3)</f>
        <v>0</v>
      </c>
      <c r="BL159" s="14" t="s">
        <v>144</v>
      </c>
      <c r="BM159" s="228" t="s">
        <v>616</v>
      </c>
    </row>
    <row r="160" s="2" customFormat="1" ht="24.15" customHeight="1">
      <c r="A160" s="35"/>
      <c r="B160" s="36"/>
      <c r="C160" s="216" t="s">
        <v>310</v>
      </c>
      <c r="D160" s="216" t="s">
        <v>140</v>
      </c>
      <c r="E160" s="217" t="s">
        <v>617</v>
      </c>
      <c r="F160" s="218" t="s">
        <v>618</v>
      </c>
      <c r="G160" s="219" t="s">
        <v>143</v>
      </c>
      <c r="H160" s="220">
        <v>2846</v>
      </c>
      <c r="I160" s="221"/>
      <c r="J160" s="222">
        <f>ROUND(I160*H160,3)</f>
        <v>0</v>
      </c>
      <c r="K160" s="223"/>
      <c r="L160" s="41"/>
      <c r="M160" s="224" t="s">
        <v>1</v>
      </c>
      <c r="N160" s="225" t="s">
        <v>42</v>
      </c>
      <c r="O160" s="88"/>
      <c r="P160" s="226">
        <f>O160*H160</f>
        <v>0</v>
      </c>
      <c r="Q160" s="226">
        <v>0</v>
      </c>
      <c r="R160" s="226">
        <f>Q160*H160</f>
        <v>0</v>
      </c>
      <c r="S160" s="226">
        <v>0</v>
      </c>
      <c r="T160" s="22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28" t="s">
        <v>144</v>
      </c>
      <c r="AT160" s="228" t="s">
        <v>140</v>
      </c>
      <c r="AU160" s="228" t="s">
        <v>85</v>
      </c>
      <c r="AY160" s="14" t="s">
        <v>138</v>
      </c>
      <c r="BE160" s="229">
        <f>IF(N160="základní",J160,0)</f>
        <v>0</v>
      </c>
      <c r="BF160" s="229">
        <f>IF(N160="snížená",J160,0)</f>
        <v>0</v>
      </c>
      <c r="BG160" s="229">
        <f>IF(N160="zákl. přenesená",J160,0)</f>
        <v>0</v>
      </c>
      <c r="BH160" s="229">
        <f>IF(N160="sníž. přenesená",J160,0)</f>
        <v>0</v>
      </c>
      <c r="BI160" s="229">
        <f>IF(N160="nulová",J160,0)</f>
        <v>0</v>
      </c>
      <c r="BJ160" s="14" t="s">
        <v>85</v>
      </c>
      <c r="BK160" s="230">
        <f>ROUND(I160*H160,3)</f>
        <v>0</v>
      </c>
      <c r="BL160" s="14" t="s">
        <v>144</v>
      </c>
      <c r="BM160" s="228" t="s">
        <v>619</v>
      </c>
    </row>
    <row r="161" s="2" customFormat="1" ht="21.75" customHeight="1">
      <c r="A161" s="35"/>
      <c r="B161" s="36"/>
      <c r="C161" s="216" t="s">
        <v>312</v>
      </c>
      <c r="D161" s="216" t="s">
        <v>140</v>
      </c>
      <c r="E161" s="217" t="s">
        <v>620</v>
      </c>
      <c r="F161" s="218" t="s">
        <v>621</v>
      </c>
      <c r="G161" s="219" t="s">
        <v>143</v>
      </c>
      <c r="H161" s="220">
        <v>2846</v>
      </c>
      <c r="I161" s="221"/>
      <c r="J161" s="222">
        <f>ROUND(I161*H161,3)</f>
        <v>0</v>
      </c>
      <c r="K161" s="223"/>
      <c r="L161" s="41"/>
      <c r="M161" s="224" t="s">
        <v>1</v>
      </c>
      <c r="N161" s="225" t="s">
        <v>42</v>
      </c>
      <c r="O161" s="88"/>
      <c r="P161" s="226">
        <f>O161*H161</f>
        <v>0</v>
      </c>
      <c r="Q161" s="226">
        <v>0</v>
      </c>
      <c r="R161" s="226">
        <f>Q161*H161</f>
        <v>0</v>
      </c>
      <c r="S161" s="226">
        <v>0</v>
      </c>
      <c r="T161" s="22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28" t="s">
        <v>144</v>
      </c>
      <c r="AT161" s="228" t="s">
        <v>140</v>
      </c>
      <c r="AU161" s="228" t="s">
        <v>85</v>
      </c>
      <c r="AY161" s="14" t="s">
        <v>138</v>
      </c>
      <c r="BE161" s="229">
        <f>IF(N161="základní",J161,0)</f>
        <v>0</v>
      </c>
      <c r="BF161" s="229">
        <f>IF(N161="snížená",J161,0)</f>
        <v>0</v>
      </c>
      <c r="BG161" s="229">
        <f>IF(N161="zákl. přenesená",J161,0)</f>
        <v>0</v>
      </c>
      <c r="BH161" s="229">
        <f>IF(N161="sníž. přenesená",J161,0)</f>
        <v>0</v>
      </c>
      <c r="BI161" s="229">
        <f>IF(N161="nulová",J161,0)</f>
        <v>0</v>
      </c>
      <c r="BJ161" s="14" t="s">
        <v>85</v>
      </c>
      <c r="BK161" s="230">
        <f>ROUND(I161*H161,3)</f>
        <v>0</v>
      </c>
      <c r="BL161" s="14" t="s">
        <v>144</v>
      </c>
      <c r="BM161" s="228" t="s">
        <v>622</v>
      </c>
    </row>
    <row r="162" s="2" customFormat="1" ht="21.75" customHeight="1">
      <c r="A162" s="35"/>
      <c r="B162" s="36"/>
      <c r="C162" s="216" t="s">
        <v>314</v>
      </c>
      <c r="D162" s="216" t="s">
        <v>140</v>
      </c>
      <c r="E162" s="217" t="s">
        <v>623</v>
      </c>
      <c r="F162" s="218" t="s">
        <v>624</v>
      </c>
      <c r="G162" s="219" t="s">
        <v>143</v>
      </c>
      <c r="H162" s="220">
        <v>2846</v>
      </c>
      <c r="I162" s="221"/>
      <c r="J162" s="222">
        <f>ROUND(I162*H162,3)</f>
        <v>0</v>
      </c>
      <c r="K162" s="223"/>
      <c r="L162" s="41"/>
      <c r="M162" s="224" t="s">
        <v>1</v>
      </c>
      <c r="N162" s="225" t="s">
        <v>42</v>
      </c>
      <c r="O162" s="88"/>
      <c r="P162" s="226">
        <f>O162*H162</f>
        <v>0</v>
      </c>
      <c r="Q162" s="226">
        <v>0</v>
      </c>
      <c r="R162" s="226">
        <f>Q162*H162</f>
        <v>0</v>
      </c>
      <c r="S162" s="226">
        <v>0</v>
      </c>
      <c r="T162" s="22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28" t="s">
        <v>144</v>
      </c>
      <c r="AT162" s="228" t="s">
        <v>140</v>
      </c>
      <c r="AU162" s="228" t="s">
        <v>85</v>
      </c>
      <c r="AY162" s="14" t="s">
        <v>138</v>
      </c>
      <c r="BE162" s="229">
        <f>IF(N162="základní",J162,0)</f>
        <v>0</v>
      </c>
      <c r="BF162" s="229">
        <f>IF(N162="snížená",J162,0)</f>
        <v>0</v>
      </c>
      <c r="BG162" s="229">
        <f>IF(N162="zákl. přenesená",J162,0)</f>
        <v>0</v>
      </c>
      <c r="BH162" s="229">
        <f>IF(N162="sníž. přenesená",J162,0)</f>
        <v>0</v>
      </c>
      <c r="BI162" s="229">
        <f>IF(N162="nulová",J162,0)</f>
        <v>0</v>
      </c>
      <c r="BJ162" s="14" t="s">
        <v>85</v>
      </c>
      <c r="BK162" s="230">
        <f>ROUND(I162*H162,3)</f>
        <v>0</v>
      </c>
      <c r="BL162" s="14" t="s">
        <v>144</v>
      </c>
      <c r="BM162" s="228" t="s">
        <v>625</v>
      </c>
    </row>
    <row r="163" s="2" customFormat="1" ht="21.75" customHeight="1">
      <c r="A163" s="35"/>
      <c r="B163" s="36"/>
      <c r="C163" s="216" t="s">
        <v>320</v>
      </c>
      <c r="D163" s="216" t="s">
        <v>140</v>
      </c>
      <c r="E163" s="217" t="s">
        <v>626</v>
      </c>
      <c r="F163" s="218" t="s">
        <v>627</v>
      </c>
      <c r="G163" s="219" t="s">
        <v>143</v>
      </c>
      <c r="H163" s="220">
        <v>2846</v>
      </c>
      <c r="I163" s="221"/>
      <c r="J163" s="222">
        <f>ROUND(I163*H163,3)</f>
        <v>0</v>
      </c>
      <c r="K163" s="223"/>
      <c r="L163" s="41"/>
      <c r="M163" s="224" t="s">
        <v>1</v>
      </c>
      <c r="N163" s="225" t="s">
        <v>42</v>
      </c>
      <c r="O163" s="88"/>
      <c r="P163" s="226">
        <f>O163*H163</f>
        <v>0</v>
      </c>
      <c r="Q163" s="226">
        <v>0</v>
      </c>
      <c r="R163" s="226">
        <f>Q163*H163</f>
        <v>0</v>
      </c>
      <c r="S163" s="226">
        <v>0</v>
      </c>
      <c r="T163" s="22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28" t="s">
        <v>144</v>
      </c>
      <c r="AT163" s="228" t="s">
        <v>140</v>
      </c>
      <c r="AU163" s="228" t="s">
        <v>85</v>
      </c>
      <c r="AY163" s="14" t="s">
        <v>138</v>
      </c>
      <c r="BE163" s="229">
        <f>IF(N163="základní",J163,0)</f>
        <v>0</v>
      </c>
      <c r="BF163" s="229">
        <f>IF(N163="snížená",J163,0)</f>
        <v>0</v>
      </c>
      <c r="BG163" s="229">
        <f>IF(N163="zákl. přenesená",J163,0)</f>
        <v>0</v>
      </c>
      <c r="BH163" s="229">
        <f>IF(N163="sníž. přenesená",J163,0)</f>
        <v>0</v>
      </c>
      <c r="BI163" s="229">
        <f>IF(N163="nulová",J163,0)</f>
        <v>0</v>
      </c>
      <c r="BJ163" s="14" t="s">
        <v>85</v>
      </c>
      <c r="BK163" s="230">
        <f>ROUND(I163*H163,3)</f>
        <v>0</v>
      </c>
      <c r="BL163" s="14" t="s">
        <v>144</v>
      </c>
      <c r="BM163" s="228" t="s">
        <v>628</v>
      </c>
    </row>
    <row r="164" s="2" customFormat="1" ht="33" customHeight="1">
      <c r="A164" s="35"/>
      <c r="B164" s="36"/>
      <c r="C164" s="216" t="s">
        <v>455</v>
      </c>
      <c r="D164" s="216" t="s">
        <v>140</v>
      </c>
      <c r="E164" s="217" t="s">
        <v>595</v>
      </c>
      <c r="F164" s="218" t="s">
        <v>596</v>
      </c>
      <c r="G164" s="219" t="s">
        <v>143</v>
      </c>
      <c r="H164" s="220">
        <v>5692</v>
      </c>
      <c r="I164" s="221"/>
      <c r="J164" s="222">
        <f>ROUND(I164*H164,3)</f>
        <v>0</v>
      </c>
      <c r="K164" s="223"/>
      <c r="L164" s="41"/>
      <c r="M164" s="224" t="s">
        <v>1</v>
      </c>
      <c r="N164" s="225" t="s">
        <v>42</v>
      </c>
      <c r="O164" s="88"/>
      <c r="P164" s="226">
        <f>O164*H164</f>
        <v>0</v>
      </c>
      <c r="Q164" s="226">
        <v>0</v>
      </c>
      <c r="R164" s="226">
        <f>Q164*H164</f>
        <v>0</v>
      </c>
      <c r="S164" s="226">
        <v>0</v>
      </c>
      <c r="T164" s="227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28" t="s">
        <v>144</v>
      </c>
      <c r="AT164" s="228" t="s">
        <v>140</v>
      </c>
      <c r="AU164" s="228" t="s">
        <v>85</v>
      </c>
      <c r="AY164" s="14" t="s">
        <v>138</v>
      </c>
      <c r="BE164" s="229">
        <f>IF(N164="základní",J164,0)</f>
        <v>0</v>
      </c>
      <c r="BF164" s="229">
        <f>IF(N164="snížená",J164,0)</f>
        <v>0</v>
      </c>
      <c r="BG164" s="229">
        <f>IF(N164="zákl. přenesená",J164,0)</f>
        <v>0</v>
      </c>
      <c r="BH164" s="229">
        <f>IF(N164="sníž. přenesená",J164,0)</f>
        <v>0</v>
      </c>
      <c r="BI164" s="229">
        <f>IF(N164="nulová",J164,0)</f>
        <v>0</v>
      </c>
      <c r="BJ164" s="14" t="s">
        <v>85</v>
      </c>
      <c r="BK164" s="230">
        <f>ROUND(I164*H164,3)</f>
        <v>0</v>
      </c>
      <c r="BL164" s="14" t="s">
        <v>144</v>
      </c>
      <c r="BM164" s="228" t="s">
        <v>629</v>
      </c>
    </row>
    <row r="165" s="2" customFormat="1" ht="24.15" customHeight="1">
      <c r="A165" s="35"/>
      <c r="B165" s="36"/>
      <c r="C165" s="216" t="s">
        <v>459</v>
      </c>
      <c r="D165" s="216" t="s">
        <v>140</v>
      </c>
      <c r="E165" s="217" t="s">
        <v>630</v>
      </c>
      <c r="F165" s="218" t="s">
        <v>631</v>
      </c>
      <c r="G165" s="219" t="s">
        <v>143</v>
      </c>
      <c r="H165" s="220">
        <v>2846</v>
      </c>
      <c r="I165" s="221"/>
      <c r="J165" s="222">
        <f>ROUND(I165*H165,3)</f>
        <v>0</v>
      </c>
      <c r="K165" s="223"/>
      <c r="L165" s="41"/>
      <c r="M165" s="224" t="s">
        <v>1</v>
      </c>
      <c r="N165" s="225" t="s">
        <v>42</v>
      </c>
      <c r="O165" s="88"/>
      <c r="P165" s="226">
        <f>O165*H165</f>
        <v>0</v>
      </c>
      <c r="Q165" s="226">
        <v>0</v>
      </c>
      <c r="R165" s="226">
        <f>Q165*H165</f>
        <v>0</v>
      </c>
      <c r="S165" s="226">
        <v>0</v>
      </c>
      <c r="T165" s="22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28" t="s">
        <v>144</v>
      </c>
      <c r="AT165" s="228" t="s">
        <v>140</v>
      </c>
      <c r="AU165" s="228" t="s">
        <v>85</v>
      </c>
      <c r="AY165" s="14" t="s">
        <v>138</v>
      </c>
      <c r="BE165" s="229">
        <f>IF(N165="základní",J165,0)</f>
        <v>0</v>
      </c>
      <c r="BF165" s="229">
        <f>IF(N165="snížená",J165,0)</f>
        <v>0</v>
      </c>
      <c r="BG165" s="229">
        <f>IF(N165="zákl. přenesená",J165,0)</f>
        <v>0</v>
      </c>
      <c r="BH165" s="229">
        <f>IF(N165="sníž. přenesená",J165,0)</f>
        <v>0</v>
      </c>
      <c r="BI165" s="229">
        <f>IF(N165="nulová",J165,0)</f>
        <v>0</v>
      </c>
      <c r="BJ165" s="14" t="s">
        <v>85</v>
      </c>
      <c r="BK165" s="230">
        <f>ROUND(I165*H165,3)</f>
        <v>0</v>
      </c>
      <c r="BL165" s="14" t="s">
        <v>144</v>
      </c>
      <c r="BM165" s="228" t="s">
        <v>632</v>
      </c>
    </row>
    <row r="166" s="2" customFormat="1" ht="16.5" customHeight="1">
      <c r="A166" s="35"/>
      <c r="B166" s="36"/>
      <c r="C166" s="216" t="s">
        <v>463</v>
      </c>
      <c r="D166" s="216" t="s">
        <v>140</v>
      </c>
      <c r="E166" s="217" t="s">
        <v>633</v>
      </c>
      <c r="F166" s="218" t="s">
        <v>634</v>
      </c>
      <c r="G166" s="219" t="s">
        <v>635</v>
      </c>
      <c r="H166" s="220">
        <v>113.84</v>
      </c>
      <c r="I166" s="221"/>
      <c r="J166" s="222">
        <f>ROUND(I166*H166,3)</f>
        <v>0</v>
      </c>
      <c r="K166" s="223"/>
      <c r="L166" s="41"/>
      <c r="M166" s="224" t="s">
        <v>1</v>
      </c>
      <c r="N166" s="225" t="s">
        <v>42</v>
      </c>
      <c r="O166" s="88"/>
      <c r="P166" s="226">
        <f>O166*H166</f>
        <v>0</v>
      </c>
      <c r="Q166" s="226">
        <v>0</v>
      </c>
      <c r="R166" s="226">
        <f>Q166*H166</f>
        <v>0</v>
      </c>
      <c r="S166" s="226">
        <v>0</v>
      </c>
      <c r="T166" s="227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28" t="s">
        <v>144</v>
      </c>
      <c r="AT166" s="228" t="s">
        <v>140</v>
      </c>
      <c r="AU166" s="228" t="s">
        <v>85</v>
      </c>
      <c r="AY166" s="14" t="s">
        <v>138</v>
      </c>
      <c r="BE166" s="229">
        <f>IF(N166="základní",J166,0)</f>
        <v>0</v>
      </c>
      <c r="BF166" s="229">
        <f>IF(N166="snížená",J166,0)</f>
        <v>0</v>
      </c>
      <c r="BG166" s="229">
        <f>IF(N166="zákl. přenesená",J166,0)</f>
        <v>0</v>
      </c>
      <c r="BH166" s="229">
        <f>IF(N166="sníž. přenesená",J166,0)</f>
        <v>0</v>
      </c>
      <c r="BI166" s="229">
        <f>IF(N166="nulová",J166,0)</f>
        <v>0</v>
      </c>
      <c r="BJ166" s="14" t="s">
        <v>85</v>
      </c>
      <c r="BK166" s="230">
        <f>ROUND(I166*H166,3)</f>
        <v>0</v>
      </c>
      <c r="BL166" s="14" t="s">
        <v>144</v>
      </c>
      <c r="BM166" s="228" t="s">
        <v>636</v>
      </c>
    </row>
    <row r="167" s="2" customFormat="1" ht="16.5" customHeight="1">
      <c r="A167" s="35"/>
      <c r="B167" s="36"/>
      <c r="C167" s="216" t="s">
        <v>467</v>
      </c>
      <c r="D167" s="216" t="s">
        <v>140</v>
      </c>
      <c r="E167" s="217" t="s">
        <v>637</v>
      </c>
      <c r="F167" s="218" t="s">
        <v>560</v>
      </c>
      <c r="G167" s="219" t="s">
        <v>638</v>
      </c>
      <c r="H167" s="220">
        <v>85.379999999999995</v>
      </c>
      <c r="I167" s="221"/>
      <c r="J167" s="222">
        <f>ROUND(I167*H167,3)</f>
        <v>0</v>
      </c>
      <c r="K167" s="223"/>
      <c r="L167" s="41"/>
      <c r="M167" s="224" t="s">
        <v>1</v>
      </c>
      <c r="N167" s="225" t="s">
        <v>42</v>
      </c>
      <c r="O167" s="88"/>
      <c r="P167" s="226">
        <f>O167*H167</f>
        <v>0</v>
      </c>
      <c r="Q167" s="226">
        <v>0</v>
      </c>
      <c r="R167" s="226">
        <f>Q167*H167</f>
        <v>0</v>
      </c>
      <c r="S167" s="226">
        <v>0</v>
      </c>
      <c r="T167" s="227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28" t="s">
        <v>144</v>
      </c>
      <c r="AT167" s="228" t="s">
        <v>140</v>
      </c>
      <c r="AU167" s="228" t="s">
        <v>85</v>
      </c>
      <c r="AY167" s="14" t="s">
        <v>138</v>
      </c>
      <c r="BE167" s="229">
        <f>IF(N167="základní",J167,0)</f>
        <v>0</v>
      </c>
      <c r="BF167" s="229">
        <f>IF(N167="snížená",J167,0)</f>
        <v>0</v>
      </c>
      <c r="BG167" s="229">
        <f>IF(N167="zákl. přenesená",J167,0)</f>
        <v>0</v>
      </c>
      <c r="BH167" s="229">
        <f>IF(N167="sníž. přenesená",J167,0)</f>
        <v>0</v>
      </c>
      <c r="BI167" s="229">
        <f>IF(N167="nulová",J167,0)</f>
        <v>0</v>
      </c>
      <c r="BJ167" s="14" t="s">
        <v>85</v>
      </c>
      <c r="BK167" s="230">
        <f>ROUND(I167*H167,3)</f>
        <v>0</v>
      </c>
      <c r="BL167" s="14" t="s">
        <v>144</v>
      </c>
      <c r="BM167" s="228" t="s">
        <v>639</v>
      </c>
    </row>
    <row r="168" s="2" customFormat="1" ht="16.5" customHeight="1">
      <c r="A168" s="35"/>
      <c r="B168" s="36"/>
      <c r="C168" s="216" t="s">
        <v>471</v>
      </c>
      <c r="D168" s="216" t="s">
        <v>140</v>
      </c>
      <c r="E168" s="217" t="s">
        <v>640</v>
      </c>
      <c r="F168" s="218" t="s">
        <v>641</v>
      </c>
      <c r="G168" s="219" t="s">
        <v>638</v>
      </c>
      <c r="H168" s="220">
        <v>85.379999999999995</v>
      </c>
      <c r="I168" s="221"/>
      <c r="J168" s="222">
        <f>ROUND(I168*H168,3)</f>
        <v>0</v>
      </c>
      <c r="K168" s="223"/>
      <c r="L168" s="41"/>
      <c r="M168" s="231" t="s">
        <v>1</v>
      </c>
      <c r="N168" s="232" t="s">
        <v>42</v>
      </c>
      <c r="O168" s="233"/>
      <c r="P168" s="234">
        <f>O168*H168</f>
        <v>0</v>
      </c>
      <c r="Q168" s="234">
        <v>0</v>
      </c>
      <c r="R168" s="234">
        <f>Q168*H168</f>
        <v>0</v>
      </c>
      <c r="S168" s="234">
        <v>0</v>
      </c>
      <c r="T168" s="235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28" t="s">
        <v>144</v>
      </c>
      <c r="AT168" s="228" t="s">
        <v>140</v>
      </c>
      <c r="AU168" s="228" t="s">
        <v>85</v>
      </c>
      <c r="AY168" s="14" t="s">
        <v>138</v>
      </c>
      <c r="BE168" s="229">
        <f>IF(N168="základní",J168,0)</f>
        <v>0</v>
      </c>
      <c r="BF168" s="229">
        <f>IF(N168="snížená",J168,0)</f>
        <v>0</v>
      </c>
      <c r="BG168" s="229">
        <f>IF(N168="zákl. přenesená",J168,0)</f>
        <v>0</v>
      </c>
      <c r="BH168" s="229">
        <f>IF(N168="sníž. přenesená",J168,0)</f>
        <v>0</v>
      </c>
      <c r="BI168" s="229">
        <f>IF(N168="nulová",J168,0)</f>
        <v>0</v>
      </c>
      <c r="BJ168" s="14" t="s">
        <v>85</v>
      </c>
      <c r="BK168" s="230">
        <f>ROUND(I168*H168,3)</f>
        <v>0</v>
      </c>
      <c r="BL168" s="14" t="s">
        <v>144</v>
      </c>
      <c r="BM168" s="228" t="s">
        <v>642</v>
      </c>
    </row>
    <row r="169" s="2" customFormat="1" ht="6.96" customHeight="1">
      <c r="A169" s="35"/>
      <c r="B169" s="63"/>
      <c r="C169" s="64"/>
      <c r="D169" s="64"/>
      <c r="E169" s="64"/>
      <c r="F169" s="64"/>
      <c r="G169" s="64"/>
      <c r="H169" s="64"/>
      <c r="I169" s="64"/>
      <c r="J169" s="64"/>
      <c r="K169" s="64"/>
      <c r="L169" s="41"/>
      <c r="M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</row>
  </sheetData>
  <sheetProtection sheet="1" autoFilter="0" formatColumns="0" formatRows="0" objects="1" scenarios="1" spinCount="100000" saltValue="bnZkQKkZnKAUscu1yR2oMrQ3TMn8yRQUBslT3/ktqjwVkbW94AI/Cx491up3V81mzbQwFbJ55sEuk45OpqMu8g==" hashValue="5JOWozigvRyLS4KWXVVjbTLBDHqdaYpX/HACodg/a7gQ+l50wZ78XL1pQ82nZA6pKL3/RRkhspyPLJ0BKmSxKg==" algorithmName="SHA-512" password="CC35"/>
  <autoFilter ref="C118:K168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99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87</v>
      </c>
    </row>
    <row r="4" s="1" customFormat="1" ht="24.96" customHeight="1">
      <c r="B4" s="17"/>
      <c r="D4" s="135" t="s">
        <v>112</v>
      </c>
      <c r="L4" s="17"/>
      <c r="M4" s="136" t="s">
        <v>11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16.5" customHeight="1">
      <c r="B7" s="17"/>
      <c r="E7" s="138" t="str">
        <f>'Rekapitulace stavby'!K6</f>
        <v>Park a dětské hřiště - Nová Bystřice - pan Cimbůrková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113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643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17. 10. 2025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tr">
        <f>IF('Rekapitulace stavby'!AN10="","",'Rekapitulace stavby'!AN10)</f>
        <v/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tr">
        <f>IF('Rekapitulace stavby'!E11="","",'Rekapitulace stavby'!E11)</f>
        <v xml:space="preserve"> </v>
      </c>
      <c r="F15" s="35"/>
      <c r="G15" s="35"/>
      <c r="H15" s="35"/>
      <c r="I15" s="137" t="s">
        <v>27</v>
      </c>
      <c r="J15" s="140" t="str">
        <f>IF('Rekapitulace stavby'!AN11="","",'Rekapitulace stavby'!AN11)</f>
        <v/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28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27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30</v>
      </c>
      <c r="E20" s="35"/>
      <c r="F20" s="35"/>
      <c r="G20" s="35"/>
      <c r="H20" s="35"/>
      <c r="I20" s="137" t="s">
        <v>25</v>
      </c>
      <c r="J20" s="140" t="str">
        <f>IF('Rekapitulace stavby'!AN16="","",'Rekapitulace stavby'!AN16)</f>
        <v/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tr">
        <f>IF('Rekapitulace stavby'!E17="","",'Rekapitulace stavby'!E17)</f>
        <v xml:space="preserve"> </v>
      </c>
      <c r="F21" s="35"/>
      <c r="G21" s="35"/>
      <c r="H21" s="35"/>
      <c r="I21" s="137" t="s">
        <v>27</v>
      </c>
      <c r="J21" s="140" t="str">
        <f>IF('Rekapitulace stavby'!AN17="","",'Rekapitulace stavby'!AN17)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33</v>
      </c>
      <c r="E23" s="35"/>
      <c r="F23" s="35"/>
      <c r="G23" s="35"/>
      <c r="H23" s="35"/>
      <c r="I23" s="137" t="s">
        <v>25</v>
      </c>
      <c r="J23" s="140" t="s">
        <v>34</v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">
        <v>35</v>
      </c>
      <c r="F24" s="35"/>
      <c r="G24" s="35"/>
      <c r="H24" s="35"/>
      <c r="I24" s="137" t="s">
        <v>27</v>
      </c>
      <c r="J24" s="140" t="s">
        <v>1</v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36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37</v>
      </c>
      <c r="E30" s="35"/>
      <c r="F30" s="35"/>
      <c r="G30" s="35"/>
      <c r="H30" s="35"/>
      <c r="I30" s="35"/>
      <c r="J30" s="148">
        <f>ROUND(J119,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39</v>
      </c>
      <c r="G32" s="35"/>
      <c r="H32" s="35"/>
      <c r="I32" s="149" t="s">
        <v>38</v>
      </c>
      <c r="J32" s="149" t="s">
        <v>40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41</v>
      </c>
      <c r="E33" s="137" t="s">
        <v>42</v>
      </c>
      <c r="F33" s="151">
        <f>ROUND((SUM(BE119:BE134)),  2)</f>
        <v>0</v>
      </c>
      <c r="G33" s="35"/>
      <c r="H33" s="35"/>
      <c r="I33" s="152">
        <v>0.20999999999999999</v>
      </c>
      <c r="J33" s="151">
        <f>ROUND(((SUM(BE119:BE134))*I33),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43</v>
      </c>
      <c r="F34" s="151">
        <f>ROUND((SUM(BF119:BF134)),  2)</f>
        <v>0</v>
      </c>
      <c r="G34" s="35"/>
      <c r="H34" s="35"/>
      <c r="I34" s="152">
        <v>0.12</v>
      </c>
      <c r="J34" s="151">
        <f>ROUND(((SUM(BF119:BF134))*I34),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44</v>
      </c>
      <c r="F35" s="151">
        <f>ROUND((SUM(BG119:BG134)),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45</v>
      </c>
      <c r="F36" s="151">
        <f>ROUND((SUM(BH119:BH134)),  2)</f>
        <v>0</v>
      </c>
      <c r="G36" s="35"/>
      <c r="H36" s="35"/>
      <c r="I36" s="152">
        <v>0.12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46</v>
      </c>
      <c r="F37" s="151">
        <f>ROUND((SUM(BI119:BI134)),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47</v>
      </c>
      <c r="E39" s="155"/>
      <c r="F39" s="155"/>
      <c r="G39" s="156" t="s">
        <v>48</v>
      </c>
      <c r="H39" s="157" t="s">
        <v>49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50</v>
      </c>
      <c r="E50" s="161"/>
      <c r="F50" s="161"/>
      <c r="G50" s="160" t="s">
        <v>51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52</v>
      </c>
      <c r="E61" s="163"/>
      <c r="F61" s="164" t="s">
        <v>53</v>
      </c>
      <c r="G61" s="162" t="s">
        <v>52</v>
      </c>
      <c r="H61" s="163"/>
      <c r="I61" s="163"/>
      <c r="J61" s="165" t="s">
        <v>53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54</v>
      </c>
      <c r="E65" s="166"/>
      <c r="F65" s="166"/>
      <c r="G65" s="160" t="s">
        <v>55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52</v>
      </c>
      <c r="E76" s="163"/>
      <c r="F76" s="164" t="s">
        <v>53</v>
      </c>
      <c r="G76" s="162" t="s">
        <v>52</v>
      </c>
      <c r="H76" s="163"/>
      <c r="I76" s="163"/>
      <c r="J76" s="165" t="s">
        <v>53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115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71" t="str">
        <f>E7</f>
        <v>Park a dětské hřiště - Nová Bystřice - pan Cimbůrková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113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05 - Následná péče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7"/>
      <c r="E89" s="37"/>
      <c r="F89" s="24" t="str">
        <f>F12</f>
        <v>Rybní ulice, Nová Bystřice</v>
      </c>
      <c r="G89" s="37"/>
      <c r="H89" s="37"/>
      <c r="I89" s="29" t="s">
        <v>22</v>
      </c>
      <c r="J89" s="76" t="str">
        <f>IF(J12="","",J12)</f>
        <v>17. 10. 2025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 xml:space="preserve"> </v>
      </c>
      <c r="G91" s="37"/>
      <c r="H91" s="37"/>
      <c r="I91" s="29" t="s">
        <v>30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28</v>
      </c>
      <c r="D92" s="37"/>
      <c r="E92" s="37"/>
      <c r="F92" s="24" t="str">
        <f>IF(E18="","",E18)</f>
        <v>Vyplň údaj</v>
      </c>
      <c r="G92" s="37"/>
      <c r="H92" s="37"/>
      <c r="I92" s="29" t="s">
        <v>33</v>
      </c>
      <c r="J92" s="33" t="str">
        <f>E24</f>
        <v>Tereza Čábelková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72" t="s">
        <v>116</v>
      </c>
      <c r="D94" s="173"/>
      <c r="E94" s="173"/>
      <c r="F94" s="173"/>
      <c r="G94" s="173"/>
      <c r="H94" s="173"/>
      <c r="I94" s="173"/>
      <c r="J94" s="174" t="s">
        <v>117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5" t="s">
        <v>118</v>
      </c>
      <c r="D96" s="37"/>
      <c r="E96" s="37"/>
      <c r="F96" s="37"/>
      <c r="G96" s="37"/>
      <c r="H96" s="37"/>
      <c r="I96" s="37"/>
      <c r="J96" s="107">
        <f>J119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119</v>
      </c>
    </row>
    <row r="97" s="9" customFormat="1" ht="24.96" customHeight="1">
      <c r="A97" s="9"/>
      <c r="B97" s="176"/>
      <c r="C97" s="177"/>
      <c r="D97" s="178" t="s">
        <v>644</v>
      </c>
      <c r="E97" s="179"/>
      <c r="F97" s="179"/>
      <c r="G97" s="179"/>
      <c r="H97" s="179"/>
      <c r="I97" s="179"/>
      <c r="J97" s="180">
        <f>J120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76"/>
      <c r="C98" s="177"/>
      <c r="D98" s="178" t="s">
        <v>645</v>
      </c>
      <c r="E98" s="179"/>
      <c r="F98" s="179"/>
      <c r="G98" s="179"/>
      <c r="H98" s="179"/>
      <c r="I98" s="179"/>
      <c r="J98" s="180">
        <f>J124</f>
        <v>0</v>
      </c>
      <c r="K98" s="177"/>
      <c r="L98" s="181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76"/>
      <c r="C99" s="177"/>
      <c r="D99" s="178" t="s">
        <v>646</v>
      </c>
      <c r="E99" s="179"/>
      <c r="F99" s="179"/>
      <c r="G99" s="179"/>
      <c r="H99" s="179"/>
      <c r="I99" s="179"/>
      <c r="J99" s="180">
        <f>J131</f>
        <v>0</v>
      </c>
      <c r="K99" s="177"/>
      <c r="L99" s="181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2" customFormat="1" ht="21.84" customHeight="1">
      <c r="A100" s="35"/>
      <c r="B100" s="36"/>
      <c r="C100" s="37"/>
      <c r="D100" s="37"/>
      <c r="E100" s="37"/>
      <c r="F100" s="37"/>
      <c r="G100" s="37"/>
      <c r="H100" s="37"/>
      <c r="I100" s="37"/>
      <c r="J100" s="37"/>
      <c r="K100" s="37"/>
      <c r="L100" s="60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</row>
    <row r="101" s="2" customFormat="1" ht="6.96" customHeight="1">
      <c r="A101" s="35"/>
      <c r="B101" s="63"/>
      <c r="C101" s="64"/>
      <c r="D101" s="64"/>
      <c r="E101" s="64"/>
      <c r="F101" s="64"/>
      <c r="G101" s="64"/>
      <c r="H101" s="64"/>
      <c r="I101" s="64"/>
      <c r="J101" s="64"/>
      <c r="K101" s="64"/>
      <c r="L101" s="60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5" s="2" customFormat="1" ht="6.96" customHeight="1">
      <c r="A105" s="35"/>
      <c r="B105" s="65"/>
      <c r="C105" s="66"/>
      <c r="D105" s="66"/>
      <c r="E105" s="66"/>
      <c r="F105" s="66"/>
      <c r="G105" s="66"/>
      <c r="H105" s="66"/>
      <c r="I105" s="66"/>
      <c r="J105" s="66"/>
      <c r="K105" s="66"/>
      <c r="L105" s="60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="2" customFormat="1" ht="24.96" customHeight="1">
      <c r="A106" s="35"/>
      <c r="B106" s="36"/>
      <c r="C106" s="20" t="s">
        <v>123</v>
      </c>
      <c r="D106" s="37"/>
      <c r="E106" s="37"/>
      <c r="F106" s="37"/>
      <c r="G106" s="37"/>
      <c r="H106" s="37"/>
      <c r="I106" s="37"/>
      <c r="J106" s="37"/>
      <c r="K106" s="37"/>
      <c r="L106" s="60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6.96" customHeight="1">
      <c r="A107" s="35"/>
      <c r="B107" s="36"/>
      <c r="C107" s="37"/>
      <c r="D107" s="37"/>
      <c r="E107" s="37"/>
      <c r="F107" s="37"/>
      <c r="G107" s="37"/>
      <c r="H107" s="37"/>
      <c r="I107" s="37"/>
      <c r="J107" s="37"/>
      <c r="K107" s="37"/>
      <c r="L107" s="60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12" customHeight="1">
      <c r="A108" s="35"/>
      <c r="B108" s="36"/>
      <c r="C108" s="29" t="s">
        <v>16</v>
      </c>
      <c r="D108" s="37"/>
      <c r="E108" s="37"/>
      <c r="F108" s="37"/>
      <c r="G108" s="37"/>
      <c r="H108" s="37"/>
      <c r="I108" s="37"/>
      <c r="J108" s="37"/>
      <c r="K108" s="37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16.5" customHeight="1">
      <c r="A109" s="35"/>
      <c r="B109" s="36"/>
      <c r="C109" s="37"/>
      <c r="D109" s="37"/>
      <c r="E109" s="171" t="str">
        <f>E7</f>
        <v>Park a dětské hřiště - Nová Bystřice - pan Cimbůrková</v>
      </c>
      <c r="F109" s="29"/>
      <c r="G109" s="29"/>
      <c r="H109" s="29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2" customHeight="1">
      <c r="A110" s="35"/>
      <c r="B110" s="36"/>
      <c r="C110" s="29" t="s">
        <v>113</v>
      </c>
      <c r="D110" s="37"/>
      <c r="E110" s="37"/>
      <c r="F110" s="37"/>
      <c r="G110" s="37"/>
      <c r="H110" s="37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6.5" customHeight="1">
      <c r="A111" s="35"/>
      <c r="B111" s="36"/>
      <c r="C111" s="37"/>
      <c r="D111" s="37"/>
      <c r="E111" s="73" t="str">
        <f>E9</f>
        <v>05 - Následná péče</v>
      </c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6.96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2" customHeight="1">
      <c r="A113" s="35"/>
      <c r="B113" s="36"/>
      <c r="C113" s="29" t="s">
        <v>20</v>
      </c>
      <c r="D113" s="37"/>
      <c r="E113" s="37"/>
      <c r="F113" s="24" t="str">
        <f>F12</f>
        <v>Rybní ulice, Nová Bystřice</v>
      </c>
      <c r="G113" s="37"/>
      <c r="H113" s="37"/>
      <c r="I113" s="29" t="s">
        <v>22</v>
      </c>
      <c r="J113" s="76" t="str">
        <f>IF(J12="","",J12)</f>
        <v>17. 10. 2025</v>
      </c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6.96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5.15" customHeight="1">
      <c r="A115" s="35"/>
      <c r="B115" s="36"/>
      <c r="C115" s="29" t="s">
        <v>24</v>
      </c>
      <c r="D115" s="37"/>
      <c r="E115" s="37"/>
      <c r="F115" s="24" t="str">
        <f>E15</f>
        <v xml:space="preserve"> </v>
      </c>
      <c r="G115" s="37"/>
      <c r="H115" s="37"/>
      <c r="I115" s="29" t="s">
        <v>30</v>
      </c>
      <c r="J115" s="33" t="str">
        <f>E21</f>
        <v xml:space="preserve"> </v>
      </c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5.15" customHeight="1">
      <c r="A116" s="35"/>
      <c r="B116" s="36"/>
      <c r="C116" s="29" t="s">
        <v>28</v>
      </c>
      <c r="D116" s="37"/>
      <c r="E116" s="37"/>
      <c r="F116" s="24" t="str">
        <f>IF(E18="","",E18)</f>
        <v>Vyplň údaj</v>
      </c>
      <c r="G116" s="37"/>
      <c r="H116" s="37"/>
      <c r="I116" s="29" t="s">
        <v>33</v>
      </c>
      <c r="J116" s="33" t="str">
        <f>E24</f>
        <v>Tereza Čábelková</v>
      </c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0.32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11" customFormat="1" ht="29.28" customHeight="1">
      <c r="A118" s="188"/>
      <c r="B118" s="189"/>
      <c r="C118" s="190" t="s">
        <v>124</v>
      </c>
      <c r="D118" s="191" t="s">
        <v>62</v>
      </c>
      <c r="E118" s="191" t="s">
        <v>58</v>
      </c>
      <c r="F118" s="191" t="s">
        <v>59</v>
      </c>
      <c r="G118" s="191" t="s">
        <v>125</v>
      </c>
      <c r="H118" s="191" t="s">
        <v>126</v>
      </c>
      <c r="I118" s="191" t="s">
        <v>127</v>
      </c>
      <c r="J118" s="192" t="s">
        <v>117</v>
      </c>
      <c r="K118" s="193" t="s">
        <v>128</v>
      </c>
      <c r="L118" s="194"/>
      <c r="M118" s="97" t="s">
        <v>1</v>
      </c>
      <c r="N118" s="98" t="s">
        <v>41</v>
      </c>
      <c r="O118" s="98" t="s">
        <v>129</v>
      </c>
      <c r="P118" s="98" t="s">
        <v>130</v>
      </c>
      <c r="Q118" s="98" t="s">
        <v>131</v>
      </c>
      <c r="R118" s="98" t="s">
        <v>132</v>
      </c>
      <c r="S118" s="98" t="s">
        <v>133</v>
      </c>
      <c r="T118" s="99" t="s">
        <v>134</v>
      </c>
      <c r="U118" s="188"/>
      <c r="V118" s="188"/>
      <c r="W118" s="188"/>
      <c r="X118" s="188"/>
      <c r="Y118" s="188"/>
      <c r="Z118" s="188"/>
      <c r="AA118" s="188"/>
      <c r="AB118" s="188"/>
      <c r="AC118" s="188"/>
      <c r="AD118" s="188"/>
      <c r="AE118" s="188"/>
    </row>
    <row r="119" s="2" customFormat="1" ht="22.8" customHeight="1">
      <c r="A119" s="35"/>
      <c r="B119" s="36"/>
      <c r="C119" s="104" t="s">
        <v>135</v>
      </c>
      <c r="D119" s="37"/>
      <c r="E119" s="37"/>
      <c r="F119" s="37"/>
      <c r="G119" s="37"/>
      <c r="H119" s="37"/>
      <c r="I119" s="37"/>
      <c r="J119" s="195">
        <f>BK119</f>
        <v>0</v>
      </c>
      <c r="K119" s="37"/>
      <c r="L119" s="41"/>
      <c r="M119" s="100"/>
      <c r="N119" s="196"/>
      <c r="O119" s="101"/>
      <c r="P119" s="197">
        <f>P120+P124+P131</f>
        <v>0</v>
      </c>
      <c r="Q119" s="101"/>
      <c r="R119" s="197">
        <f>R120+R124+R131</f>
        <v>0</v>
      </c>
      <c r="S119" s="101"/>
      <c r="T119" s="198">
        <f>T120+T124+T131</f>
        <v>0</v>
      </c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T119" s="14" t="s">
        <v>76</v>
      </c>
      <c r="AU119" s="14" t="s">
        <v>119</v>
      </c>
      <c r="BK119" s="199">
        <f>BK120+BK124+BK131</f>
        <v>0</v>
      </c>
    </row>
    <row r="120" s="12" customFormat="1" ht="25.92" customHeight="1">
      <c r="A120" s="12"/>
      <c r="B120" s="200"/>
      <c r="C120" s="201"/>
      <c r="D120" s="202" t="s">
        <v>76</v>
      </c>
      <c r="E120" s="203" t="s">
        <v>185</v>
      </c>
      <c r="F120" s="203" t="s">
        <v>329</v>
      </c>
      <c r="G120" s="201"/>
      <c r="H120" s="201"/>
      <c r="I120" s="204"/>
      <c r="J120" s="205">
        <f>BK120</f>
        <v>0</v>
      </c>
      <c r="K120" s="201"/>
      <c r="L120" s="206"/>
      <c r="M120" s="207"/>
      <c r="N120" s="208"/>
      <c r="O120" s="208"/>
      <c r="P120" s="209">
        <f>SUM(P121:P123)</f>
        <v>0</v>
      </c>
      <c r="Q120" s="208"/>
      <c r="R120" s="209">
        <f>SUM(R121:R123)</f>
        <v>0</v>
      </c>
      <c r="S120" s="208"/>
      <c r="T120" s="210">
        <f>SUM(T121:T123)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1" t="s">
        <v>85</v>
      </c>
      <c r="AT120" s="212" t="s">
        <v>76</v>
      </c>
      <c r="AU120" s="212" t="s">
        <v>77</v>
      </c>
      <c r="AY120" s="211" t="s">
        <v>138</v>
      </c>
      <c r="BK120" s="213">
        <f>SUM(BK121:BK123)</f>
        <v>0</v>
      </c>
    </row>
    <row r="121" s="2" customFormat="1" ht="24.15" customHeight="1">
      <c r="A121" s="35"/>
      <c r="B121" s="36"/>
      <c r="C121" s="216" t="s">
        <v>85</v>
      </c>
      <c r="D121" s="216" t="s">
        <v>140</v>
      </c>
      <c r="E121" s="217" t="s">
        <v>541</v>
      </c>
      <c r="F121" s="218" t="s">
        <v>647</v>
      </c>
      <c r="G121" s="219" t="s">
        <v>230</v>
      </c>
      <c r="H121" s="220">
        <v>6.2000000000000002</v>
      </c>
      <c r="I121" s="221"/>
      <c r="J121" s="222">
        <f>ROUND(I121*H121,3)</f>
        <v>0</v>
      </c>
      <c r="K121" s="223"/>
      <c r="L121" s="41"/>
      <c r="M121" s="224" t="s">
        <v>1</v>
      </c>
      <c r="N121" s="225" t="s">
        <v>42</v>
      </c>
      <c r="O121" s="88"/>
      <c r="P121" s="226">
        <f>O121*H121</f>
        <v>0</v>
      </c>
      <c r="Q121" s="226">
        <v>0</v>
      </c>
      <c r="R121" s="226">
        <f>Q121*H121</f>
        <v>0</v>
      </c>
      <c r="S121" s="226">
        <v>0</v>
      </c>
      <c r="T121" s="227">
        <f>S121*H121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228" t="s">
        <v>144</v>
      </c>
      <c r="AT121" s="228" t="s">
        <v>140</v>
      </c>
      <c r="AU121" s="228" t="s">
        <v>85</v>
      </c>
      <c r="AY121" s="14" t="s">
        <v>138</v>
      </c>
      <c r="BE121" s="229">
        <f>IF(N121="základní",J121,0)</f>
        <v>0</v>
      </c>
      <c r="BF121" s="229">
        <f>IF(N121="snížená",J121,0)</f>
        <v>0</v>
      </c>
      <c r="BG121" s="229">
        <f>IF(N121="zákl. přenesená",J121,0)</f>
        <v>0</v>
      </c>
      <c r="BH121" s="229">
        <f>IF(N121="sníž. přenesená",J121,0)</f>
        <v>0</v>
      </c>
      <c r="BI121" s="229">
        <f>IF(N121="nulová",J121,0)</f>
        <v>0</v>
      </c>
      <c r="BJ121" s="14" t="s">
        <v>85</v>
      </c>
      <c r="BK121" s="230">
        <f>ROUND(I121*H121,3)</f>
        <v>0</v>
      </c>
      <c r="BL121" s="14" t="s">
        <v>144</v>
      </c>
      <c r="BM121" s="228" t="s">
        <v>648</v>
      </c>
    </row>
    <row r="122" s="2" customFormat="1" ht="21.75" customHeight="1">
      <c r="A122" s="35"/>
      <c r="B122" s="36"/>
      <c r="C122" s="216" t="s">
        <v>87</v>
      </c>
      <c r="D122" s="216" t="s">
        <v>140</v>
      </c>
      <c r="E122" s="217" t="s">
        <v>544</v>
      </c>
      <c r="F122" s="218" t="s">
        <v>545</v>
      </c>
      <c r="G122" s="219" t="s">
        <v>230</v>
      </c>
      <c r="H122" s="220">
        <v>6.2000000000000002</v>
      </c>
      <c r="I122" s="221"/>
      <c r="J122" s="222">
        <f>ROUND(I122*H122,3)</f>
        <v>0</v>
      </c>
      <c r="K122" s="223"/>
      <c r="L122" s="41"/>
      <c r="M122" s="224" t="s">
        <v>1</v>
      </c>
      <c r="N122" s="225" t="s">
        <v>42</v>
      </c>
      <c r="O122" s="88"/>
      <c r="P122" s="226">
        <f>O122*H122</f>
        <v>0</v>
      </c>
      <c r="Q122" s="226">
        <v>0</v>
      </c>
      <c r="R122" s="226">
        <f>Q122*H122</f>
        <v>0</v>
      </c>
      <c r="S122" s="226">
        <v>0</v>
      </c>
      <c r="T122" s="227">
        <f>S122*H122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R122" s="228" t="s">
        <v>144</v>
      </c>
      <c r="AT122" s="228" t="s">
        <v>140</v>
      </c>
      <c r="AU122" s="228" t="s">
        <v>85</v>
      </c>
      <c r="AY122" s="14" t="s">
        <v>138</v>
      </c>
      <c r="BE122" s="229">
        <f>IF(N122="základní",J122,0)</f>
        <v>0</v>
      </c>
      <c r="BF122" s="229">
        <f>IF(N122="snížená",J122,0)</f>
        <v>0</v>
      </c>
      <c r="BG122" s="229">
        <f>IF(N122="zákl. přenesená",J122,0)</f>
        <v>0</v>
      </c>
      <c r="BH122" s="229">
        <f>IF(N122="sníž. přenesená",J122,0)</f>
        <v>0</v>
      </c>
      <c r="BI122" s="229">
        <f>IF(N122="nulová",J122,0)</f>
        <v>0</v>
      </c>
      <c r="BJ122" s="14" t="s">
        <v>85</v>
      </c>
      <c r="BK122" s="230">
        <f>ROUND(I122*H122,3)</f>
        <v>0</v>
      </c>
      <c r="BL122" s="14" t="s">
        <v>144</v>
      </c>
      <c r="BM122" s="228" t="s">
        <v>649</v>
      </c>
    </row>
    <row r="123" s="2" customFormat="1" ht="24.15" customHeight="1">
      <c r="A123" s="35"/>
      <c r="B123" s="36"/>
      <c r="C123" s="216" t="s">
        <v>149</v>
      </c>
      <c r="D123" s="216" t="s">
        <v>140</v>
      </c>
      <c r="E123" s="217" t="s">
        <v>650</v>
      </c>
      <c r="F123" s="218" t="s">
        <v>651</v>
      </c>
      <c r="G123" s="219" t="s">
        <v>521</v>
      </c>
      <c r="H123" s="220">
        <v>62</v>
      </c>
      <c r="I123" s="221"/>
      <c r="J123" s="222">
        <f>ROUND(I123*H123,3)</f>
        <v>0</v>
      </c>
      <c r="K123" s="223"/>
      <c r="L123" s="41"/>
      <c r="M123" s="224" t="s">
        <v>1</v>
      </c>
      <c r="N123" s="225" t="s">
        <v>42</v>
      </c>
      <c r="O123" s="88"/>
      <c r="P123" s="226">
        <f>O123*H123</f>
        <v>0</v>
      </c>
      <c r="Q123" s="226">
        <v>0</v>
      </c>
      <c r="R123" s="226">
        <f>Q123*H123</f>
        <v>0</v>
      </c>
      <c r="S123" s="226">
        <v>0</v>
      </c>
      <c r="T123" s="227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228" t="s">
        <v>144</v>
      </c>
      <c r="AT123" s="228" t="s">
        <v>140</v>
      </c>
      <c r="AU123" s="228" t="s">
        <v>85</v>
      </c>
      <c r="AY123" s="14" t="s">
        <v>138</v>
      </c>
      <c r="BE123" s="229">
        <f>IF(N123="základní",J123,0)</f>
        <v>0</v>
      </c>
      <c r="BF123" s="229">
        <f>IF(N123="snížená",J123,0)</f>
        <v>0</v>
      </c>
      <c r="BG123" s="229">
        <f>IF(N123="zákl. přenesená",J123,0)</f>
        <v>0</v>
      </c>
      <c r="BH123" s="229">
        <f>IF(N123="sníž. přenesená",J123,0)</f>
        <v>0</v>
      </c>
      <c r="BI123" s="229">
        <f>IF(N123="nulová",J123,0)</f>
        <v>0</v>
      </c>
      <c r="BJ123" s="14" t="s">
        <v>85</v>
      </c>
      <c r="BK123" s="230">
        <f>ROUND(I123*H123,3)</f>
        <v>0</v>
      </c>
      <c r="BL123" s="14" t="s">
        <v>144</v>
      </c>
      <c r="BM123" s="228" t="s">
        <v>652</v>
      </c>
    </row>
    <row r="124" s="12" customFormat="1" ht="25.92" customHeight="1">
      <c r="A124" s="12"/>
      <c r="B124" s="200"/>
      <c r="C124" s="201"/>
      <c r="D124" s="202" t="s">
        <v>76</v>
      </c>
      <c r="E124" s="203" t="s">
        <v>214</v>
      </c>
      <c r="F124" s="203" t="s">
        <v>653</v>
      </c>
      <c r="G124" s="201"/>
      <c r="H124" s="201"/>
      <c r="I124" s="204"/>
      <c r="J124" s="205">
        <f>BK124</f>
        <v>0</v>
      </c>
      <c r="K124" s="201"/>
      <c r="L124" s="206"/>
      <c r="M124" s="207"/>
      <c r="N124" s="208"/>
      <c r="O124" s="208"/>
      <c r="P124" s="209">
        <f>SUM(P125:P130)</f>
        <v>0</v>
      </c>
      <c r="Q124" s="208"/>
      <c r="R124" s="209">
        <f>SUM(R125:R130)</f>
        <v>0</v>
      </c>
      <c r="S124" s="208"/>
      <c r="T124" s="210">
        <f>SUM(T125:T130)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1" t="s">
        <v>85</v>
      </c>
      <c r="AT124" s="212" t="s">
        <v>76</v>
      </c>
      <c r="AU124" s="212" t="s">
        <v>77</v>
      </c>
      <c r="AY124" s="211" t="s">
        <v>138</v>
      </c>
      <c r="BK124" s="213">
        <f>SUM(BK125:BK130)</f>
        <v>0</v>
      </c>
    </row>
    <row r="125" s="2" customFormat="1" ht="24.15" customHeight="1">
      <c r="A125" s="35"/>
      <c r="B125" s="36"/>
      <c r="C125" s="216" t="s">
        <v>144</v>
      </c>
      <c r="D125" s="216" t="s">
        <v>140</v>
      </c>
      <c r="E125" s="217" t="s">
        <v>599</v>
      </c>
      <c r="F125" s="218" t="s">
        <v>654</v>
      </c>
      <c r="G125" s="219" t="s">
        <v>230</v>
      </c>
      <c r="H125" s="220">
        <v>7.1200000000000001</v>
      </c>
      <c r="I125" s="221"/>
      <c r="J125" s="222">
        <f>ROUND(I125*H125,3)</f>
        <v>0</v>
      </c>
      <c r="K125" s="223"/>
      <c r="L125" s="41"/>
      <c r="M125" s="224" t="s">
        <v>1</v>
      </c>
      <c r="N125" s="225" t="s">
        <v>42</v>
      </c>
      <c r="O125" s="88"/>
      <c r="P125" s="226">
        <f>O125*H125</f>
        <v>0</v>
      </c>
      <c r="Q125" s="226">
        <v>0</v>
      </c>
      <c r="R125" s="226">
        <f>Q125*H125</f>
        <v>0</v>
      </c>
      <c r="S125" s="226">
        <v>0</v>
      </c>
      <c r="T125" s="227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28" t="s">
        <v>144</v>
      </c>
      <c r="AT125" s="228" t="s">
        <v>140</v>
      </c>
      <c r="AU125" s="228" t="s">
        <v>85</v>
      </c>
      <c r="AY125" s="14" t="s">
        <v>138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14" t="s">
        <v>85</v>
      </c>
      <c r="BK125" s="230">
        <f>ROUND(I125*H125,3)</f>
        <v>0</v>
      </c>
      <c r="BL125" s="14" t="s">
        <v>144</v>
      </c>
      <c r="BM125" s="228" t="s">
        <v>655</v>
      </c>
    </row>
    <row r="126" s="2" customFormat="1" ht="21.75" customHeight="1">
      <c r="A126" s="35"/>
      <c r="B126" s="36"/>
      <c r="C126" s="216" t="s">
        <v>158</v>
      </c>
      <c r="D126" s="216" t="s">
        <v>140</v>
      </c>
      <c r="E126" s="217" t="s">
        <v>544</v>
      </c>
      <c r="F126" s="218" t="s">
        <v>545</v>
      </c>
      <c r="G126" s="219" t="s">
        <v>230</v>
      </c>
      <c r="H126" s="220">
        <v>7.1200000000000001</v>
      </c>
      <c r="I126" s="221"/>
      <c r="J126" s="222">
        <f>ROUND(I126*H126,3)</f>
        <v>0</v>
      </c>
      <c r="K126" s="223"/>
      <c r="L126" s="41"/>
      <c r="M126" s="224" t="s">
        <v>1</v>
      </c>
      <c r="N126" s="225" t="s">
        <v>42</v>
      </c>
      <c r="O126" s="88"/>
      <c r="P126" s="226">
        <f>O126*H126</f>
        <v>0</v>
      </c>
      <c r="Q126" s="226">
        <v>0</v>
      </c>
      <c r="R126" s="226">
        <f>Q126*H126</f>
        <v>0</v>
      </c>
      <c r="S126" s="226">
        <v>0</v>
      </c>
      <c r="T126" s="227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28" t="s">
        <v>144</v>
      </c>
      <c r="AT126" s="228" t="s">
        <v>140</v>
      </c>
      <c r="AU126" s="228" t="s">
        <v>85</v>
      </c>
      <c r="AY126" s="14" t="s">
        <v>138</v>
      </c>
      <c r="BE126" s="229">
        <f>IF(N126="základní",J126,0)</f>
        <v>0</v>
      </c>
      <c r="BF126" s="229">
        <f>IF(N126="snížená",J126,0)</f>
        <v>0</v>
      </c>
      <c r="BG126" s="229">
        <f>IF(N126="zákl. přenesená",J126,0)</f>
        <v>0</v>
      </c>
      <c r="BH126" s="229">
        <f>IF(N126="sníž. přenesená",J126,0)</f>
        <v>0</v>
      </c>
      <c r="BI126" s="229">
        <f>IF(N126="nulová",J126,0)</f>
        <v>0</v>
      </c>
      <c r="BJ126" s="14" t="s">
        <v>85</v>
      </c>
      <c r="BK126" s="230">
        <f>ROUND(I126*H126,3)</f>
        <v>0</v>
      </c>
      <c r="BL126" s="14" t="s">
        <v>144</v>
      </c>
      <c r="BM126" s="228" t="s">
        <v>656</v>
      </c>
    </row>
    <row r="127" s="2" customFormat="1" ht="24.15" customHeight="1">
      <c r="A127" s="35"/>
      <c r="B127" s="36"/>
      <c r="C127" s="216" t="s">
        <v>162</v>
      </c>
      <c r="D127" s="216" t="s">
        <v>140</v>
      </c>
      <c r="E127" s="217" t="s">
        <v>657</v>
      </c>
      <c r="F127" s="218" t="s">
        <v>658</v>
      </c>
      <c r="G127" s="219" t="s">
        <v>143</v>
      </c>
      <c r="H127" s="220">
        <v>300</v>
      </c>
      <c r="I127" s="221"/>
      <c r="J127" s="222">
        <f>ROUND(I127*H127,3)</f>
        <v>0</v>
      </c>
      <c r="K127" s="223"/>
      <c r="L127" s="41"/>
      <c r="M127" s="224" t="s">
        <v>1</v>
      </c>
      <c r="N127" s="225" t="s">
        <v>42</v>
      </c>
      <c r="O127" s="88"/>
      <c r="P127" s="226">
        <f>O127*H127</f>
        <v>0</v>
      </c>
      <c r="Q127" s="226">
        <v>0</v>
      </c>
      <c r="R127" s="226">
        <f>Q127*H127</f>
        <v>0</v>
      </c>
      <c r="S127" s="226">
        <v>0</v>
      </c>
      <c r="T127" s="227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28" t="s">
        <v>144</v>
      </c>
      <c r="AT127" s="228" t="s">
        <v>140</v>
      </c>
      <c r="AU127" s="228" t="s">
        <v>85</v>
      </c>
      <c r="AY127" s="14" t="s">
        <v>138</v>
      </c>
      <c r="BE127" s="229">
        <f>IF(N127="základní",J127,0)</f>
        <v>0</v>
      </c>
      <c r="BF127" s="229">
        <f>IF(N127="snížená",J127,0)</f>
        <v>0</v>
      </c>
      <c r="BG127" s="229">
        <f>IF(N127="zákl. přenesená",J127,0)</f>
        <v>0</v>
      </c>
      <c r="BH127" s="229">
        <f>IF(N127="sníž. přenesená",J127,0)</f>
        <v>0</v>
      </c>
      <c r="BI127" s="229">
        <f>IF(N127="nulová",J127,0)</f>
        <v>0</v>
      </c>
      <c r="BJ127" s="14" t="s">
        <v>85</v>
      </c>
      <c r="BK127" s="230">
        <f>ROUND(I127*H127,3)</f>
        <v>0</v>
      </c>
      <c r="BL127" s="14" t="s">
        <v>144</v>
      </c>
      <c r="BM127" s="228" t="s">
        <v>659</v>
      </c>
    </row>
    <row r="128" s="2" customFormat="1" ht="24.15" customHeight="1">
      <c r="A128" s="35"/>
      <c r="B128" s="36"/>
      <c r="C128" s="216" t="s">
        <v>168</v>
      </c>
      <c r="D128" s="216" t="s">
        <v>140</v>
      </c>
      <c r="E128" s="217" t="s">
        <v>660</v>
      </c>
      <c r="F128" s="218" t="s">
        <v>661</v>
      </c>
      <c r="G128" s="219" t="s">
        <v>521</v>
      </c>
      <c r="H128" s="220">
        <v>22.25</v>
      </c>
      <c r="I128" s="221"/>
      <c r="J128" s="222">
        <f>ROUND(I128*H128,3)</f>
        <v>0</v>
      </c>
      <c r="K128" s="223"/>
      <c r="L128" s="41"/>
      <c r="M128" s="224" t="s">
        <v>1</v>
      </c>
      <c r="N128" s="225" t="s">
        <v>42</v>
      </c>
      <c r="O128" s="88"/>
      <c r="P128" s="226">
        <f>O128*H128</f>
        <v>0</v>
      </c>
      <c r="Q128" s="226">
        <v>0</v>
      </c>
      <c r="R128" s="226">
        <f>Q128*H128</f>
        <v>0</v>
      </c>
      <c r="S128" s="226">
        <v>0</v>
      </c>
      <c r="T128" s="227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28" t="s">
        <v>144</v>
      </c>
      <c r="AT128" s="228" t="s">
        <v>140</v>
      </c>
      <c r="AU128" s="228" t="s">
        <v>85</v>
      </c>
      <c r="AY128" s="14" t="s">
        <v>138</v>
      </c>
      <c r="BE128" s="229">
        <f>IF(N128="základní",J128,0)</f>
        <v>0</v>
      </c>
      <c r="BF128" s="229">
        <f>IF(N128="snížená",J128,0)</f>
        <v>0</v>
      </c>
      <c r="BG128" s="229">
        <f>IF(N128="zákl. přenesená",J128,0)</f>
        <v>0</v>
      </c>
      <c r="BH128" s="229">
        <f>IF(N128="sníž. přenesená",J128,0)</f>
        <v>0</v>
      </c>
      <c r="BI128" s="229">
        <f>IF(N128="nulová",J128,0)</f>
        <v>0</v>
      </c>
      <c r="BJ128" s="14" t="s">
        <v>85</v>
      </c>
      <c r="BK128" s="230">
        <f>ROUND(I128*H128,3)</f>
        <v>0</v>
      </c>
      <c r="BL128" s="14" t="s">
        <v>144</v>
      </c>
      <c r="BM128" s="228" t="s">
        <v>662</v>
      </c>
    </row>
    <row r="129" s="2" customFormat="1" ht="16.5" customHeight="1">
      <c r="A129" s="35"/>
      <c r="B129" s="36"/>
      <c r="C129" s="216" t="s">
        <v>173</v>
      </c>
      <c r="D129" s="216" t="s">
        <v>140</v>
      </c>
      <c r="E129" s="217" t="s">
        <v>663</v>
      </c>
      <c r="F129" s="218" t="s">
        <v>664</v>
      </c>
      <c r="G129" s="219" t="s">
        <v>521</v>
      </c>
      <c r="H129" s="220">
        <v>22.25</v>
      </c>
      <c r="I129" s="221"/>
      <c r="J129" s="222">
        <f>ROUND(I129*H129,3)</f>
        <v>0</v>
      </c>
      <c r="K129" s="223"/>
      <c r="L129" s="41"/>
      <c r="M129" s="224" t="s">
        <v>1</v>
      </c>
      <c r="N129" s="225" t="s">
        <v>42</v>
      </c>
      <c r="O129" s="88"/>
      <c r="P129" s="226">
        <f>O129*H129</f>
        <v>0</v>
      </c>
      <c r="Q129" s="226">
        <v>0</v>
      </c>
      <c r="R129" s="226">
        <f>Q129*H129</f>
        <v>0</v>
      </c>
      <c r="S129" s="226">
        <v>0</v>
      </c>
      <c r="T129" s="22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28" t="s">
        <v>144</v>
      </c>
      <c r="AT129" s="228" t="s">
        <v>140</v>
      </c>
      <c r="AU129" s="228" t="s">
        <v>85</v>
      </c>
      <c r="AY129" s="14" t="s">
        <v>138</v>
      </c>
      <c r="BE129" s="229">
        <f>IF(N129="základní",J129,0)</f>
        <v>0</v>
      </c>
      <c r="BF129" s="229">
        <f>IF(N129="snížená",J129,0)</f>
        <v>0</v>
      </c>
      <c r="BG129" s="229">
        <f>IF(N129="zákl. přenesená",J129,0)</f>
        <v>0</v>
      </c>
      <c r="BH129" s="229">
        <f>IF(N129="sníž. přenesená",J129,0)</f>
        <v>0</v>
      </c>
      <c r="BI129" s="229">
        <f>IF(N129="nulová",J129,0)</f>
        <v>0</v>
      </c>
      <c r="BJ129" s="14" t="s">
        <v>85</v>
      </c>
      <c r="BK129" s="230">
        <f>ROUND(I129*H129,3)</f>
        <v>0</v>
      </c>
      <c r="BL129" s="14" t="s">
        <v>144</v>
      </c>
      <c r="BM129" s="228" t="s">
        <v>665</v>
      </c>
    </row>
    <row r="130" s="2" customFormat="1" ht="24.15" customHeight="1">
      <c r="A130" s="35"/>
      <c r="B130" s="36"/>
      <c r="C130" s="216" t="s">
        <v>212</v>
      </c>
      <c r="D130" s="216" t="s">
        <v>140</v>
      </c>
      <c r="E130" s="217" t="s">
        <v>666</v>
      </c>
      <c r="F130" s="218" t="s">
        <v>667</v>
      </c>
      <c r="G130" s="219" t="s">
        <v>521</v>
      </c>
      <c r="H130" s="220">
        <v>445</v>
      </c>
      <c r="I130" s="221"/>
      <c r="J130" s="222">
        <f>ROUND(I130*H130,3)</f>
        <v>0</v>
      </c>
      <c r="K130" s="223"/>
      <c r="L130" s="41"/>
      <c r="M130" s="224" t="s">
        <v>1</v>
      </c>
      <c r="N130" s="225" t="s">
        <v>42</v>
      </c>
      <c r="O130" s="88"/>
      <c r="P130" s="226">
        <f>O130*H130</f>
        <v>0</v>
      </c>
      <c r="Q130" s="226">
        <v>0</v>
      </c>
      <c r="R130" s="226">
        <f>Q130*H130</f>
        <v>0</v>
      </c>
      <c r="S130" s="226">
        <v>0</v>
      </c>
      <c r="T130" s="227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28" t="s">
        <v>144</v>
      </c>
      <c r="AT130" s="228" t="s">
        <v>140</v>
      </c>
      <c r="AU130" s="228" t="s">
        <v>85</v>
      </c>
      <c r="AY130" s="14" t="s">
        <v>138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4" t="s">
        <v>85</v>
      </c>
      <c r="BK130" s="230">
        <f>ROUND(I130*H130,3)</f>
        <v>0</v>
      </c>
      <c r="BL130" s="14" t="s">
        <v>144</v>
      </c>
      <c r="BM130" s="228" t="s">
        <v>668</v>
      </c>
    </row>
    <row r="131" s="12" customFormat="1" ht="25.92" customHeight="1">
      <c r="A131" s="12"/>
      <c r="B131" s="200"/>
      <c r="C131" s="201"/>
      <c r="D131" s="202" t="s">
        <v>76</v>
      </c>
      <c r="E131" s="203" t="s">
        <v>240</v>
      </c>
      <c r="F131" s="203" t="s">
        <v>669</v>
      </c>
      <c r="G131" s="201"/>
      <c r="H131" s="201"/>
      <c r="I131" s="204"/>
      <c r="J131" s="205">
        <f>BK131</f>
        <v>0</v>
      </c>
      <c r="K131" s="201"/>
      <c r="L131" s="206"/>
      <c r="M131" s="207"/>
      <c r="N131" s="208"/>
      <c r="O131" s="208"/>
      <c r="P131" s="209">
        <f>SUM(P132:P134)</f>
        <v>0</v>
      </c>
      <c r="Q131" s="208"/>
      <c r="R131" s="209">
        <f>SUM(R132:R134)</f>
        <v>0</v>
      </c>
      <c r="S131" s="208"/>
      <c r="T131" s="210">
        <f>SUM(T132:T134)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11" t="s">
        <v>85</v>
      </c>
      <c r="AT131" s="212" t="s">
        <v>76</v>
      </c>
      <c r="AU131" s="212" t="s">
        <v>77</v>
      </c>
      <c r="AY131" s="211" t="s">
        <v>138</v>
      </c>
      <c r="BK131" s="213">
        <f>SUM(BK132:BK134)</f>
        <v>0</v>
      </c>
    </row>
    <row r="132" s="2" customFormat="1" ht="33" customHeight="1">
      <c r="A132" s="35"/>
      <c r="B132" s="36"/>
      <c r="C132" s="216" t="s">
        <v>216</v>
      </c>
      <c r="D132" s="216" t="s">
        <v>140</v>
      </c>
      <c r="E132" s="217" t="s">
        <v>670</v>
      </c>
      <c r="F132" s="218" t="s">
        <v>671</v>
      </c>
      <c r="G132" s="219" t="s">
        <v>143</v>
      </c>
      <c r="H132" s="220">
        <v>2846</v>
      </c>
      <c r="I132" s="221"/>
      <c r="J132" s="222">
        <f>ROUND(I132*H132,3)</f>
        <v>0</v>
      </c>
      <c r="K132" s="223"/>
      <c r="L132" s="41"/>
      <c r="M132" s="224" t="s">
        <v>1</v>
      </c>
      <c r="N132" s="225" t="s">
        <v>42</v>
      </c>
      <c r="O132" s="88"/>
      <c r="P132" s="226">
        <f>O132*H132</f>
        <v>0</v>
      </c>
      <c r="Q132" s="226">
        <v>0</v>
      </c>
      <c r="R132" s="226">
        <f>Q132*H132</f>
        <v>0</v>
      </c>
      <c r="S132" s="226">
        <v>0</v>
      </c>
      <c r="T132" s="22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28" t="s">
        <v>144</v>
      </c>
      <c r="AT132" s="228" t="s">
        <v>140</v>
      </c>
      <c r="AU132" s="228" t="s">
        <v>85</v>
      </c>
      <c r="AY132" s="14" t="s">
        <v>138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14" t="s">
        <v>85</v>
      </c>
      <c r="BK132" s="230">
        <f>ROUND(I132*H132,3)</f>
        <v>0</v>
      </c>
      <c r="BL132" s="14" t="s">
        <v>144</v>
      </c>
      <c r="BM132" s="228" t="s">
        <v>672</v>
      </c>
    </row>
    <row r="133" s="2" customFormat="1" ht="33" customHeight="1">
      <c r="A133" s="35"/>
      <c r="B133" s="36"/>
      <c r="C133" s="216" t="s">
        <v>220</v>
      </c>
      <c r="D133" s="216" t="s">
        <v>140</v>
      </c>
      <c r="E133" s="217" t="s">
        <v>673</v>
      </c>
      <c r="F133" s="218" t="s">
        <v>674</v>
      </c>
      <c r="G133" s="219" t="s">
        <v>143</v>
      </c>
      <c r="H133" s="220">
        <v>2846</v>
      </c>
      <c r="I133" s="221"/>
      <c r="J133" s="222">
        <f>ROUND(I133*H133,3)</f>
        <v>0</v>
      </c>
      <c r="K133" s="223"/>
      <c r="L133" s="41"/>
      <c r="M133" s="224" t="s">
        <v>1</v>
      </c>
      <c r="N133" s="225" t="s">
        <v>42</v>
      </c>
      <c r="O133" s="88"/>
      <c r="P133" s="226">
        <f>O133*H133</f>
        <v>0</v>
      </c>
      <c r="Q133" s="226">
        <v>0</v>
      </c>
      <c r="R133" s="226">
        <f>Q133*H133</f>
        <v>0</v>
      </c>
      <c r="S133" s="226">
        <v>0</v>
      </c>
      <c r="T133" s="22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28" t="s">
        <v>144</v>
      </c>
      <c r="AT133" s="228" t="s">
        <v>140</v>
      </c>
      <c r="AU133" s="228" t="s">
        <v>85</v>
      </c>
      <c r="AY133" s="14" t="s">
        <v>138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14" t="s">
        <v>85</v>
      </c>
      <c r="BK133" s="230">
        <f>ROUND(I133*H133,3)</f>
        <v>0</v>
      </c>
      <c r="BL133" s="14" t="s">
        <v>144</v>
      </c>
      <c r="BM133" s="228" t="s">
        <v>675</v>
      </c>
    </row>
    <row r="134" s="2" customFormat="1" ht="37.8" customHeight="1">
      <c r="A134" s="35"/>
      <c r="B134" s="36"/>
      <c r="C134" s="216" t="s">
        <v>9</v>
      </c>
      <c r="D134" s="216" t="s">
        <v>140</v>
      </c>
      <c r="E134" s="217" t="s">
        <v>676</v>
      </c>
      <c r="F134" s="218" t="s">
        <v>677</v>
      </c>
      <c r="G134" s="219" t="s">
        <v>143</v>
      </c>
      <c r="H134" s="220">
        <v>2846</v>
      </c>
      <c r="I134" s="221"/>
      <c r="J134" s="222">
        <f>ROUND(I134*H134,3)</f>
        <v>0</v>
      </c>
      <c r="K134" s="223"/>
      <c r="L134" s="41"/>
      <c r="M134" s="231" t="s">
        <v>1</v>
      </c>
      <c r="N134" s="232" t="s">
        <v>42</v>
      </c>
      <c r="O134" s="233"/>
      <c r="P134" s="234">
        <f>O134*H134</f>
        <v>0</v>
      </c>
      <c r="Q134" s="234">
        <v>0</v>
      </c>
      <c r="R134" s="234">
        <f>Q134*H134</f>
        <v>0</v>
      </c>
      <c r="S134" s="234">
        <v>0</v>
      </c>
      <c r="T134" s="235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28" t="s">
        <v>144</v>
      </c>
      <c r="AT134" s="228" t="s">
        <v>140</v>
      </c>
      <c r="AU134" s="228" t="s">
        <v>85</v>
      </c>
      <c r="AY134" s="14" t="s">
        <v>138</v>
      </c>
      <c r="BE134" s="229">
        <f>IF(N134="základní",J134,0)</f>
        <v>0</v>
      </c>
      <c r="BF134" s="229">
        <f>IF(N134="snížená",J134,0)</f>
        <v>0</v>
      </c>
      <c r="BG134" s="229">
        <f>IF(N134="zákl. přenesená",J134,0)</f>
        <v>0</v>
      </c>
      <c r="BH134" s="229">
        <f>IF(N134="sníž. přenesená",J134,0)</f>
        <v>0</v>
      </c>
      <c r="BI134" s="229">
        <f>IF(N134="nulová",J134,0)</f>
        <v>0</v>
      </c>
      <c r="BJ134" s="14" t="s">
        <v>85</v>
      </c>
      <c r="BK134" s="230">
        <f>ROUND(I134*H134,3)</f>
        <v>0</v>
      </c>
      <c r="BL134" s="14" t="s">
        <v>144</v>
      </c>
      <c r="BM134" s="228" t="s">
        <v>678</v>
      </c>
    </row>
    <row r="135" s="2" customFormat="1" ht="6.96" customHeight="1">
      <c r="A135" s="35"/>
      <c r="B135" s="63"/>
      <c r="C135" s="64"/>
      <c r="D135" s="64"/>
      <c r="E135" s="64"/>
      <c r="F135" s="64"/>
      <c r="G135" s="64"/>
      <c r="H135" s="64"/>
      <c r="I135" s="64"/>
      <c r="J135" s="64"/>
      <c r="K135" s="64"/>
      <c r="L135" s="41"/>
      <c r="M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</row>
  </sheetData>
  <sheetProtection sheet="1" autoFilter="0" formatColumns="0" formatRows="0" objects="1" scenarios="1" spinCount="100000" saltValue="pdWZBwgikqaItr7QNm076VY/u06N567mgmTExwg2X5q6XGi9esw0XS6dmqczHKg0Cc2sadMVw4QqeE8Hws6nIw==" hashValue="utWxJtG9cYtL0pL5HQ8DWbEgMk3LGGxdov7CmmzuaMX6uLly3Eluzw7qvWY9PNTRodJTxYDpzOyLDMuv8aA+uA==" algorithmName="SHA-512" password="CC35"/>
  <autoFilter ref="C118:K134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102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87</v>
      </c>
    </row>
    <row r="4" s="1" customFormat="1" ht="24.96" customHeight="1">
      <c r="B4" s="17"/>
      <c r="D4" s="135" t="s">
        <v>112</v>
      </c>
      <c r="L4" s="17"/>
      <c r="M4" s="136" t="s">
        <v>11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16.5" customHeight="1">
      <c r="B7" s="17"/>
      <c r="E7" s="138" t="str">
        <f>'Rekapitulace stavby'!K6</f>
        <v>Park a dětské hřiště - Nová Bystřice - pan Cimbůrková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113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679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17. 10. 2025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tr">
        <f>IF('Rekapitulace stavby'!AN10="","",'Rekapitulace stavby'!AN10)</f>
        <v/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tr">
        <f>IF('Rekapitulace stavby'!E11="","",'Rekapitulace stavby'!E11)</f>
        <v xml:space="preserve"> </v>
      </c>
      <c r="F15" s="35"/>
      <c r="G15" s="35"/>
      <c r="H15" s="35"/>
      <c r="I15" s="137" t="s">
        <v>27</v>
      </c>
      <c r="J15" s="140" t="str">
        <f>IF('Rekapitulace stavby'!AN11="","",'Rekapitulace stavby'!AN11)</f>
        <v/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28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27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30</v>
      </c>
      <c r="E20" s="35"/>
      <c r="F20" s="35"/>
      <c r="G20" s="35"/>
      <c r="H20" s="35"/>
      <c r="I20" s="137" t="s">
        <v>25</v>
      </c>
      <c r="J20" s="140" t="str">
        <f>IF('Rekapitulace stavby'!AN16="","",'Rekapitulace stavby'!AN16)</f>
        <v/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tr">
        <f>IF('Rekapitulace stavby'!E17="","",'Rekapitulace stavby'!E17)</f>
        <v xml:space="preserve"> </v>
      </c>
      <c r="F21" s="35"/>
      <c r="G21" s="35"/>
      <c r="H21" s="35"/>
      <c r="I21" s="137" t="s">
        <v>27</v>
      </c>
      <c r="J21" s="140" t="str">
        <f>IF('Rekapitulace stavby'!AN17="","",'Rekapitulace stavby'!AN17)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33</v>
      </c>
      <c r="E23" s="35"/>
      <c r="F23" s="35"/>
      <c r="G23" s="35"/>
      <c r="H23" s="35"/>
      <c r="I23" s="137" t="s">
        <v>25</v>
      </c>
      <c r="J23" s="140" t="s">
        <v>34</v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">
        <v>35</v>
      </c>
      <c r="F24" s="35"/>
      <c r="G24" s="35"/>
      <c r="H24" s="35"/>
      <c r="I24" s="137" t="s">
        <v>27</v>
      </c>
      <c r="J24" s="140" t="s">
        <v>1</v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36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37</v>
      </c>
      <c r="E30" s="35"/>
      <c r="F30" s="35"/>
      <c r="G30" s="35"/>
      <c r="H30" s="35"/>
      <c r="I30" s="35"/>
      <c r="J30" s="148">
        <f>ROUND(J116,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39</v>
      </c>
      <c r="G32" s="35"/>
      <c r="H32" s="35"/>
      <c r="I32" s="149" t="s">
        <v>38</v>
      </c>
      <c r="J32" s="149" t="s">
        <v>40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41</v>
      </c>
      <c r="E33" s="137" t="s">
        <v>42</v>
      </c>
      <c r="F33" s="151">
        <f>ROUND((SUM(BE116:BE137)),  2)</f>
        <v>0</v>
      </c>
      <c r="G33" s="35"/>
      <c r="H33" s="35"/>
      <c r="I33" s="152">
        <v>0.20999999999999999</v>
      </c>
      <c r="J33" s="151">
        <f>ROUND(((SUM(BE116:BE137))*I33),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43</v>
      </c>
      <c r="F34" s="151">
        <f>ROUND((SUM(BF116:BF137)),  2)</f>
        <v>0</v>
      </c>
      <c r="G34" s="35"/>
      <c r="H34" s="35"/>
      <c r="I34" s="152">
        <v>0.12</v>
      </c>
      <c r="J34" s="151">
        <f>ROUND(((SUM(BF116:BF137))*I34),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44</v>
      </c>
      <c r="F35" s="151">
        <f>ROUND((SUM(BG116:BG137)),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45</v>
      </c>
      <c r="F36" s="151">
        <f>ROUND((SUM(BH116:BH137)),  2)</f>
        <v>0</v>
      </c>
      <c r="G36" s="35"/>
      <c r="H36" s="35"/>
      <c r="I36" s="152">
        <v>0.12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46</v>
      </c>
      <c r="F37" s="151">
        <f>ROUND((SUM(BI116:BI137)),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47</v>
      </c>
      <c r="E39" s="155"/>
      <c r="F39" s="155"/>
      <c r="G39" s="156" t="s">
        <v>48</v>
      </c>
      <c r="H39" s="157" t="s">
        <v>49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50</v>
      </c>
      <c r="E50" s="161"/>
      <c r="F50" s="161"/>
      <c r="G50" s="160" t="s">
        <v>51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52</v>
      </c>
      <c r="E61" s="163"/>
      <c r="F61" s="164" t="s">
        <v>53</v>
      </c>
      <c r="G61" s="162" t="s">
        <v>52</v>
      </c>
      <c r="H61" s="163"/>
      <c r="I61" s="163"/>
      <c r="J61" s="165" t="s">
        <v>53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54</v>
      </c>
      <c r="E65" s="166"/>
      <c r="F65" s="166"/>
      <c r="G65" s="160" t="s">
        <v>55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52</v>
      </c>
      <c r="E76" s="163"/>
      <c r="F76" s="164" t="s">
        <v>53</v>
      </c>
      <c r="G76" s="162" t="s">
        <v>52</v>
      </c>
      <c r="H76" s="163"/>
      <c r="I76" s="163"/>
      <c r="J76" s="165" t="s">
        <v>53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115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71" t="str">
        <f>E7</f>
        <v>Park a dětské hřiště - Nová Bystřice - pan Cimbůrková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113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06 - Zařízení hřiště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7"/>
      <c r="E89" s="37"/>
      <c r="F89" s="24" t="str">
        <f>F12</f>
        <v>Rybní ulice, Nová Bystřice</v>
      </c>
      <c r="G89" s="37"/>
      <c r="H89" s="37"/>
      <c r="I89" s="29" t="s">
        <v>22</v>
      </c>
      <c r="J89" s="76" t="str">
        <f>IF(J12="","",J12)</f>
        <v>17. 10. 2025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 xml:space="preserve"> </v>
      </c>
      <c r="G91" s="37"/>
      <c r="H91" s="37"/>
      <c r="I91" s="29" t="s">
        <v>30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28</v>
      </c>
      <c r="D92" s="37"/>
      <c r="E92" s="37"/>
      <c r="F92" s="24" t="str">
        <f>IF(E18="","",E18)</f>
        <v>Vyplň údaj</v>
      </c>
      <c r="G92" s="37"/>
      <c r="H92" s="37"/>
      <c r="I92" s="29" t="s">
        <v>33</v>
      </c>
      <c r="J92" s="33" t="str">
        <f>E24</f>
        <v>Tereza Čábelková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72" t="s">
        <v>116</v>
      </c>
      <c r="D94" s="173"/>
      <c r="E94" s="173"/>
      <c r="F94" s="173"/>
      <c r="G94" s="173"/>
      <c r="H94" s="173"/>
      <c r="I94" s="173"/>
      <c r="J94" s="174" t="s">
        <v>117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5" t="s">
        <v>118</v>
      </c>
      <c r="D96" s="37"/>
      <c r="E96" s="37"/>
      <c r="F96" s="37"/>
      <c r="G96" s="37"/>
      <c r="H96" s="37"/>
      <c r="I96" s="37"/>
      <c r="J96" s="107">
        <f>J116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119</v>
      </c>
    </row>
    <row r="97" s="2" customFormat="1" ht="21.84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60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="2" customFormat="1" ht="6.96" customHeight="1">
      <c r="A98" s="35"/>
      <c r="B98" s="63"/>
      <c r="C98" s="64"/>
      <c r="D98" s="64"/>
      <c r="E98" s="64"/>
      <c r="F98" s="64"/>
      <c r="G98" s="64"/>
      <c r="H98" s="64"/>
      <c r="I98" s="64"/>
      <c r="J98" s="64"/>
      <c r="K98" s="64"/>
      <c r="L98" s="60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</row>
    <row r="102" s="2" customFormat="1" ht="6.96" customHeight="1">
      <c r="A102" s="35"/>
      <c r="B102" s="65"/>
      <c r="C102" s="66"/>
      <c r="D102" s="66"/>
      <c r="E102" s="66"/>
      <c r="F102" s="66"/>
      <c r="G102" s="66"/>
      <c r="H102" s="66"/>
      <c r="I102" s="66"/>
      <c r="J102" s="66"/>
      <c r="K102" s="66"/>
      <c r="L102" s="60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3" s="2" customFormat="1" ht="24.96" customHeight="1">
      <c r="A103" s="35"/>
      <c r="B103" s="36"/>
      <c r="C103" s="20" t="s">
        <v>123</v>
      </c>
      <c r="D103" s="37"/>
      <c r="E103" s="37"/>
      <c r="F103" s="37"/>
      <c r="G103" s="37"/>
      <c r="H103" s="37"/>
      <c r="I103" s="37"/>
      <c r="J103" s="37"/>
      <c r="K103" s="37"/>
      <c r="L103" s="60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="2" customFormat="1" ht="6.96" customHeight="1">
      <c r="A104" s="35"/>
      <c r="B104" s="36"/>
      <c r="C104" s="37"/>
      <c r="D104" s="37"/>
      <c r="E104" s="37"/>
      <c r="F104" s="37"/>
      <c r="G104" s="37"/>
      <c r="H104" s="37"/>
      <c r="I104" s="37"/>
      <c r="J104" s="37"/>
      <c r="K104" s="37"/>
      <c r="L104" s="60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="2" customFormat="1" ht="12" customHeight="1">
      <c r="A105" s="35"/>
      <c r="B105" s="36"/>
      <c r="C105" s="29" t="s">
        <v>16</v>
      </c>
      <c r="D105" s="37"/>
      <c r="E105" s="37"/>
      <c r="F105" s="37"/>
      <c r="G105" s="37"/>
      <c r="H105" s="37"/>
      <c r="I105" s="37"/>
      <c r="J105" s="37"/>
      <c r="K105" s="37"/>
      <c r="L105" s="60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="2" customFormat="1" ht="16.5" customHeight="1">
      <c r="A106" s="35"/>
      <c r="B106" s="36"/>
      <c r="C106" s="37"/>
      <c r="D106" s="37"/>
      <c r="E106" s="171" t="str">
        <f>E7</f>
        <v>Park a dětské hřiště - Nová Bystřice - pan Cimbůrková</v>
      </c>
      <c r="F106" s="29"/>
      <c r="G106" s="29"/>
      <c r="H106" s="29"/>
      <c r="I106" s="37"/>
      <c r="J106" s="37"/>
      <c r="K106" s="37"/>
      <c r="L106" s="60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12" customHeight="1">
      <c r="A107" s="35"/>
      <c r="B107" s="36"/>
      <c r="C107" s="29" t="s">
        <v>113</v>
      </c>
      <c r="D107" s="37"/>
      <c r="E107" s="37"/>
      <c r="F107" s="37"/>
      <c r="G107" s="37"/>
      <c r="H107" s="37"/>
      <c r="I107" s="37"/>
      <c r="J107" s="37"/>
      <c r="K107" s="37"/>
      <c r="L107" s="60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16.5" customHeight="1">
      <c r="A108" s="35"/>
      <c r="B108" s="36"/>
      <c r="C108" s="37"/>
      <c r="D108" s="37"/>
      <c r="E108" s="73" t="str">
        <f>E9</f>
        <v>06 - Zařízení hřiště</v>
      </c>
      <c r="F108" s="37"/>
      <c r="G108" s="37"/>
      <c r="H108" s="37"/>
      <c r="I108" s="37"/>
      <c r="J108" s="37"/>
      <c r="K108" s="37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6.96" customHeight="1">
      <c r="A109" s="35"/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2" customHeight="1">
      <c r="A110" s="35"/>
      <c r="B110" s="36"/>
      <c r="C110" s="29" t="s">
        <v>20</v>
      </c>
      <c r="D110" s="37"/>
      <c r="E110" s="37"/>
      <c r="F110" s="24" t="str">
        <f>F12</f>
        <v>Rybní ulice, Nová Bystřice</v>
      </c>
      <c r="G110" s="37"/>
      <c r="H110" s="37"/>
      <c r="I110" s="29" t="s">
        <v>22</v>
      </c>
      <c r="J110" s="76" t="str">
        <f>IF(J12="","",J12)</f>
        <v>17. 10. 2025</v>
      </c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6.96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5.15" customHeight="1">
      <c r="A112" s="35"/>
      <c r="B112" s="36"/>
      <c r="C112" s="29" t="s">
        <v>24</v>
      </c>
      <c r="D112" s="37"/>
      <c r="E112" s="37"/>
      <c r="F112" s="24" t="str">
        <f>E15</f>
        <v xml:space="preserve"> </v>
      </c>
      <c r="G112" s="37"/>
      <c r="H112" s="37"/>
      <c r="I112" s="29" t="s">
        <v>30</v>
      </c>
      <c r="J112" s="33" t="str">
        <f>E21</f>
        <v xml:space="preserve"> </v>
      </c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5.15" customHeight="1">
      <c r="A113" s="35"/>
      <c r="B113" s="36"/>
      <c r="C113" s="29" t="s">
        <v>28</v>
      </c>
      <c r="D113" s="37"/>
      <c r="E113" s="37"/>
      <c r="F113" s="24" t="str">
        <f>IF(E18="","",E18)</f>
        <v>Vyplň údaj</v>
      </c>
      <c r="G113" s="37"/>
      <c r="H113" s="37"/>
      <c r="I113" s="29" t="s">
        <v>33</v>
      </c>
      <c r="J113" s="33" t="str">
        <f>E24</f>
        <v>Tereza Čábelková</v>
      </c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0.32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11" customFormat="1" ht="29.28" customHeight="1">
      <c r="A115" s="188"/>
      <c r="B115" s="189"/>
      <c r="C115" s="190" t="s">
        <v>124</v>
      </c>
      <c r="D115" s="191" t="s">
        <v>62</v>
      </c>
      <c r="E115" s="191" t="s">
        <v>58</v>
      </c>
      <c r="F115" s="191" t="s">
        <v>59</v>
      </c>
      <c r="G115" s="191" t="s">
        <v>125</v>
      </c>
      <c r="H115" s="191" t="s">
        <v>126</v>
      </c>
      <c r="I115" s="191" t="s">
        <v>127</v>
      </c>
      <c r="J115" s="192" t="s">
        <v>117</v>
      </c>
      <c r="K115" s="193" t="s">
        <v>128</v>
      </c>
      <c r="L115" s="194"/>
      <c r="M115" s="97" t="s">
        <v>1</v>
      </c>
      <c r="N115" s="98" t="s">
        <v>41</v>
      </c>
      <c r="O115" s="98" t="s">
        <v>129</v>
      </c>
      <c r="P115" s="98" t="s">
        <v>130</v>
      </c>
      <c r="Q115" s="98" t="s">
        <v>131</v>
      </c>
      <c r="R115" s="98" t="s">
        <v>132</v>
      </c>
      <c r="S115" s="98" t="s">
        <v>133</v>
      </c>
      <c r="T115" s="99" t="s">
        <v>134</v>
      </c>
      <c r="U115" s="188"/>
      <c r="V115" s="188"/>
      <c r="W115" s="188"/>
      <c r="X115" s="188"/>
      <c r="Y115" s="188"/>
      <c r="Z115" s="188"/>
      <c r="AA115" s="188"/>
      <c r="AB115" s="188"/>
      <c r="AC115" s="188"/>
      <c r="AD115" s="188"/>
      <c r="AE115" s="188"/>
    </row>
    <row r="116" s="2" customFormat="1" ht="22.8" customHeight="1">
      <c r="A116" s="35"/>
      <c r="B116" s="36"/>
      <c r="C116" s="104" t="s">
        <v>135</v>
      </c>
      <c r="D116" s="37"/>
      <c r="E116" s="37"/>
      <c r="F116" s="37"/>
      <c r="G116" s="37"/>
      <c r="H116" s="37"/>
      <c r="I116" s="37"/>
      <c r="J116" s="195">
        <f>BK116</f>
        <v>0</v>
      </c>
      <c r="K116" s="37"/>
      <c r="L116" s="41"/>
      <c r="M116" s="100"/>
      <c r="N116" s="196"/>
      <c r="O116" s="101"/>
      <c r="P116" s="197">
        <f>SUM(P117:P137)</f>
        <v>0</v>
      </c>
      <c r="Q116" s="101"/>
      <c r="R116" s="197">
        <f>SUM(R117:R137)</f>
        <v>0</v>
      </c>
      <c r="S116" s="101"/>
      <c r="T116" s="198">
        <f>SUM(T117:T137)</f>
        <v>0</v>
      </c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T116" s="14" t="s">
        <v>76</v>
      </c>
      <c r="AU116" s="14" t="s">
        <v>119</v>
      </c>
      <c r="BK116" s="199">
        <f>SUM(BK117:BK137)</f>
        <v>0</v>
      </c>
    </row>
    <row r="117" s="2" customFormat="1" ht="16.5" customHeight="1">
      <c r="A117" s="35"/>
      <c r="B117" s="36"/>
      <c r="C117" s="216" t="s">
        <v>85</v>
      </c>
      <c r="D117" s="216" t="s">
        <v>140</v>
      </c>
      <c r="E117" s="217" t="s">
        <v>680</v>
      </c>
      <c r="F117" s="218" t="s">
        <v>681</v>
      </c>
      <c r="G117" s="219" t="s">
        <v>156</v>
      </c>
      <c r="H117" s="220">
        <v>2</v>
      </c>
      <c r="I117" s="221"/>
      <c r="J117" s="222">
        <f>ROUND(I117*H117,3)</f>
        <v>0</v>
      </c>
      <c r="K117" s="223"/>
      <c r="L117" s="41"/>
      <c r="M117" s="224" t="s">
        <v>1</v>
      </c>
      <c r="N117" s="225" t="s">
        <v>42</v>
      </c>
      <c r="O117" s="88"/>
      <c r="P117" s="226">
        <f>O117*H117</f>
        <v>0</v>
      </c>
      <c r="Q117" s="226">
        <v>0</v>
      </c>
      <c r="R117" s="226">
        <f>Q117*H117</f>
        <v>0</v>
      </c>
      <c r="S117" s="226">
        <v>0</v>
      </c>
      <c r="T117" s="227">
        <f>S117*H117</f>
        <v>0</v>
      </c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R117" s="228" t="s">
        <v>144</v>
      </c>
      <c r="AT117" s="228" t="s">
        <v>140</v>
      </c>
      <c r="AU117" s="228" t="s">
        <v>77</v>
      </c>
      <c r="AY117" s="14" t="s">
        <v>138</v>
      </c>
      <c r="BE117" s="229">
        <f>IF(N117="základní",J117,0)</f>
        <v>0</v>
      </c>
      <c r="BF117" s="229">
        <f>IF(N117="snížená",J117,0)</f>
        <v>0</v>
      </c>
      <c r="BG117" s="229">
        <f>IF(N117="zákl. přenesená",J117,0)</f>
        <v>0</v>
      </c>
      <c r="BH117" s="229">
        <f>IF(N117="sníž. přenesená",J117,0)</f>
        <v>0</v>
      </c>
      <c r="BI117" s="229">
        <f>IF(N117="nulová",J117,0)</f>
        <v>0</v>
      </c>
      <c r="BJ117" s="14" t="s">
        <v>85</v>
      </c>
      <c r="BK117" s="230">
        <f>ROUND(I117*H117,3)</f>
        <v>0</v>
      </c>
      <c r="BL117" s="14" t="s">
        <v>144</v>
      </c>
      <c r="BM117" s="228" t="s">
        <v>682</v>
      </c>
    </row>
    <row r="118" s="2" customFormat="1" ht="16.5" customHeight="1">
      <c r="A118" s="35"/>
      <c r="B118" s="36"/>
      <c r="C118" s="216" t="s">
        <v>87</v>
      </c>
      <c r="D118" s="216" t="s">
        <v>140</v>
      </c>
      <c r="E118" s="217" t="s">
        <v>683</v>
      </c>
      <c r="F118" s="218" t="s">
        <v>684</v>
      </c>
      <c r="G118" s="219" t="s">
        <v>156</v>
      </c>
      <c r="H118" s="220">
        <v>2</v>
      </c>
      <c r="I118" s="221"/>
      <c r="J118" s="222">
        <f>ROUND(I118*H118,3)</f>
        <v>0</v>
      </c>
      <c r="K118" s="223"/>
      <c r="L118" s="41"/>
      <c r="M118" s="224" t="s">
        <v>1</v>
      </c>
      <c r="N118" s="225" t="s">
        <v>42</v>
      </c>
      <c r="O118" s="88"/>
      <c r="P118" s="226">
        <f>O118*H118</f>
        <v>0</v>
      </c>
      <c r="Q118" s="226">
        <v>0</v>
      </c>
      <c r="R118" s="226">
        <f>Q118*H118</f>
        <v>0</v>
      </c>
      <c r="S118" s="226">
        <v>0</v>
      </c>
      <c r="T118" s="227">
        <f>S118*H118</f>
        <v>0</v>
      </c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R118" s="228" t="s">
        <v>144</v>
      </c>
      <c r="AT118" s="228" t="s">
        <v>140</v>
      </c>
      <c r="AU118" s="228" t="s">
        <v>77</v>
      </c>
      <c r="AY118" s="14" t="s">
        <v>138</v>
      </c>
      <c r="BE118" s="229">
        <f>IF(N118="základní",J118,0)</f>
        <v>0</v>
      </c>
      <c r="BF118" s="229">
        <f>IF(N118="snížená",J118,0)</f>
        <v>0</v>
      </c>
      <c r="BG118" s="229">
        <f>IF(N118="zákl. přenesená",J118,0)</f>
        <v>0</v>
      </c>
      <c r="BH118" s="229">
        <f>IF(N118="sníž. přenesená",J118,0)</f>
        <v>0</v>
      </c>
      <c r="BI118" s="229">
        <f>IF(N118="nulová",J118,0)</f>
        <v>0</v>
      </c>
      <c r="BJ118" s="14" t="s">
        <v>85</v>
      </c>
      <c r="BK118" s="230">
        <f>ROUND(I118*H118,3)</f>
        <v>0</v>
      </c>
      <c r="BL118" s="14" t="s">
        <v>144</v>
      </c>
      <c r="BM118" s="228" t="s">
        <v>685</v>
      </c>
    </row>
    <row r="119" s="2" customFormat="1" ht="16.5" customHeight="1">
      <c r="A119" s="35"/>
      <c r="B119" s="36"/>
      <c r="C119" s="216" t="s">
        <v>149</v>
      </c>
      <c r="D119" s="216" t="s">
        <v>140</v>
      </c>
      <c r="E119" s="217" t="s">
        <v>686</v>
      </c>
      <c r="F119" s="218" t="s">
        <v>687</v>
      </c>
      <c r="G119" s="219" t="s">
        <v>156</v>
      </c>
      <c r="H119" s="220">
        <v>1</v>
      </c>
      <c r="I119" s="221"/>
      <c r="J119" s="222">
        <f>ROUND(I119*H119,3)</f>
        <v>0</v>
      </c>
      <c r="K119" s="223"/>
      <c r="L119" s="41"/>
      <c r="M119" s="224" t="s">
        <v>1</v>
      </c>
      <c r="N119" s="225" t="s">
        <v>42</v>
      </c>
      <c r="O119" s="88"/>
      <c r="P119" s="226">
        <f>O119*H119</f>
        <v>0</v>
      </c>
      <c r="Q119" s="226">
        <v>0</v>
      </c>
      <c r="R119" s="226">
        <f>Q119*H119</f>
        <v>0</v>
      </c>
      <c r="S119" s="226">
        <v>0</v>
      </c>
      <c r="T119" s="227">
        <f>S119*H119</f>
        <v>0</v>
      </c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R119" s="228" t="s">
        <v>144</v>
      </c>
      <c r="AT119" s="228" t="s">
        <v>140</v>
      </c>
      <c r="AU119" s="228" t="s">
        <v>77</v>
      </c>
      <c r="AY119" s="14" t="s">
        <v>138</v>
      </c>
      <c r="BE119" s="229">
        <f>IF(N119="základní",J119,0)</f>
        <v>0</v>
      </c>
      <c r="BF119" s="229">
        <f>IF(N119="snížená",J119,0)</f>
        <v>0</v>
      </c>
      <c r="BG119" s="229">
        <f>IF(N119="zákl. přenesená",J119,0)</f>
        <v>0</v>
      </c>
      <c r="BH119" s="229">
        <f>IF(N119="sníž. přenesená",J119,0)</f>
        <v>0</v>
      </c>
      <c r="BI119" s="229">
        <f>IF(N119="nulová",J119,0)</f>
        <v>0</v>
      </c>
      <c r="BJ119" s="14" t="s">
        <v>85</v>
      </c>
      <c r="BK119" s="230">
        <f>ROUND(I119*H119,3)</f>
        <v>0</v>
      </c>
      <c r="BL119" s="14" t="s">
        <v>144</v>
      </c>
      <c r="BM119" s="228" t="s">
        <v>688</v>
      </c>
    </row>
    <row r="120" s="2" customFormat="1" ht="16.5" customHeight="1">
      <c r="A120" s="35"/>
      <c r="B120" s="36"/>
      <c r="C120" s="216" t="s">
        <v>144</v>
      </c>
      <c r="D120" s="216" t="s">
        <v>140</v>
      </c>
      <c r="E120" s="217" t="s">
        <v>689</v>
      </c>
      <c r="F120" s="218" t="s">
        <v>690</v>
      </c>
      <c r="G120" s="219" t="s">
        <v>156</v>
      </c>
      <c r="H120" s="220">
        <v>1</v>
      </c>
      <c r="I120" s="221"/>
      <c r="J120" s="222">
        <f>ROUND(I120*H120,3)</f>
        <v>0</v>
      </c>
      <c r="K120" s="223"/>
      <c r="L120" s="41"/>
      <c r="M120" s="224" t="s">
        <v>1</v>
      </c>
      <c r="N120" s="225" t="s">
        <v>42</v>
      </c>
      <c r="O120" s="88"/>
      <c r="P120" s="226">
        <f>O120*H120</f>
        <v>0</v>
      </c>
      <c r="Q120" s="226">
        <v>0</v>
      </c>
      <c r="R120" s="226">
        <f>Q120*H120</f>
        <v>0</v>
      </c>
      <c r="S120" s="226">
        <v>0</v>
      </c>
      <c r="T120" s="227">
        <f>S120*H120</f>
        <v>0</v>
      </c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R120" s="228" t="s">
        <v>144</v>
      </c>
      <c r="AT120" s="228" t="s">
        <v>140</v>
      </c>
      <c r="AU120" s="228" t="s">
        <v>77</v>
      </c>
      <c r="AY120" s="14" t="s">
        <v>138</v>
      </c>
      <c r="BE120" s="229">
        <f>IF(N120="základní",J120,0)</f>
        <v>0</v>
      </c>
      <c r="BF120" s="229">
        <f>IF(N120="snížená",J120,0)</f>
        <v>0</v>
      </c>
      <c r="BG120" s="229">
        <f>IF(N120="zákl. přenesená",J120,0)</f>
        <v>0</v>
      </c>
      <c r="BH120" s="229">
        <f>IF(N120="sníž. přenesená",J120,0)</f>
        <v>0</v>
      </c>
      <c r="BI120" s="229">
        <f>IF(N120="nulová",J120,0)</f>
        <v>0</v>
      </c>
      <c r="BJ120" s="14" t="s">
        <v>85</v>
      </c>
      <c r="BK120" s="230">
        <f>ROUND(I120*H120,3)</f>
        <v>0</v>
      </c>
      <c r="BL120" s="14" t="s">
        <v>144</v>
      </c>
      <c r="BM120" s="228" t="s">
        <v>691</v>
      </c>
    </row>
    <row r="121" s="2" customFormat="1" ht="16.5" customHeight="1">
      <c r="A121" s="35"/>
      <c r="B121" s="36"/>
      <c r="C121" s="216" t="s">
        <v>158</v>
      </c>
      <c r="D121" s="216" t="s">
        <v>140</v>
      </c>
      <c r="E121" s="217" t="s">
        <v>692</v>
      </c>
      <c r="F121" s="218" t="s">
        <v>693</v>
      </c>
      <c r="G121" s="219" t="s">
        <v>156</v>
      </c>
      <c r="H121" s="220">
        <v>1</v>
      </c>
      <c r="I121" s="221"/>
      <c r="J121" s="222">
        <f>ROUND(I121*H121,3)</f>
        <v>0</v>
      </c>
      <c r="K121" s="223"/>
      <c r="L121" s="41"/>
      <c r="M121" s="224" t="s">
        <v>1</v>
      </c>
      <c r="N121" s="225" t="s">
        <v>42</v>
      </c>
      <c r="O121" s="88"/>
      <c r="P121" s="226">
        <f>O121*H121</f>
        <v>0</v>
      </c>
      <c r="Q121" s="226">
        <v>0</v>
      </c>
      <c r="R121" s="226">
        <f>Q121*H121</f>
        <v>0</v>
      </c>
      <c r="S121" s="226">
        <v>0</v>
      </c>
      <c r="T121" s="227">
        <f>S121*H121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228" t="s">
        <v>144</v>
      </c>
      <c r="AT121" s="228" t="s">
        <v>140</v>
      </c>
      <c r="AU121" s="228" t="s">
        <v>77</v>
      </c>
      <c r="AY121" s="14" t="s">
        <v>138</v>
      </c>
      <c r="BE121" s="229">
        <f>IF(N121="základní",J121,0)</f>
        <v>0</v>
      </c>
      <c r="BF121" s="229">
        <f>IF(N121="snížená",J121,0)</f>
        <v>0</v>
      </c>
      <c r="BG121" s="229">
        <f>IF(N121="zákl. přenesená",J121,0)</f>
        <v>0</v>
      </c>
      <c r="BH121" s="229">
        <f>IF(N121="sníž. přenesená",J121,0)</f>
        <v>0</v>
      </c>
      <c r="BI121" s="229">
        <f>IF(N121="nulová",J121,0)</f>
        <v>0</v>
      </c>
      <c r="BJ121" s="14" t="s">
        <v>85</v>
      </c>
      <c r="BK121" s="230">
        <f>ROUND(I121*H121,3)</f>
        <v>0</v>
      </c>
      <c r="BL121" s="14" t="s">
        <v>144</v>
      </c>
      <c r="BM121" s="228" t="s">
        <v>694</v>
      </c>
    </row>
    <row r="122" s="2" customFormat="1" ht="16.5" customHeight="1">
      <c r="A122" s="35"/>
      <c r="B122" s="36"/>
      <c r="C122" s="216" t="s">
        <v>162</v>
      </c>
      <c r="D122" s="216" t="s">
        <v>140</v>
      </c>
      <c r="E122" s="217" t="s">
        <v>695</v>
      </c>
      <c r="F122" s="218" t="s">
        <v>696</v>
      </c>
      <c r="G122" s="219" t="s">
        <v>156</v>
      </c>
      <c r="H122" s="220">
        <v>1</v>
      </c>
      <c r="I122" s="221"/>
      <c r="J122" s="222">
        <f>ROUND(I122*H122,3)</f>
        <v>0</v>
      </c>
      <c r="K122" s="223"/>
      <c r="L122" s="41"/>
      <c r="M122" s="224" t="s">
        <v>1</v>
      </c>
      <c r="N122" s="225" t="s">
        <v>42</v>
      </c>
      <c r="O122" s="88"/>
      <c r="P122" s="226">
        <f>O122*H122</f>
        <v>0</v>
      </c>
      <c r="Q122" s="226">
        <v>0</v>
      </c>
      <c r="R122" s="226">
        <f>Q122*H122</f>
        <v>0</v>
      </c>
      <c r="S122" s="226">
        <v>0</v>
      </c>
      <c r="T122" s="227">
        <f>S122*H122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R122" s="228" t="s">
        <v>144</v>
      </c>
      <c r="AT122" s="228" t="s">
        <v>140</v>
      </c>
      <c r="AU122" s="228" t="s">
        <v>77</v>
      </c>
      <c r="AY122" s="14" t="s">
        <v>138</v>
      </c>
      <c r="BE122" s="229">
        <f>IF(N122="základní",J122,0)</f>
        <v>0</v>
      </c>
      <c r="BF122" s="229">
        <f>IF(N122="snížená",J122,0)</f>
        <v>0</v>
      </c>
      <c r="BG122" s="229">
        <f>IF(N122="zákl. přenesená",J122,0)</f>
        <v>0</v>
      </c>
      <c r="BH122" s="229">
        <f>IF(N122="sníž. přenesená",J122,0)</f>
        <v>0</v>
      </c>
      <c r="BI122" s="229">
        <f>IF(N122="nulová",J122,0)</f>
        <v>0</v>
      </c>
      <c r="BJ122" s="14" t="s">
        <v>85</v>
      </c>
      <c r="BK122" s="230">
        <f>ROUND(I122*H122,3)</f>
        <v>0</v>
      </c>
      <c r="BL122" s="14" t="s">
        <v>144</v>
      </c>
      <c r="BM122" s="228" t="s">
        <v>697</v>
      </c>
    </row>
    <row r="123" s="2" customFormat="1" ht="16.5" customHeight="1">
      <c r="A123" s="35"/>
      <c r="B123" s="36"/>
      <c r="C123" s="216" t="s">
        <v>168</v>
      </c>
      <c r="D123" s="216" t="s">
        <v>140</v>
      </c>
      <c r="E123" s="217" t="s">
        <v>698</v>
      </c>
      <c r="F123" s="218" t="s">
        <v>699</v>
      </c>
      <c r="G123" s="219" t="s">
        <v>156</v>
      </c>
      <c r="H123" s="220">
        <v>1</v>
      </c>
      <c r="I123" s="221"/>
      <c r="J123" s="222">
        <f>ROUND(I123*H123,3)</f>
        <v>0</v>
      </c>
      <c r="K123" s="223"/>
      <c r="L123" s="41"/>
      <c r="M123" s="224" t="s">
        <v>1</v>
      </c>
      <c r="N123" s="225" t="s">
        <v>42</v>
      </c>
      <c r="O123" s="88"/>
      <c r="P123" s="226">
        <f>O123*H123</f>
        <v>0</v>
      </c>
      <c r="Q123" s="226">
        <v>0</v>
      </c>
      <c r="R123" s="226">
        <f>Q123*H123</f>
        <v>0</v>
      </c>
      <c r="S123" s="226">
        <v>0</v>
      </c>
      <c r="T123" s="227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228" t="s">
        <v>144</v>
      </c>
      <c r="AT123" s="228" t="s">
        <v>140</v>
      </c>
      <c r="AU123" s="228" t="s">
        <v>77</v>
      </c>
      <c r="AY123" s="14" t="s">
        <v>138</v>
      </c>
      <c r="BE123" s="229">
        <f>IF(N123="základní",J123,0)</f>
        <v>0</v>
      </c>
      <c r="BF123" s="229">
        <f>IF(N123="snížená",J123,0)</f>
        <v>0</v>
      </c>
      <c r="BG123" s="229">
        <f>IF(N123="zákl. přenesená",J123,0)</f>
        <v>0</v>
      </c>
      <c r="BH123" s="229">
        <f>IF(N123="sníž. přenesená",J123,0)</f>
        <v>0</v>
      </c>
      <c r="BI123" s="229">
        <f>IF(N123="nulová",J123,0)</f>
        <v>0</v>
      </c>
      <c r="BJ123" s="14" t="s">
        <v>85</v>
      </c>
      <c r="BK123" s="230">
        <f>ROUND(I123*H123,3)</f>
        <v>0</v>
      </c>
      <c r="BL123" s="14" t="s">
        <v>144</v>
      </c>
      <c r="BM123" s="228" t="s">
        <v>700</v>
      </c>
    </row>
    <row r="124" s="2" customFormat="1" ht="16.5" customHeight="1">
      <c r="A124" s="35"/>
      <c r="B124" s="36"/>
      <c r="C124" s="216" t="s">
        <v>173</v>
      </c>
      <c r="D124" s="216" t="s">
        <v>140</v>
      </c>
      <c r="E124" s="217" t="s">
        <v>701</v>
      </c>
      <c r="F124" s="218" t="s">
        <v>702</v>
      </c>
      <c r="G124" s="219" t="s">
        <v>156</v>
      </c>
      <c r="H124" s="220">
        <v>1</v>
      </c>
      <c r="I124" s="221"/>
      <c r="J124" s="222">
        <f>ROUND(I124*H124,3)</f>
        <v>0</v>
      </c>
      <c r="K124" s="223"/>
      <c r="L124" s="41"/>
      <c r="M124" s="224" t="s">
        <v>1</v>
      </c>
      <c r="N124" s="225" t="s">
        <v>42</v>
      </c>
      <c r="O124" s="88"/>
      <c r="P124" s="226">
        <f>O124*H124</f>
        <v>0</v>
      </c>
      <c r="Q124" s="226">
        <v>0</v>
      </c>
      <c r="R124" s="226">
        <f>Q124*H124</f>
        <v>0</v>
      </c>
      <c r="S124" s="226">
        <v>0</v>
      </c>
      <c r="T124" s="227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28" t="s">
        <v>144</v>
      </c>
      <c r="AT124" s="228" t="s">
        <v>140</v>
      </c>
      <c r="AU124" s="228" t="s">
        <v>77</v>
      </c>
      <c r="AY124" s="14" t="s">
        <v>138</v>
      </c>
      <c r="BE124" s="229">
        <f>IF(N124="základní",J124,0)</f>
        <v>0</v>
      </c>
      <c r="BF124" s="229">
        <f>IF(N124="snížená",J124,0)</f>
        <v>0</v>
      </c>
      <c r="BG124" s="229">
        <f>IF(N124="zákl. přenesená",J124,0)</f>
        <v>0</v>
      </c>
      <c r="BH124" s="229">
        <f>IF(N124="sníž. přenesená",J124,0)</f>
        <v>0</v>
      </c>
      <c r="BI124" s="229">
        <f>IF(N124="nulová",J124,0)</f>
        <v>0</v>
      </c>
      <c r="BJ124" s="14" t="s">
        <v>85</v>
      </c>
      <c r="BK124" s="230">
        <f>ROUND(I124*H124,3)</f>
        <v>0</v>
      </c>
      <c r="BL124" s="14" t="s">
        <v>144</v>
      </c>
      <c r="BM124" s="228" t="s">
        <v>703</v>
      </c>
    </row>
    <row r="125" s="2" customFormat="1" ht="16.5" customHeight="1">
      <c r="A125" s="35"/>
      <c r="B125" s="36"/>
      <c r="C125" s="216" t="s">
        <v>212</v>
      </c>
      <c r="D125" s="216" t="s">
        <v>140</v>
      </c>
      <c r="E125" s="217" t="s">
        <v>704</v>
      </c>
      <c r="F125" s="218" t="s">
        <v>705</v>
      </c>
      <c r="G125" s="219" t="s">
        <v>156</v>
      </c>
      <c r="H125" s="220">
        <v>1</v>
      </c>
      <c r="I125" s="221"/>
      <c r="J125" s="222">
        <f>ROUND(I125*H125,3)</f>
        <v>0</v>
      </c>
      <c r="K125" s="223"/>
      <c r="L125" s="41"/>
      <c r="M125" s="224" t="s">
        <v>1</v>
      </c>
      <c r="N125" s="225" t="s">
        <v>42</v>
      </c>
      <c r="O125" s="88"/>
      <c r="P125" s="226">
        <f>O125*H125</f>
        <v>0</v>
      </c>
      <c r="Q125" s="226">
        <v>0</v>
      </c>
      <c r="R125" s="226">
        <f>Q125*H125</f>
        <v>0</v>
      </c>
      <c r="S125" s="226">
        <v>0</v>
      </c>
      <c r="T125" s="227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28" t="s">
        <v>144</v>
      </c>
      <c r="AT125" s="228" t="s">
        <v>140</v>
      </c>
      <c r="AU125" s="228" t="s">
        <v>77</v>
      </c>
      <c r="AY125" s="14" t="s">
        <v>138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14" t="s">
        <v>85</v>
      </c>
      <c r="BK125" s="230">
        <f>ROUND(I125*H125,3)</f>
        <v>0</v>
      </c>
      <c r="BL125" s="14" t="s">
        <v>144</v>
      </c>
      <c r="BM125" s="228" t="s">
        <v>706</v>
      </c>
    </row>
    <row r="126" s="2" customFormat="1" ht="16.5" customHeight="1">
      <c r="A126" s="35"/>
      <c r="B126" s="36"/>
      <c r="C126" s="216" t="s">
        <v>216</v>
      </c>
      <c r="D126" s="216" t="s">
        <v>140</v>
      </c>
      <c r="E126" s="217" t="s">
        <v>707</v>
      </c>
      <c r="F126" s="218" t="s">
        <v>708</v>
      </c>
      <c r="G126" s="219" t="s">
        <v>156</v>
      </c>
      <c r="H126" s="220">
        <v>1</v>
      </c>
      <c r="I126" s="221"/>
      <c r="J126" s="222">
        <f>ROUND(I126*H126,3)</f>
        <v>0</v>
      </c>
      <c r="K126" s="223"/>
      <c r="L126" s="41"/>
      <c r="M126" s="224" t="s">
        <v>1</v>
      </c>
      <c r="N126" s="225" t="s">
        <v>42</v>
      </c>
      <c r="O126" s="88"/>
      <c r="P126" s="226">
        <f>O126*H126</f>
        <v>0</v>
      </c>
      <c r="Q126" s="226">
        <v>0</v>
      </c>
      <c r="R126" s="226">
        <f>Q126*H126</f>
        <v>0</v>
      </c>
      <c r="S126" s="226">
        <v>0</v>
      </c>
      <c r="T126" s="227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28" t="s">
        <v>144</v>
      </c>
      <c r="AT126" s="228" t="s">
        <v>140</v>
      </c>
      <c r="AU126" s="228" t="s">
        <v>77</v>
      </c>
      <c r="AY126" s="14" t="s">
        <v>138</v>
      </c>
      <c r="BE126" s="229">
        <f>IF(N126="základní",J126,0)</f>
        <v>0</v>
      </c>
      <c r="BF126" s="229">
        <f>IF(N126="snížená",J126,0)</f>
        <v>0</v>
      </c>
      <c r="BG126" s="229">
        <f>IF(N126="zákl. přenesená",J126,0)</f>
        <v>0</v>
      </c>
      <c r="BH126" s="229">
        <f>IF(N126="sníž. přenesená",J126,0)</f>
        <v>0</v>
      </c>
      <c r="BI126" s="229">
        <f>IF(N126="nulová",J126,0)</f>
        <v>0</v>
      </c>
      <c r="BJ126" s="14" t="s">
        <v>85</v>
      </c>
      <c r="BK126" s="230">
        <f>ROUND(I126*H126,3)</f>
        <v>0</v>
      </c>
      <c r="BL126" s="14" t="s">
        <v>144</v>
      </c>
      <c r="BM126" s="228" t="s">
        <v>709</v>
      </c>
    </row>
    <row r="127" s="2" customFormat="1" ht="16.5" customHeight="1">
      <c r="A127" s="35"/>
      <c r="B127" s="36"/>
      <c r="C127" s="216" t="s">
        <v>220</v>
      </c>
      <c r="D127" s="216" t="s">
        <v>140</v>
      </c>
      <c r="E127" s="217" t="s">
        <v>710</v>
      </c>
      <c r="F127" s="218" t="s">
        <v>711</v>
      </c>
      <c r="G127" s="219" t="s">
        <v>156</v>
      </c>
      <c r="H127" s="220">
        <v>1</v>
      </c>
      <c r="I127" s="221"/>
      <c r="J127" s="222">
        <f>ROUND(I127*H127,3)</f>
        <v>0</v>
      </c>
      <c r="K127" s="223"/>
      <c r="L127" s="41"/>
      <c r="M127" s="224" t="s">
        <v>1</v>
      </c>
      <c r="N127" s="225" t="s">
        <v>42</v>
      </c>
      <c r="O127" s="88"/>
      <c r="P127" s="226">
        <f>O127*H127</f>
        <v>0</v>
      </c>
      <c r="Q127" s="226">
        <v>0</v>
      </c>
      <c r="R127" s="226">
        <f>Q127*H127</f>
        <v>0</v>
      </c>
      <c r="S127" s="226">
        <v>0</v>
      </c>
      <c r="T127" s="227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28" t="s">
        <v>144</v>
      </c>
      <c r="AT127" s="228" t="s">
        <v>140</v>
      </c>
      <c r="AU127" s="228" t="s">
        <v>77</v>
      </c>
      <c r="AY127" s="14" t="s">
        <v>138</v>
      </c>
      <c r="BE127" s="229">
        <f>IF(N127="základní",J127,0)</f>
        <v>0</v>
      </c>
      <c r="BF127" s="229">
        <f>IF(N127="snížená",J127,0)</f>
        <v>0</v>
      </c>
      <c r="BG127" s="229">
        <f>IF(N127="zákl. přenesená",J127,0)</f>
        <v>0</v>
      </c>
      <c r="BH127" s="229">
        <f>IF(N127="sníž. přenesená",J127,0)</f>
        <v>0</v>
      </c>
      <c r="BI127" s="229">
        <f>IF(N127="nulová",J127,0)</f>
        <v>0</v>
      </c>
      <c r="BJ127" s="14" t="s">
        <v>85</v>
      </c>
      <c r="BK127" s="230">
        <f>ROUND(I127*H127,3)</f>
        <v>0</v>
      </c>
      <c r="BL127" s="14" t="s">
        <v>144</v>
      </c>
      <c r="BM127" s="228" t="s">
        <v>712</v>
      </c>
    </row>
    <row r="128" s="2" customFormat="1" ht="16.5" customHeight="1">
      <c r="A128" s="35"/>
      <c r="B128" s="36"/>
      <c r="C128" s="216" t="s">
        <v>9</v>
      </c>
      <c r="D128" s="216" t="s">
        <v>140</v>
      </c>
      <c r="E128" s="217" t="s">
        <v>713</v>
      </c>
      <c r="F128" s="218" t="s">
        <v>714</v>
      </c>
      <c r="G128" s="219" t="s">
        <v>156</v>
      </c>
      <c r="H128" s="220">
        <v>4</v>
      </c>
      <c r="I128" s="221"/>
      <c r="J128" s="222">
        <f>ROUND(I128*H128,3)</f>
        <v>0</v>
      </c>
      <c r="K128" s="223"/>
      <c r="L128" s="41"/>
      <c r="M128" s="224" t="s">
        <v>1</v>
      </c>
      <c r="N128" s="225" t="s">
        <v>42</v>
      </c>
      <c r="O128" s="88"/>
      <c r="P128" s="226">
        <f>O128*H128</f>
        <v>0</v>
      </c>
      <c r="Q128" s="226">
        <v>0</v>
      </c>
      <c r="R128" s="226">
        <f>Q128*H128</f>
        <v>0</v>
      </c>
      <c r="S128" s="226">
        <v>0</v>
      </c>
      <c r="T128" s="227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28" t="s">
        <v>144</v>
      </c>
      <c r="AT128" s="228" t="s">
        <v>140</v>
      </c>
      <c r="AU128" s="228" t="s">
        <v>77</v>
      </c>
      <c r="AY128" s="14" t="s">
        <v>138</v>
      </c>
      <c r="BE128" s="229">
        <f>IF(N128="základní",J128,0)</f>
        <v>0</v>
      </c>
      <c r="BF128" s="229">
        <f>IF(N128="snížená",J128,0)</f>
        <v>0</v>
      </c>
      <c r="BG128" s="229">
        <f>IF(N128="zákl. přenesená",J128,0)</f>
        <v>0</v>
      </c>
      <c r="BH128" s="229">
        <f>IF(N128="sníž. přenesená",J128,0)</f>
        <v>0</v>
      </c>
      <c r="BI128" s="229">
        <f>IF(N128="nulová",J128,0)</f>
        <v>0</v>
      </c>
      <c r="BJ128" s="14" t="s">
        <v>85</v>
      </c>
      <c r="BK128" s="230">
        <f>ROUND(I128*H128,3)</f>
        <v>0</v>
      </c>
      <c r="BL128" s="14" t="s">
        <v>144</v>
      </c>
      <c r="BM128" s="228" t="s">
        <v>715</v>
      </c>
    </row>
    <row r="129" s="2" customFormat="1" ht="16.5" customHeight="1">
      <c r="A129" s="35"/>
      <c r="B129" s="36"/>
      <c r="C129" s="216" t="s">
        <v>227</v>
      </c>
      <c r="D129" s="216" t="s">
        <v>140</v>
      </c>
      <c r="E129" s="217" t="s">
        <v>716</v>
      </c>
      <c r="F129" s="218" t="s">
        <v>717</v>
      </c>
      <c r="G129" s="219" t="s">
        <v>156</v>
      </c>
      <c r="H129" s="220">
        <v>3</v>
      </c>
      <c r="I129" s="221"/>
      <c r="J129" s="222">
        <f>ROUND(I129*H129,3)</f>
        <v>0</v>
      </c>
      <c r="K129" s="223"/>
      <c r="L129" s="41"/>
      <c r="M129" s="224" t="s">
        <v>1</v>
      </c>
      <c r="N129" s="225" t="s">
        <v>42</v>
      </c>
      <c r="O129" s="88"/>
      <c r="P129" s="226">
        <f>O129*H129</f>
        <v>0</v>
      </c>
      <c r="Q129" s="226">
        <v>0</v>
      </c>
      <c r="R129" s="226">
        <f>Q129*H129</f>
        <v>0</v>
      </c>
      <c r="S129" s="226">
        <v>0</v>
      </c>
      <c r="T129" s="22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28" t="s">
        <v>144</v>
      </c>
      <c r="AT129" s="228" t="s">
        <v>140</v>
      </c>
      <c r="AU129" s="228" t="s">
        <v>77</v>
      </c>
      <c r="AY129" s="14" t="s">
        <v>138</v>
      </c>
      <c r="BE129" s="229">
        <f>IF(N129="základní",J129,0)</f>
        <v>0</v>
      </c>
      <c r="BF129" s="229">
        <f>IF(N129="snížená",J129,0)</f>
        <v>0</v>
      </c>
      <c r="BG129" s="229">
        <f>IF(N129="zákl. přenesená",J129,0)</f>
        <v>0</v>
      </c>
      <c r="BH129" s="229">
        <f>IF(N129="sníž. přenesená",J129,0)</f>
        <v>0</v>
      </c>
      <c r="BI129" s="229">
        <f>IF(N129="nulová",J129,0)</f>
        <v>0</v>
      </c>
      <c r="BJ129" s="14" t="s">
        <v>85</v>
      </c>
      <c r="BK129" s="230">
        <f>ROUND(I129*H129,3)</f>
        <v>0</v>
      </c>
      <c r="BL129" s="14" t="s">
        <v>144</v>
      </c>
      <c r="BM129" s="228" t="s">
        <v>718</v>
      </c>
    </row>
    <row r="130" s="2" customFormat="1" ht="16.5" customHeight="1">
      <c r="A130" s="35"/>
      <c r="B130" s="36"/>
      <c r="C130" s="216" t="s">
        <v>232</v>
      </c>
      <c r="D130" s="216" t="s">
        <v>140</v>
      </c>
      <c r="E130" s="217" t="s">
        <v>719</v>
      </c>
      <c r="F130" s="218" t="s">
        <v>720</v>
      </c>
      <c r="G130" s="219" t="s">
        <v>156</v>
      </c>
      <c r="H130" s="220">
        <v>5</v>
      </c>
      <c r="I130" s="221"/>
      <c r="J130" s="222">
        <f>ROUND(I130*H130,3)</f>
        <v>0</v>
      </c>
      <c r="K130" s="223"/>
      <c r="L130" s="41"/>
      <c r="M130" s="224" t="s">
        <v>1</v>
      </c>
      <c r="N130" s="225" t="s">
        <v>42</v>
      </c>
      <c r="O130" s="88"/>
      <c r="P130" s="226">
        <f>O130*H130</f>
        <v>0</v>
      </c>
      <c r="Q130" s="226">
        <v>0</v>
      </c>
      <c r="R130" s="226">
        <f>Q130*H130</f>
        <v>0</v>
      </c>
      <c r="S130" s="226">
        <v>0</v>
      </c>
      <c r="T130" s="227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28" t="s">
        <v>144</v>
      </c>
      <c r="AT130" s="228" t="s">
        <v>140</v>
      </c>
      <c r="AU130" s="228" t="s">
        <v>77</v>
      </c>
      <c r="AY130" s="14" t="s">
        <v>138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4" t="s">
        <v>85</v>
      </c>
      <c r="BK130" s="230">
        <f>ROUND(I130*H130,3)</f>
        <v>0</v>
      </c>
      <c r="BL130" s="14" t="s">
        <v>144</v>
      </c>
      <c r="BM130" s="228" t="s">
        <v>721</v>
      </c>
    </row>
    <row r="131" s="2" customFormat="1" ht="16.5" customHeight="1">
      <c r="A131" s="35"/>
      <c r="B131" s="36"/>
      <c r="C131" s="216" t="s">
        <v>236</v>
      </c>
      <c r="D131" s="216" t="s">
        <v>140</v>
      </c>
      <c r="E131" s="217" t="s">
        <v>722</v>
      </c>
      <c r="F131" s="218" t="s">
        <v>723</v>
      </c>
      <c r="G131" s="219" t="s">
        <v>156</v>
      </c>
      <c r="H131" s="220">
        <v>3</v>
      </c>
      <c r="I131" s="221"/>
      <c r="J131" s="222">
        <f>ROUND(I131*H131,3)</f>
        <v>0</v>
      </c>
      <c r="K131" s="223"/>
      <c r="L131" s="41"/>
      <c r="M131" s="224" t="s">
        <v>1</v>
      </c>
      <c r="N131" s="225" t="s">
        <v>42</v>
      </c>
      <c r="O131" s="88"/>
      <c r="P131" s="226">
        <f>O131*H131</f>
        <v>0</v>
      </c>
      <c r="Q131" s="226">
        <v>0</v>
      </c>
      <c r="R131" s="226">
        <f>Q131*H131</f>
        <v>0</v>
      </c>
      <c r="S131" s="226">
        <v>0</v>
      </c>
      <c r="T131" s="22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28" t="s">
        <v>144</v>
      </c>
      <c r="AT131" s="228" t="s">
        <v>140</v>
      </c>
      <c r="AU131" s="228" t="s">
        <v>77</v>
      </c>
      <c r="AY131" s="14" t="s">
        <v>138</v>
      </c>
      <c r="BE131" s="229">
        <f>IF(N131="základní",J131,0)</f>
        <v>0</v>
      </c>
      <c r="BF131" s="229">
        <f>IF(N131="snížená",J131,0)</f>
        <v>0</v>
      </c>
      <c r="BG131" s="229">
        <f>IF(N131="zákl. přenesená",J131,0)</f>
        <v>0</v>
      </c>
      <c r="BH131" s="229">
        <f>IF(N131="sníž. přenesená",J131,0)</f>
        <v>0</v>
      </c>
      <c r="BI131" s="229">
        <f>IF(N131="nulová",J131,0)</f>
        <v>0</v>
      </c>
      <c r="BJ131" s="14" t="s">
        <v>85</v>
      </c>
      <c r="BK131" s="230">
        <f>ROUND(I131*H131,3)</f>
        <v>0</v>
      </c>
      <c r="BL131" s="14" t="s">
        <v>144</v>
      </c>
      <c r="BM131" s="228" t="s">
        <v>724</v>
      </c>
    </row>
    <row r="132" s="2" customFormat="1" ht="16.5" customHeight="1">
      <c r="A132" s="35"/>
      <c r="B132" s="36"/>
      <c r="C132" s="216" t="s">
        <v>242</v>
      </c>
      <c r="D132" s="216" t="s">
        <v>140</v>
      </c>
      <c r="E132" s="217" t="s">
        <v>725</v>
      </c>
      <c r="F132" s="218" t="s">
        <v>726</v>
      </c>
      <c r="G132" s="219" t="s">
        <v>156</v>
      </c>
      <c r="H132" s="220">
        <v>3</v>
      </c>
      <c r="I132" s="221"/>
      <c r="J132" s="222">
        <f>ROUND(I132*H132,3)</f>
        <v>0</v>
      </c>
      <c r="K132" s="223"/>
      <c r="L132" s="41"/>
      <c r="M132" s="224" t="s">
        <v>1</v>
      </c>
      <c r="N132" s="225" t="s">
        <v>42</v>
      </c>
      <c r="O132" s="88"/>
      <c r="P132" s="226">
        <f>O132*H132</f>
        <v>0</v>
      </c>
      <c r="Q132" s="226">
        <v>0</v>
      </c>
      <c r="R132" s="226">
        <f>Q132*H132</f>
        <v>0</v>
      </c>
      <c r="S132" s="226">
        <v>0</v>
      </c>
      <c r="T132" s="22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28" t="s">
        <v>144</v>
      </c>
      <c r="AT132" s="228" t="s">
        <v>140</v>
      </c>
      <c r="AU132" s="228" t="s">
        <v>77</v>
      </c>
      <c r="AY132" s="14" t="s">
        <v>138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14" t="s">
        <v>85</v>
      </c>
      <c r="BK132" s="230">
        <f>ROUND(I132*H132,3)</f>
        <v>0</v>
      </c>
      <c r="BL132" s="14" t="s">
        <v>144</v>
      </c>
      <c r="BM132" s="228" t="s">
        <v>727</v>
      </c>
    </row>
    <row r="133" s="2" customFormat="1" ht="16.5" customHeight="1">
      <c r="A133" s="35"/>
      <c r="B133" s="36"/>
      <c r="C133" s="216" t="s">
        <v>246</v>
      </c>
      <c r="D133" s="216" t="s">
        <v>140</v>
      </c>
      <c r="E133" s="217" t="s">
        <v>728</v>
      </c>
      <c r="F133" s="218" t="s">
        <v>729</v>
      </c>
      <c r="G133" s="219" t="s">
        <v>156</v>
      </c>
      <c r="H133" s="220">
        <v>4</v>
      </c>
      <c r="I133" s="221"/>
      <c r="J133" s="222">
        <f>ROUND(I133*H133,3)</f>
        <v>0</v>
      </c>
      <c r="K133" s="223"/>
      <c r="L133" s="41"/>
      <c r="M133" s="224" t="s">
        <v>1</v>
      </c>
      <c r="N133" s="225" t="s">
        <v>42</v>
      </c>
      <c r="O133" s="88"/>
      <c r="P133" s="226">
        <f>O133*H133</f>
        <v>0</v>
      </c>
      <c r="Q133" s="226">
        <v>0</v>
      </c>
      <c r="R133" s="226">
        <f>Q133*H133</f>
        <v>0</v>
      </c>
      <c r="S133" s="226">
        <v>0</v>
      </c>
      <c r="T133" s="22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28" t="s">
        <v>144</v>
      </c>
      <c r="AT133" s="228" t="s">
        <v>140</v>
      </c>
      <c r="AU133" s="228" t="s">
        <v>77</v>
      </c>
      <c r="AY133" s="14" t="s">
        <v>138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14" t="s">
        <v>85</v>
      </c>
      <c r="BK133" s="230">
        <f>ROUND(I133*H133,3)</f>
        <v>0</v>
      </c>
      <c r="BL133" s="14" t="s">
        <v>144</v>
      </c>
      <c r="BM133" s="228" t="s">
        <v>730</v>
      </c>
    </row>
    <row r="134" s="2" customFormat="1" ht="16.5" customHeight="1">
      <c r="A134" s="35"/>
      <c r="B134" s="36"/>
      <c r="C134" s="216" t="s">
        <v>250</v>
      </c>
      <c r="D134" s="216" t="s">
        <v>140</v>
      </c>
      <c r="E134" s="217" t="s">
        <v>731</v>
      </c>
      <c r="F134" s="218" t="s">
        <v>732</v>
      </c>
      <c r="G134" s="219" t="s">
        <v>156</v>
      </c>
      <c r="H134" s="220">
        <v>3</v>
      </c>
      <c r="I134" s="221"/>
      <c r="J134" s="222">
        <f>ROUND(I134*H134,3)</f>
        <v>0</v>
      </c>
      <c r="K134" s="223"/>
      <c r="L134" s="41"/>
      <c r="M134" s="224" t="s">
        <v>1</v>
      </c>
      <c r="N134" s="225" t="s">
        <v>42</v>
      </c>
      <c r="O134" s="88"/>
      <c r="P134" s="226">
        <f>O134*H134</f>
        <v>0</v>
      </c>
      <c r="Q134" s="226">
        <v>0</v>
      </c>
      <c r="R134" s="226">
        <f>Q134*H134</f>
        <v>0</v>
      </c>
      <c r="S134" s="226">
        <v>0</v>
      </c>
      <c r="T134" s="22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28" t="s">
        <v>144</v>
      </c>
      <c r="AT134" s="228" t="s">
        <v>140</v>
      </c>
      <c r="AU134" s="228" t="s">
        <v>77</v>
      </c>
      <c r="AY134" s="14" t="s">
        <v>138</v>
      </c>
      <c r="BE134" s="229">
        <f>IF(N134="základní",J134,0)</f>
        <v>0</v>
      </c>
      <c r="BF134" s="229">
        <f>IF(N134="snížená",J134,0)</f>
        <v>0</v>
      </c>
      <c r="BG134" s="229">
        <f>IF(N134="zákl. přenesená",J134,0)</f>
        <v>0</v>
      </c>
      <c r="BH134" s="229">
        <f>IF(N134="sníž. přenesená",J134,0)</f>
        <v>0</v>
      </c>
      <c r="BI134" s="229">
        <f>IF(N134="nulová",J134,0)</f>
        <v>0</v>
      </c>
      <c r="BJ134" s="14" t="s">
        <v>85</v>
      </c>
      <c r="BK134" s="230">
        <f>ROUND(I134*H134,3)</f>
        <v>0</v>
      </c>
      <c r="BL134" s="14" t="s">
        <v>144</v>
      </c>
      <c r="BM134" s="228" t="s">
        <v>733</v>
      </c>
    </row>
    <row r="135" s="2" customFormat="1" ht="24.15" customHeight="1">
      <c r="A135" s="35"/>
      <c r="B135" s="36"/>
      <c r="C135" s="216" t="s">
        <v>254</v>
      </c>
      <c r="D135" s="216" t="s">
        <v>140</v>
      </c>
      <c r="E135" s="217" t="s">
        <v>734</v>
      </c>
      <c r="F135" s="218" t="s">
        <v>735</v>
      </c>
      <c r="G135" s="219" t="s">
        <v>152</v>
      </c>
      <c r="H135" s="220">
        <v>1</v>
      </c>
      <c r="I135" s="221"/>
      <c r="J135" s="222">
        <f>ROUND(I135*H135,3)</f>
        <v>0</v>
      </c>
      <c r="K135" s="223"/>
      <c r="L135" s="41"/>
      <c r="M135" s="224" t="s">
        <v>1</v>
      </c>
      <c r="N135" s="225" t="s">
        <v>42</v>
      </c>
      <c r="O135" s="88"/>
      <c r="P135" s="226">
        <f>O135*H135</f>
        <v>0</v>
      </c>
      <c r="Q135" s="226">
        <v>0</v>
      </c>
      <c r="R135" s="226">
        <f>Q135*H135</f>
        <v>0</v>
      </c>
      <c r="S135" s="226">
        <v>0</v>
      </c>
      <c r="T135" s="22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28" t="s">
        <v>144</v>
      </c>
      <c r="AT135" s="228" t="s">
        <v>140</v>
      </c>
      <c r="AU135" s="228" t="s">
        <v>77</v>
      </c>
      <c r="AY135" s="14" t="s">
        <v>138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14" t="s">
        <v>85</v>
      </c>
      <c r="BK135" s="230">
        <f>ROUND(I135*H135,3)</f>
        <v>0</v>
      </c>
      <c r="BL135" s="14" t="s">
        <v>144</v>
      </c>
      <c r="BM135" s="228" t="s">
        <v>736</v>
      </c>
    </row>
    <row r="136" s="2" customFormat="1" ht="16.5" customHeight="1">
      <c r="A136" s="35"/>
      <c r="B136" s="36"/>
      <c r="C136" s="216" t="s">
        <v>258</v>
      </c>
      <c r="D136" s="216" t="s">
        <v>140</v>
      </c>
      <c r="E136" s="217" t="s">
        <v>737</v>
      </c>
      <c r="F136" s="218" t="s">
        <v>738</v>
      </c>
      <c r="G136" s="219" t="s">
        <v>156</v>
      </c>
      <c r="H136" s="220">
        <v>12</v>
      </c>
      <c r="I136" s="221"/>
      <c r="J136" s="222">
        <f>ROUND(I136*H136,3)</f>
        <v>0</v>
      </c>
      <c r="K136" s="223"/>
      <c r="L136" s="41"/>
      <c r="M136" s="224" t="s">
        <v>1</v>
      </c>
      <c r="N136" s="225" t="s">
        <v>42</v>
      </c>
      <c r="O136" s="88"/>
      <c r="P136" s="226">
        <f>O136*H136</f>
        <v>0</v>
      </c>
      <c r="Q136" s="226">
        <v>0</v>
      </c>
      <c r="R136" s="226">
        <f>Q136*H136</f>
        <v>0</v>
      </c>
      <c r="S136" s="226">
        <v>0</v>
      </c>
      <c r="T136" s="22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28" t="s">
        <v>144</v>
      </c>
      <c r="AT136" s="228" t="s">
        <v>140</v>
      </c>
      <c r="AU136" s="228" t="s">
        <v>77</v>
      </c>
      <c r="AY136" s="14" t="s">
        <v>138</v>
      </c>
      <c r="BE136" s="229">
        <f>IF(N136="základní",J136,0)</f>
        <v>0</v>
      </c>
      <c r="BF136" s="229">
        <f>IF(N136="snížená",J136,0)</f>
        <v>0</v>
      </c>
      <c r="BG136" s="229">
        <f>IF(N136="zákl. přenesená",J136,0)</f>
        <v>0</v>
      </c>
      <c r="BH136" s="229">
        <f>IF(N136="sníž. přenesená",J136,0)</f>
        <v>0</v>
      </c>
      <c r="BI136" s="229">
        <f>IF(N136="nulová",J136,0)</f>
        <v>0</v>
      </c>
      <c r="BJ136" s="14" t="s">
        <v>85</v>
      </c>
      <c r="BK136" s="230">
        <f>ROUND(I136*H136,3)</f>
        <v>0</v>
      </c>
      <c r="BL136" s="14" t="s">
        <v>144</v>
      </c>
      <c r="BM136" s="228" t="s">
        <v>739</v>
      </c>
    </row>
    <row r="137" s="2" customFormat="1" ht="16.5" customHeight="1">
      <c r="A137" s="35"/>
      <c r="B137" s="36"/>
      <c r="C137" s="216" t="s">
        <v>7</v>
      </c>
      <c r="D137" s="216" t="s">
        <v>140</v>
      </c>
      <c r="E137" s="217" t="s">
        <v>740</v>
      </c>
      <c r="F137" s="218" t="s">
        <v>741</v>
      </c>
      <c r="G137" s="219" t="s">
        <v>156</v>
      </c>
      <c r="H137" s="220">
        <v>4</v>
      </c>
      <c r="I137" s="221"/>
      <c r="J137" s="222">
        <f>ROUND(I137*H137,3)</f>
        <v>0</v>
      </c>
      <c r="K137" s="223"/>
      <c r="L137" s="41"/>
      <c r="M137" s="231" t="s">
        <v>1</v>
      </c>
      <c r="N137" s="232" t="s">
        <v>42</v>
      </c>
      <c r="O137" s="233"/>
      <c r="P137" s="234">
        <f>O137*H137</f>
        <v>0</v>
      </c>
      <c r="Q137" s="234">
        <v>0</v>
      </c>
      <c r="R137" s="234">
        <f>Q137*H137</f>
        <v>0</v>
      </c>
      <c r="S137" s="234">
        <v>0</v>
      </c>
      <c r="T137" s="235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28" t="s">
        <v>144</v>
      </c>
      <c r="AT137" s="228" t="s">
        <v>140</v>
      </c>
      <c r="AU137" s="228" t="s">
        <v>77</v>
      </c>
      <c r="AY137" s="14" t="s">
        <v>138</v>
      </c>
      <c r="BE137" s="229">
        <f>IF(N137="základní",J137,0)</f>
        <v>0</v>
      </c>
      <c r="BF137" s="229">
        <f>IF(N137="snížená",J137,0)</f>
        <v>0</v>
      </c>
      <c r="BG137" s="229">
        <f>IF(N137="zákl. přenesená",J137,0)</f>
        <v>0</v>
      </c>
      <c r="BH137" s="229">
        <f>IF(N137="sníž. přenesená",J137,0)</f>
        <v>0</v>
      </c>
      <c r="BI137" s="229">
        <f>IF(N137="nulová",J137,0)</f>
        <v>0</v>
      </c>
      <c r="BJ137" s="14" t="s">
        <v>85</v>
      </c>
      <c r="BK137" s="230">
        <f>ROUND(I137*H137,3)</f>
        <v>0</v>
      </c>
      <c r="BL137" s="14" t="s">
        <v>144</v>
      </c>
      <c r="BM137" s="228" t="s">
        <v>742</v>
      </c>
    </row>
    <row r="138" s="2" customFormat="1" ht="6.96" customHeight="1">
      <c r="A138" s="35"/>
      <c r="B138" s="63"/>
      <c r="C138" s="64"/>
      <c r="D138" s="64"/>
      <c r="E138" s="64"/>
      <c r="F138" s="64"/>
      <c r="G138" s="64"/>
      <c r="H138" s="64"/>
      <c r="I138" s="64"/>
      <c r="J138" s="64"/>
      <c r="K138" s="64"/>
      <c r="L138" s="41"/>
      <c r="M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</row>
  </sheetData>
  <sheetProtection sheet="1" autoFilter="0" formatColumns="0" formatRows="0" objects="1" scenarios="1" spinCount="100000" saltValue="DLz16Ro4RPHs9KP0njbyaO7E10GEok5cAmxQD65k/GXAELNBlEIj6TBdv+XGEOfGfkJr6Lq6ZLJ0j8Z8tsyz9A==" hashValue="QVzmiHelUHHaDY658fSWT2dOoRuue25nacZKsMWwLXkszbs7inogHvhaSqpz7yR8f/lwCMv7+4Mh/yesFHnmTw==" algorithmName="SHA-512" password="CC35"/>
  <autoFilter ref="C115:K137"/>
  <mergeCells count="9">
    <mergeCell ref="E7:H7"/>
    <mergeCell ref="E9:H9"/>
    <mergeCell ref="E18:H18"/>
    <mergeCell ref="E27:H27"/>
    <mergeCell ref="E85:H85"/>
    <mergeCell ref="E87:H87"/>
    <mergeCell ref="E106:H106"/>
    <mergeCell ref="E108:H10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105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87</v>
      </c>
    </row>
    <row r="4" s="1" customFormat="1" ht="24.96" customHeight="1">
      <c r="B4" s="17"/>
      <c r="D4" s="135" t="s">
        <v>112</v>
      </c>
      <c r="L4" s="17"/>
      <c r="M4" s="136" t="s">
        <v>11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16.5" customHeight="1">
      <c r="B7" s="17"/>
      <c r="E7" s="138" t="str">
        <f>'Rekapitulace stavby'!K6</f>
        <v>Park a dětské hřiště - Nová Bystřice - pan Cimbůrková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113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743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17. 10. 2025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tr">
        <f>IF('Rekapitulace stavby'!AN10="","",'Rekapitulace stavby'!AN10)</f>
        <v/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tr">
        <f>IF('Rekapitulace stavby'!E11="","",'Rekapitulace stavby'!E11)</f>
        <v xml:space="preserve"> </v>
      </c>
      <c r="F15" s="35"/>
      <c r="G15" s="35"/>
      <c r="H15" s="35"/>
      <c r="I15" s="137" t="s">
        <v>27</v>
      </c>
      <c r="J15" s="140" t="str">
        <f>IF('Rekapitulace stavby'!AN11="","",'Rekapitulace stavby'!AN11)</f>
        <v/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28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27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30</v>
      </c>
      <c r="E20" s="35"/>
      <c r="F20" s="35"/>
      <c r="G20" s="35"/>
      <c r="H20" s="35"/>
      <c r="I20" s="137" t="s">
        <v>25</v>
      </c>
      <c r="J20" s="140" t="str">
        <f>IF('Rekapitulace stavby'!AN16="","",'Rekapitulace stavby'!AN16)</f>
        <v/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tr">
        <f>IF('Rekapitulace stavby'!E17="","",'Rekapitulace stavby'!E17)</f>
        <v xml:space="preserve"> </v>
      </c>
      <c r="F21" s="35"/>
      <c r="G21" s="35"/>
      <c r="H21" s="35"/>
      <c r="I21" s="137" t="s">
        <v>27</v>
      </c>
      <c r="J21" s="140" t="str">
        <f>IF('Rekapitulace stavby'!AN17="","",'Rekapitulace stavby'!AN17)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33</v>
      </c>
      <c r="E23" s="35"/>
      <c r="F23" s="35"/>
      <c r="G23" s="35"/>
      <c r="H23" s="35"/>
      <c r="I23" s="137" t="s">
        <v>25</v>
      </c>
      <c r="J23" s="140" t="s">
        <v>34</v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">
        <v>35</v>
      </c>
      <c r="F24" s="35"/>
      <c r="G24" s="35"/>
      <c r="H24" s="35"/>
      <c r="I24" s="137" t="s">
        <v>27</v>
      </c>
      <c r="J24" s="140" t="s">
        <v>1</v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36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37</v>
      </c>
      <c r="E30" s="35"/>
      <c r="F30" s="35"/>
      <c r="G30" s="35"/>
      <c r="H30" s="35"/>
      <c r="I30" s="35"/>
      <c r="J30" s="148">
        <f>ROUND(J117,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39</v>
      </c>
      <c r="G32" s="35"/>
      <c r="H32" s="35"/>
      <c r="I32" s="149" t="s">
        <v>38</v>
      </c>
      <c r="J32" s="149" t="s">
        <v>40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41</v>
      </c>
      <c r="E33" s="137" t="s">
        <v>42</v>
      </c>
      <c r="F33" s="151">
        <f>ROUND((SUM(BE117:BE134)),  2)</f>
        <v>0</v>
      </c>
      <c r="G33" s="35"/>
      <c r="H33" s="35"/>
      <c r="I33" s="152">
        <v>0.20999999999999999</v>
      </c>
      <c r="J33" s="151">
        <f>ROUND(((SUM(BE117:BE134))*I33),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43</v>
      </c>
      <c r="F34" s="151">
        <f>ROUND((SUM(BF117:BF134)),  2)</f>
        <v>0</v>
      </c>
      <c r="G34" s="35"/>
      <c r="H34" s="35"/>
      <c r="I34" s="152">
        <v>0.12</v>
      </c>
      <c r="J34" s="151">
        <f>ROUND(((SUM(BF117:BF134))*I34),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44</v>
      </c>
      <c r="F35" s="151">
        <f>ROUND((SUM(BG117:BG134)),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45</v>
      </c>
      <c r="F36" s="151">
        <f>ROUND((SUM(BH117:BH134)),  2)</f>
        <v>0</v>
      </c>
      <c r="G36" s="35"/>
      <c r="H36" s="35"/>
      <c r="I36" s="152">
        <v>0.12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46</v>
      </c>
      <c r="F37" s="151">
        <f>ROUND((SUM(BI117:BI134)),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47</v>
      </c>
      <c r="E39" s="155"/>
      <c r="F39" s="155"/>
      <c r="G39" s="156" t="s">
        <v>48</v>
      </c>
      <c r="H39" s="157" t="s">
        <v>49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50</v>
      </c>
      <c r="E50" s="161"/>
      <c r="F50" s="161"/>
      <c r="G50" s="160" t="s">
        <v>51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52</v>
      </c>
      <c r="E61" s="163"/>
      <c r="F61" s="164" t="s">
        <v>53</v>
      </c>
      <c r="G61" s="162" t="s">
        <v>52</v>
      </c>
      <c r="H61" s="163"/>
      <c r="I61" s="163"/>
      <c r="J61" s="165" t="s">
        <v>53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54</v>
      </c>
      <c r="E65" s="166"/>
      <c r="F65" s="166"/>
      <c r="G65" s="160" t="s">
        <v>55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52</v>
      </c>
      <c r="E76" s="163"/>
      <c r="F76" s="164" t="s">
        <v>53</v>
      </c>
      <c r="G76" s="162" t="s">
        <v>52</v>
      </c>
      <c r="H76" s="163"/>
      <c r="I76" s="163"/>
      <c r="J76" s="165" t="s">
        <v>53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115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71" t="str">
        <f>E7</f>
        <v>Park a dětské hřiště - Nová Bystřice - pan Cimbůrková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113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07 - Víceúčelové hřiště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7"/>
      <c r="E89" s="37"/>
      <c r="F89" s="24" t="str">
        <f>F12</f>
        <v>Rybní ulice, Nová Bystřice</v>
      </c>
      <c r="G89" s="37"/>
      <c r="H89" s="37"/>
      <c r="I89" s="29" t="s">
        <v>22</v>
      </c>
      <c r="J89" s="76" t="str">
        <f>IF(J12="","",J12)</f>
        <v>17. 10. 2025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 xml:space="preserve"> </v>
      </c>
      <c r="G91" s="37"/>
      <c r="H91" s="37"/>
      <c r="I91" s="29" t="s">
        <v>30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28</v>
      </c>
      <c r="D92" s="37"/>
      <c r="E92" s="37"/>
      <c r="F92" s="24" t="str">
        <f>IF(E18="","",E18)</f>
        <v>Vyplň údaj</v>
      </c>
      <c r="G92" s="37"/>
      <c r="H92" s="37"/>
      <c r="I92" s="29" t="s">
        <v>33</v>
      </c>
      <c r="J92" s="33" t="str">
        <f>E24</f>
        <v>Tereza Čábelková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72" t="s">
        <v>116</v>
      </c>
      <c r="D94" s="173"/>
      <c r="E94" s="173"/>
      <c r="F94" s="173"/>
      <c r="G94" s="173"/>
      <c r="H94" s="173"/>
      <c r="I94" s="173"/>
      <c r="J94" s="174" t="s">
        <v>117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5" t="s">
        <v>118</v>
      </c>
      <c r="D96" s="37"/>
      <c r="E96" s="37"/>
      <c r="F96" s="37"/>
      <c r="G96" s="37"/>
      <c r="H96" s="37"/>
      <c r="I96" s="37"/>
      <c r="J96" s="107">
        <f>J117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119</v>
      </c>
    </row>
    <row r="97" s="9" customFormat="1" ht="24.96" customHeight="1">
      <c r="A97" s="9"/>
      <c r="B97" s="176"/>
      <c r="C97" s="177"/>
      <c r="D97" s="178" t="s">
        <v>744</v>
      </c>
      <c r="E97" s="179"/>
      <c r="F97" s="179"/>
      <c r="G97" s="179"/>
      <c r="H97" s="179"/>
      <c r="I97" s="179"/>
      <c r="J97" s="180">
        <f>J118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2" customFormat="1" ht="21.84" customHeight="1">
      <c r="A98" s="35"/>
      <c r="B98" s="36"/>
      <c r="C98" s="37"/>
      <c r="D98" s="37"/>
      <c r="E98" s="37"/>
      <c r="F98" s="37"/>
      <c r="G98" s="37"/>
      <c r="H98" s="37"/>
      <c r="I98" s="37"/>
      <c r="J98" s="37"/>
      <c r="K98" s="37"/>
      <c r="L98" s="60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</row>
    <row r="99" s="2" customFormat="1" ht="6.96" customHeight="1">
      <c r="A99" s="35"/>
      <c r="B99" s="63"/>
      <c r="C99" s="64"/>
      <c r="D99" s="64"/>
      <c r="E99" s="64"/>
      <c r="F99" s="64"/>
      <c r="G99" s="64"/>
      <c r="H99" s="64"/>
      <c r="I99" s="64"/>
      <c r="J99" s="64"/>
      <c r="K99" s="64"/>
      <c r="L99" s="60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3" s="2" customFormat="1" ht="6.96" customHeight="1">
      <c r="A103" s="35"/>
      <c r="B103" s="65"/>
      <c r="C103" s="66"/>
      <c r="D103" s="66"/>
      <c r="E103" s="66"/>
      <c r="F103" s="66"/>
      <c r="G103" s="66"/>
      <c r="H103" s="66"/>
      <c r="I103" s="66"/>
      <c r="J103" s="66"/>
      <c r="K103" s="66"/>
      <c r="L103" s="60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="2" customFormat="1" ht="24.96" customHeight="1">
      <c r="A104" s="35"/>
      <c r="B104" s="36"/>
      <c r="C104" s="20" t="s">
        <v>123</v>
      </c>
      <c r="D104" s="37"/>
      <c r="E104" s="37"/>
      <c r="F104" s="37"/>
      <c r="G104" s="37"/>
      <c r="H104" s="37"/>
      <c r="I104" s="37"/>
      <c r="J104" s="37"/>
      <c r="K104" s="37"/>
      <c r="L104" s="60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="2" customFormat="1" ht="6.96" customHeight="1">
      <c r="A105" s="35"/>
      <c r="B105" s="36"/>
      <c r="C105" s="37"/>
      <c r="D105" s="37"/>
      <c r="E105" s="37"/>
      <c r="F105" s="37"/>
      <c r="G105" s="37"/>
      <c r="H105" s="37"/>
      <c r="I105" s="37"/>
      <c r="J105" s="37"/>
      <c r="K105" s="37"/>
      <c r="L105" s="60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="2" customFormat="1" ht="12" customHeight="1">
      <c r="A106" s="35"/>
      <c r="B106" s="36"/>
      <c r="C106" s="29" t="s">
        <v>16</v>
      </c>
      <c r="D106" s="37"/>
      <c r="E106" s="37"/>
      <c r="F106" s="37"/>
      <c r="G106" s="37"/>
      <c r="H106" s="37"/>
      <c r="I106" s="37"/>
      <c r="J106" s="37"/>
      <c r="K106" s="37"/>
      <c r="L106" s="60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16.5" customHeight="1">
      <c r="A107" s="35"/>
      <c r="B107" s="36"/>
      <c r="C107" s="37"/>
      <c r="D107" s="37"/>
      <c r="E107" s="171" t="str">
        <f>E7</f>
        <v>Park a dětské hřiště - Nová Bystřice - pan Cimbůrková</v>
      </c>
      <c r="F107" s="29"/>
      <c r="G107" s="29"/>
      <c r="H107" s="29"/>
      <c r="I107" s="37"/>
      <c r="J107" s="37"/>
      <c r="K107" s="37"/>
      <c r="L107" s="60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12" customHeight="1">
      <c r="A108" s="35"/>
      <c r="B108" s="36"/>
      <c r="C108" s="29" t="s">
        <v>113</v>
      </c>
      <c r="D108" s="37"/>
      <c r="E108" s="37"/>
      <c r="F108" s="37"/>
      <c r="G108" s="37"/>
      <c r="H108" s="37"/>
      <c r="I108" s="37"/>
      <c r="J108" s="37"/>
      <c r="K108" s="37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16.5" customHeight="1">
      <c r="A109" s="35"/>
      <c r="B109" s="36"/>
      <c r="C109" s="37"/>
      <c r="D109" s="37"/>
      <c r="E109" s="73" t="str">
        <f>E9</f>
        <v>07 - Víceúčelové hřiště</v>
      </c>
      <c r="F109" s="37"/>
      <c r="G109" s="37"/>
      <c r="H109" s="37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6.96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2" customHeight="1">
      <c r="A111" s="35"/>
      <c r="B111" s="36"/>
      <c r="C111" s="29" t="s">
        <v>20</v>
      </c>
      <c r="D111" s="37"/>
      <c r="E111" s="37"/>
      <c r="F111" s="24" t="str">
        <f>F12</f>
        <v>Rybní ulice, Nová Bystřice</v>
      </c>
      <c r="G111" s="37"/>
      <c r="H111" s="37"/>
      <c r="I111" s="29" t="s">
        <v>22</v>
      </c>
      <c r="J111" s="76" t="str">
        <f>IF(J12="","",J12)</f>
        <v>17. 10. 2025</v>
      </c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6.96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5.15" customHeight="1">
      <c r="A113" s="35"/>
      <c r="B113" s="36"/>
      <c r="C113" s="29" t="s">
        <v>24</v>
      </c>
      <c r="D113" s="37"/>
      <c r="E113" s="37"/>
      <c r="F113" s="24" t="str">
        <f>E15</f>
        <v xml:space="preserve"> </v>
      </c>
      <c r="G113" s="37"/>
      <c r="H113" s="37"/>
      <c r="I113" s="29" t="s">
        <v>30</v>
      </c>
      <c r="J113" s="33" t="str">
        <f>E21</f>
        <v xml:space="preserve"> </v>
      </c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5.15" customHeight="1">
      <c r="A114" s="35"/>
      <c r="B114" s="36"/>
      <c r="C114" s="29" t="s">
        <v>28</v>
      </c>
      <c r="D114" s="37"/>
      <c r="E114" s="37"/>
      <c r="F114" s="24" t="str">
        <f>IF(E18="","",E18)</f>
        <v>Vyplň údaj</v>
      </c>
      <c r="G114" s="37"/>
      <c r="H114" s="37"/>
      <c r="I114" s="29" t="s">
        <v>33</v>
      </c>
      <c r="J114" s="33" t="str">
        <f>E24</f>
        <v>Tereza Čábelková</v>
      </c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0.32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11" customFormat="1" ht="29.28" customHeight="1">
      <c r="A116" s="188"/>
      <c r="B116" s="189"/>
      <c r="C116" s="190" t="s">
        <v>124</v>
      </c>
      <c r="D116" s="191" t="s">
        <v>62</v>
      </c>
      <c r="E116" s="191" t="s">
        <v>58</v>
      </c>
      <c r="F116" s="191" t="s">
        <v>59</v>
      </c>
      <c r="G116" s="191" t="s">
        <v>125</v>
      </c>
      <c r="H116" s="191" t="s">
        <v>126</v>
      </c>
      <c r="I116" s="191" t="s">
        <v>127</v>
      </c>
      <c r="J116" s="192" t="s">
        <v>117</v>
      </c>
      <c r="K116" s="193" t="s">
        <v>128</v>
      </c>
      <c r="L116" s="194"/>
      <c r="M116" s="97" t="s">
        <v>1</v>
      </c>
      <c r="N116" s="98" t="s">
        <v>41</v>
      </c>
      <c r="O116" s="98" t="s">
        <v>129</v>
      </c>
      <c r="P116" s="98" t="s">
        <v>130</v>
      </c>
      <c r="Q116" s="98" t="s">
        <v>131</v>
      </c>
      <c r="R116" s="98" t="s">
        <v>132</v>
      </c>
      <c r="S116" s="98" t="s">
        <v>133</v>
      </c>
      <c r="T116" s="99" t="s">
        <v>134</v>
      </c>
      <c r="U116" s="188"/>
      <c r="V116" s="188"/>
      <c r="W116" s="188"/>
      <c r="X116" s="188"/>
      <c r="Y116" s="188"/>
      <c r="Z116" s="188"/>
      <c r="AA116" s="188"/>
      <c r="AB116" s="188"/>
      <c r="AC116" s="188"/>
      <c r="AD116" s="188"/>
      <c r="AE116" s="188"/>
    </row>
    <row r="117" s="2" customFormat="1" ht="22.8" customHeight="1">
      <c r="A117" s="35"/>
      <c r="B117" s="36"/>
      <c r="C117" s="104" t="s">
        <v>135</v>
      </c>
      <c r="D117" s="37"/>
      <c r="E117" s="37"/>
      <c r="F117" s="37"/>
      <c r="G117" s="37"/>
      <c r="H117" s="37"/>
      <c r="I117" s="37"/>
      <c r="J117" s="195">
        <f>BK117</f>
        <v>0</v>
      </c>
      <c r="K117" s="37"/>
      <c r="L117" s="41"/>
      <c r="M117" s="100"/>
      <c r="N117" s="196"/>
      <c r="O117" s="101"/>
      <c r="P117" s="197">
        <f>P118</f>
        <v>0</v>
      </c>
      <c r="Q117" s="101"/>
      <c r="R117" s="197">
        <f>R118</f>
        <v>0</v>
      </c>
      <c r="S117" s="101"/>
      <c r="T117" s="198">
        <f>T118</f>
        <v>0</v>
      </c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T117" s="14" t="s">
        <v>76</v>
      </c>
      <c r="AU117" s="14" t="s">
        <v>119</v>
      </c>
      <c r="BK117" s="199">
        <f>BK118</f>
        <v>0</v>
      </c>
    </row>
    <row r="118" s="12" customFormat="1" ht="25.92" customHeight="1">
      <c r="A118" s="12"/>
      <c r="B118" s="200"/>
      <c r="C118" s="201"/>
      <c r="D118" s="202" t="s">
        <v>76</v>
      </c>
      <c r="E118" s="203" t="s">
        <v>745</v>
      </c>
      <c r="F118" s="203" t="s">
        <v>104</v>
      </c>
      <c r="G118" s="201"/>
      <c r="H118" s="201"/>
      <c r="I118" s="204"/>
      <c r="J118" s="205">
        <f>BK118</f>
        <v>0</v>
      </c>
      <c r="K118" s="201"/>
      <c r="L118" s="206"/>
      <c r="M118" s="207"/>
      <c r="N118" s="208"/>
      <c r="O118" s="208"/>
      <c r="P118" s="209">
        <f>SUM(P119:P134)</f>
        <v>0</v>
      </c>
      <c r="Q118" s="208"/>
      <c r="R118" s="209">
        <f>SUM(R119:R134)</f>
        <v>0</v>
      </c>
      <c r="S118" s="208"/>
      <c r="T118" s="210">
        <f>SUM(T119:T134)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211" t="s">
        <v>144</v>
      </c>
      <c r="AT118" s="212" t="s">
        <v>76</v>
      </c>
      <c r="AU118" s="212" t="s">
        <v>77</v>
      </c>
      <c r="AY118" s="211" t="s">
        <v>138</v>
      </c>
      <c r="BK118" s="213">
        <f>SUM(BK119:BK134)</f>
        <v>0</v>
      </c>
    </row>
    <row r="119" s="2" customFormat="1" ht="16.5" customHeight="1">
      <c r="A119" s="35"/>
      <c r="B119" s="36"/>
      <c r="C119" s="216" t="s">
        <v>85</v>
      </c>
      <c r="D119" s="216" t="s">
        <v>140</v>
      </c>
      <c r="E119" s="217" t="s">
        <v>746</v>
      </c>
      <c r="F119" s="218" t="s">
        <v>747</v>
      </c>
      <c r="G119" s="219" t="s">
        <v>230</v>
      </c>
      <c r="H119" s="220">
        <v>75</v>
      </c>
      <c r="I119" s="221"/>
      <c r="J119" s="222">
        <f>ROUND(I119*H119,3)</f>
        <v>0</v>
      </c>
      <c r="K119" s="223"/>
      <c r="L119" s="41"/>
      <c r="M119" s="224" t="s">
        <v>1</v>
      </c>
      <c r="N119" s="225" t="s">
        <v>42</v>
      </c>
      <c r="O119" s="88"/>
      <c r="P119" s="226">
        <f>O119*H119</f>
        <v>0</v>
      </c>
      <c r="Q119" s="226">
        <v>0</v>
      </c>
      <c r="R119" s="226">
        <f>Q119*H119</f>
        <v>0</v>
      </c>
      <c r="S119" s="226">
        <v>0</v>
      </c>
      <c r="T119" s="227">
        <f>S119*H119</f>
        <v>0</v>
      </c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R119" s="228" t="s">
        <v>748</v>
      </c>
      <c r="AT119" s="228" t="s">
        <v>140</v>
      </c>
      <c r="AU119" s="228" t="s">
        <v>85</v>
      </c>
      <c r="AY119" s="14" t="s">
        <v>138</v>
      </c>
      <c r="BE119" s="229">
        <f>IF(N119="základní",J119,0)</f>
        <v>0</v>
      </c>
      <c r="BF119" s="229">
        <f>IF(N119="snížená",J119,0)</f>
        <v>0</v>
      </c>
      <c r="BG119" s="229">
        <f>IF(N119="zákl. přenesená",J119,0)</f>
        <v>0</v>
      </c>
      <c r="BH119" s="229">
        <f>IF(N119="sníž. přenesená",J119,0)</f>
        <v>0</v>
      </c>
      <c r="BI119" s="229">
        <f>IF(N119="nulová",J119,0)</f>
        <v>0</v>
      </c>
      <c r="BJ119" s="14" t="s">
        <v>85</v>
      </c>
      <c r="BK119" s="230">
        <f>ROUND(I119*H119,3)</f>
        <v>0</v>
      </c>
      <c r="BL119" s="14" t="s">
        <v>748</v>
      </c>
      <c r="BM119" s="228" t="s">
        <v>749</v>
      </c>
    </row>
    <row r="120" s="2" customFormat="1" ht="16.5" customHeight="1">
      <c r="A120" s="35"/>
      <c r="B120" s="36"/>
      <c r="C120" s="216" t="s">
        <v>87</v>
      </c>
      <c r="D120" s="216" t="s">
        <v>140</v>
      </c>
      <c r="E120" s="217" t="s">
        <v>750</v>
      </c>
      <c r="F120" s="218" t="s">
        <v>751</v>
      </c>
      <c r="G120" s="219" t="s">
        <v>171</v>
      </c>
      <c r="H120" s="220">
        <v>135</v>
      </c>
      <c r="I120" s="221"/>
      <c r="J120" s="222">
        <f>ROUND(I120*H120,3)</f>
        <v>0</v>
      </c>
      <c r="K120" s="223"/>
      <c r="L120" s="41"/>
      <c r="M120" s="224" t="s">
        <v>1</v>
      </c>
      <c r="N120" s="225" t="s">
        <v>42</v>
      </c>
      <c r="O120" s="88"/>
      <c r="P120" s="226">
        <f>O120*H120</f>
        <v>0</v>
      </c>
      <c r="Q120" s="226">
        <v>0</v>
      </c>
      <c r="R120" s="226">
        <f>Q120*H120</f>
        <v>0</v>
      </c>
      <c r="S120" s="226">
        <v>0</v>
      </c>
      <c r="T120" s="227">
        <f>S120*H120</f>
        <v>0</v>
      </c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R120" s="228" t="s">
        <v>748</v>
      </c>
      <c r="AT120" s="228" t="s">
        <v>140</v>
      </c>
      <c r="AU120" s="228" t="s">
        <v>85</v>
      </c>
      <c r="AY120" s="14" t="s">
        <v>138</v>
      </c>
      <c r="BE120" s="229">
        <f>IF(N120="základní",J120,0)</f>
        <v>0</v>
      </c>
      <c r="BF120" s="229">
        <f>IF(N120="snížená",J120,0)</f>
        <v>0</v>
      </c>
      <c r="BG120" s="229">
        <f>IF(N120="zákl. přenesená",J120,0)</f>
        <v>0</v>
      </c>
      <c r="BH120" s="229">
        <f>IF(N120="sníž. přenesená",J120,0)</f>
        <v>0</v>
      </c>
      <c r="BI120" s="229">
        <f>IF(N120="nulová",J120,0)</f>
        <v>0</v>
      </c>
      <c r="BJ120" s="14" t="s">
        <v>85</v>
      </c>
      <c r="BK120" s="230">
        <f>ROUND(I120*H120,3)</f>
        <v>0</v>
      </c>
      <c r="BL120" s="14" t="s">
        <v>748</v>
      </c>
      <c r="BM120" s="228" t="s">
        <v>752</v>
      </c>
    </row>
    <row r="121" s="2" customFormat="1" ht="16.5" customHeight="1">
      <c r="A121" s="35"/>
      <c r="B121" s="36"/>
      <c r="C121" s="216" t="s">
        <v>149</v>
      </c>
      <c r="D121" s="216" t="s">
        <v>140</v>
      </c>
      <c r="E121" s="217" t="s">
        <v>753</v>
      </c>
      <c r="F121" s="218" t="s">
        <v>754</v>
      </c>
      <c r="G121" s="219" t="s">
        <v>143</v>
      </c>
      <c r="H121" s="220">
        <v>207</v>
      </c>
      <c r="I121" s="221"/>
      <c r="J121" s="222">
        <f>ROUND(I121*H121,3)</f>
        <v>0</v>
      </c>
      <c r="K121" s="223"/>
      <c r="L121" s="41"/>
      <c r="M121" s="224" t="s">
        <v>1</v>
      </c>
      <c r="N121" s="225" t="s">
        <v>42</v>
      </c>
      <c r="O121" s="88"/>
      <c r="P121" s="226">
        <f>O121*H121</f>
        <v>0</v>
      </c>
      <c r="Q121" s="226">
        <v>0</v>
      </c>
      <c r="R121" s="226">
        <f>Q121*H121</f>
        <v>0</v>
      </c>
      <c r="S121" s="226">
        <v>0</v>
      </c>
      <c r="T121" s="227">
        <f>S121*H121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228" t="s">
        <v>748</v>
      </c>
      <c r="AT121" s="228" t="s">
        <v>140</v>
      </c>
      <c r="AU121" s="228" t="s">
        <v>85</v>
      </c>
      <c r="AY121" s="14" t="s">
        <v>138</v>
      </c>
      <c r="BE121" s="229">
        <f>IF(N121="základní",J121,0)</f>
        <v>0</v>
      </c>
      <c r="BF121" s="229">
        <f>IF(N121="snížená",J121,0)</f>
        <v>0</v>
      </c>
      <c r="BG121" s="229">
        <f>IF(N121="zákl. přenesená",J121,0)</f>
        <v>0</v>
      </c>
      <c r="BH121" s="229">
        <f>IF(N121="sníž. přenesená",J121,0)</f>
        <v>0</v>
      </c>
      <c r="BI121" s="229">
        <f>IF(N121="nulová",J121,0)</f>
        <v>0</v>
      </c>
      <c r="BJ121" s="14" t="s">
        <v>85</v>
      </c>
      <c r="BK121" s="230">
        <f>ROUND(I121*H121,3)</f>
        <v>0</v>
      </c>
      <c r="BL121" s="14" t="s">
        <v>748</v>
      </c>
      <c r="BM121" s="228" t="s">
        <v>755</v>
      </c>
    </row>
    <row r="122" s="2" customFormat="1" ht="16.5" customHeight="1">
      <c r="A122" s="35"/>
      <c r="B122" s="36"/>
      <c r="C122" s="216" t="s">
        <v>144</v>
      </c>
      <c r="D122" s="216" t="s">
        <v>140</v>
      </c>
      <c r="E122" s="217" t="s">
        <v>756</v>
      </c>
      <c r="F122" s="218" t="s">
        <v>757</v>
      </c>
      <c r="G122" s="219" t="s">
        <v>230</v>
      </c>
      <c r="H122" s="220">
        <v>35</v>
      </c>
      <c r="I122" s="221"/>
      <c r="J122" s="222">
        <f>ROUND(I122*H122,3)</f>
        <v>0</v>
      </c>
      <c r="K122" s="223"/>
      <c r="L122" s="41"/>
      <c r="M122" s="224" t="s">
        <v>1</v>
      </c>
      <c r="N122" s="225" t="s">
        <v>42</v>
      </c>
      <c r="O122" s="88"/>
      <c r="P122" s="226">
        <f>O122*H122</f>
        <v>0</v>
      </c>
      <c r="Q122" s="226">
        <v>0</v>
      </c>
      <c r="R122" s="226">
        <f>Q122*H122</f>
        <v>0</v>
      </c>
      <c r="S122" s="226">
        <v>0</v>
      </c>
      <c r="T122" s="227">
        <f>S122*H122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R122" s="228" t="s">
        <v>748</v>
      </c>
      <c r="AT122" s="228" t="s">
        <v>140</v>
      </c>
      <c r="AU122" s="228" t="s">
        <v>85</v>
      </c>
      <c r="AY122" s="14" t="s">
        <v>138</v>
      </c>
      <c r="BE122" s="229">
        <f>IF(N122="základní",J122,0)</f>
        <v>0</v>
      </c>
      <c r="BF122" s="229">
        <f>IF(N122="snížená",J122,0)</f>
        <v>0</v>
      </c>
      <c r="BG122" s="229">
        <f>IF(N122="zákl. přenesená",J122,0)</f>
        <v>0</v>
      </c>
      <c r="BH122" s="229">
        <f>IF(N122="sníž. přenesená",J122,0)</f>
        <v>0</v>
      </c>
      <c r="BI122" s="229">
        <f>IF(N122="nulová",J122,0)</f>
        <v>0</v>
      </c>
      <c r="BJ122" s="14" t="s">
        <v>85</v>
      </c>
      <c r="BK122" s="230">
        <f>ROUND(I122*H122,3)</f>
        <v>0</v>
      </c>
      <c r="BL122" s="14" t="s">
        <v>748</v>
      </c>
      <c r="BM122" s="228" t="s">
        <v>758</v>
      </c>
    </row>
    <row r="123" s="2" customFormat="1" ht="16.5" customHeight="1">
      <c r="A123" s="35"/>
      <c r="B123" s="36"/>
      <c r="C123" s="216" t="s">
        <v>158</v>
      </c>
      <c r="D123" s="216" t="s">
        <v>140</v>
      </c>
      <c r="E123" s="217" t="s">
        <v>759</v>
      </c>
      <c r="F123" s="218" t="s">
        <v>760</v>
      </c>
      <c r="G123" s="219" t="s">
        <v>280</v>
      </c>
      <c r="H123" s="220">
        <v>68</v>
      </c>
      <c r="I123" s="221"/>
      <c r="J123" s="222">
        <f>ROUND(I123*H123,3)</f>
        <v>0</v>
      </c>
      <c r="K123" s="223"/>
      <c r="L123" s="41"/>
      <c r="M123" s="224" t="s">
        <v>1</v>
      </c>
      <c r="N123" s="225" t="s">
        <v>42</v>
      </c>
      <c r="O123" s="88"/>
      <c r="P123" s="226">
        <f>O123*H123</f>
        <v>0</v>
      </c>
      <c r="Q123" s="226">
        <v>0</v>
      </c>
      <c r="R123" s="226">
        <f>Q123*H123</f>
        <v>0</v>
      </c>
      <c r="S123" s="226">
        <v>0</v>
      </c>
      <c r="T123" s="227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228" t="s">
        <v>748</v>
      </c>
      <c r="AT123" s="228" t="s">
        <v>140</v>
      </c>
      <c r="AU123" s="228" t="s">
        <v>85</v>
      </c>
      <c r="AY123" s="14" t="s">
        <v>138</v>
      </c>
      <c r="BE123" s="229">
        <f>IF(N123="základní",J123,0)</f>
        <v>0</v>
      </c>
      <c r="BF123" s="229">
        <f>IF(N123="snížená",J123,0)</f>
        <v>0</v>
      </c>
      <c r="BG123" s="229">
        <f>IF(N123="zákl. přenesená",J123,0)</f>
        <v>0</v>
      </c>
      <c r="BH123" s="229">
        <f>IF(N123="sníž. přenesená",J123,0)</f>
        <v>0</v>
      </c>
      <c r="BI123" s="229">
        <f>IF(N123="nulová",J123,0)</f>
        <v>0</v>
      </c>
      <c r="BJ123" s="14" t="s">
        <v>85</v>
      </c>
      <c r="BK123" s="230">
        <f>ROUND(I123*H123,3)</f>
        <v>0</v>
      </c>
      <c r="BL123" s="14" t="s">
        <v>748</v>
      </c>
      <c r="BM123" s="228" t="s">
        <v>761</v>
      </c>
    </row>
    <row r="124" s="2" customFormat="1" ht="16.5" customHeight="1">
      <c r="A124" s="35"/>
      <c r="B124" s="36"/>
      <c r="C124" s="216" t="s">
        <v>162</v>
      </c>
      <c r="D124" s="216" t="s">
        <v>140</v>
      </c>
      <c r="E124" s="217" t="s">
        <v>762</v>
      </c>
      <c r="F124" s="218" t="s">
        <v>763</v>
      </c>
      <c r="G124" s="219" t="s">
        <v>521</v>
      </c>
      <c r="H124" s="220">
        <v>1</v>
      </c>
      <c r="I124" s="221"/>
      <c r="J124" s="222">
        <f>ROUND(I124*H124,3)</f>
        <v>0</v>
      </c>
      <c r="K124" s="223"/>
      <c r="L124" s="41"/>
      <c r="M124" s="224" t="s">
        <v>1</v>
      </c>
      <c r="N124" s="225" t="s">
        <v>42</v>
      </c>
      <c r="O124" s="88"/>
      <c r="P124" s="226">
        <f>O124*H124</f>
        <v>0</v>
      </c>
      <c r="Q124" s="226">
        <v>0</v>
      </c>
      <c r="R124" s="226">
        <f>Q124*H124</f>
        <v>0</v>
      </c>
      <c r="S124" s="226">
        <v>0</v>
      </c>
      <c r="T124" s="227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28" t="s">
        <v>748</v>
      </c>
      <c r="AT124" s="228" t="s">
        <v>140</v>
      </c>
      <c r="AU124" s="228" t="s">
        <v>85</v>
      </c>
      <c r="AY124" s="14" t="s">
        <v>138</v>
      </c>
      <c r="BE124" s="229">
        <f>IF(N124="základní",J124,0)</f>
        <v>0</v>
      </c>
      <c r="BF124" s="229">
        <f>IF(N124="snížená",J124,0)</f>
        <v>0</v>
      </c>
      <c r="BG124" s="229">
        <f>IF(N124="zákl. přenesená",J124,0)</f>
        <v>0</v>
      </c>
      <c r="BH124" s="229">
        <f>IF(N124="sníž. přenesená",J124,0)</f>
        <v>0</v>
      </c>
      <c r="BI124" s="229">
        <f>IF(N124="nulová",J124,0)</f>
        <v>0</v>
      </c>
      <c r="BJ124" s="14" t="s">
        <v>85</v>
      </c>
      <c r="BK124" s="230">
        <f>ROUND(I124*H124,3)</f>
        <v>0</v>
      </c>
      <c r="BL124" s="14" t="s">
        <v>748</v>
      </c>
      <c r="BM124" s="228" t="s">
        <v>764</v>
      </c>
    </row>
    <row r="125" s="2" customFormat="1" ht="16.5" customHeight="1">
      <c r="A125" s="35"/>
      <c r="B125" s="36"/>
      <c r="C125" s="216" t="s">
        <v>168</v>
      </c>
      <c r="D125" s="216" t="s">
        <v>140</v>
      </c>
      <c r="E125" s="217" t="s">
        <v>765</v>
      </c>
      <c r="F125" s="218" t="s">
        <v>766</v>
      </c>
      <c r="G125" s="219" t="s">
        <v>280</v>
      </c>
      <c r="H125" s="220">
        <v>61</v>
      </c>
      <c r="I125" s="221"/>
      <c r="J125" s="222">
        <f>ROUND(I125*H125,3)</f>
        <v>0</v>
      </c>
      <c r="K125" s="223"/>
      <c r="L125" s="41"/>
      <c r="M125" s="224" t="s">
        <v>1</v>
      </c>
      <c r="N125" s="225" t="s">
        <v>42</v>
      </c>
      <c r="O125" s="88"/>
      <c r="P125" s="226">
        <f>O125*H125</f>
        <v>0</v>
      </c>
      <c r="Q125" s="226">
        <v>0</v>
      </c>
      <c r="R125" s="226">
        <f>Q125*H125</f>
        <v>0</v>
      </c>
      <c r="S125" s="226">
        <v>0</v>
      </c>
      <c r="T125" s="227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28" t="s">
        <v>748</v>
      </c>
      <c r="AT125" s="228" t="s">
        <v>140</v>
      </c>
      <c r="AU125" s="228" t="s">
        <v>85</v>
      </c>
      <c r="AY125" s="14" t="s">
        <v>138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14" t="s">
        <v>85</v>
      </c>
      <c r="BK125" s="230">
        <f>ROUND(I125*H125,3)</f>
        <v>0</v>
      </c>
      <c r="BL125" s="14" t="s">
        <v>748</v>
      </c>
      <c r="BM125" s="228" t="s">
        <v>767</v>
      </c>
    </row>
    <row r="126" s="2" customFormat="1" ht="16.5" customHeight="1">
      <c r="A126" s="35"/>
      <c r="B126" s="36"/>
      <c r="C126" s="216" t="s">
        <v>173</v>
      </c>
      <c r="D126" s="216" t="s">
        <v>140</v>
      </c>
      <c r="E126" s="217" t="s">
        <v>768</v>
      </c>
      <c r="F126" s="218" t="s">
        <v>769</v>
      </c>
      <c r="G126" s="219" t="s">
        <v>143</v>
      </c>
      <c r="H126" s="220">
        <v>207</v>
      </c>
      <c r="I126" s="221"/>
      <c r="J126" s="222">
        <f>ROUND(I126*H126,3)</f>
        <v>0</v>
      </c>
      <c r="K126" s="223"/>
      <c r="L126" s="41"/>
      <c r="M126" s="224" t="s">
        <v>1</v>
      </c>
      <c r="N126" s="225" t="s">
        <v>42</v>
      </c>
      <c r="O126" s="88"/>
      <c r="P126" s="226">
        <f>O126*H126</f>
        <v>0</v>
      </c>
      <c r="Q126" s="226">
        <v>0</v>
      </c>
      <c r="R126" s="226">
        <f>Q126*H126</f>
        <v>0</v>
      </c>
      <c r="S126" s="226">
        <v>0</v>
      </c>
      <c r="T126" s="227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28" t="s">
        <v>748</v>
      </c>
      <c r="AT126" s="228" t="s">
        <v>140</v>
      </c>
      <c r="AU126" s="228" t="s">
        <v>85</v>
      </c>
      <c r="AY126" s="14" t="s">
        <v>138</v>
      </c>
      <c r="BE126" s="229">
        <f>IF(N126="základní",J126,0)</f>
        <v>0</v>
      </c>
      <c r="BF126" s="229">
        <f>IF(N126="snížená",J126,0)</f>
        <v>0</v>
      </c>
      <c r="BG126" s="229">
        <f>IF(N126="zákl. přenesená",J126,0)</f>
        <v>0</v>
      </c>
      <c r="BH126" s="229">
        <f>IF(N126="sníž. přenesená",J126,0)</f>
        <v>0</v>
      </c>
      <c r="BI126" s="229">
        <f>IF(N126="nulová",J126,0)</f>
        <v>0</v>
      </c>
      <c r="BJ126" s="14" t="s">
        <v>85</v>
      </c>
      <c r="BK126" s="230">
        <f>ROUND(I126*H126,3)</f>
        <v>0</v>
      </c>
      <c r="BL126" s="14" t="s">
        <v>748</v>
      </c>
      <c r="BM126" s="228" t="s">
        <v>770</v>
      </c>
    </row>
    <row r="127" s="2" customFormat="1" ht="16.5" customHeight="1">
      <c r="A127" s="35"/>
      <c r="B127" s="36"/>
      <c r="C127" s="216" t="s">
        <v>212</v>
      </c>
      <c r="D127" s="216" t="s">
        <v>140</v>
      </c>
      <c r="E127" s="217" t="s">
        <v>771</v>
      </c>
      <c r="F127" s="218" t="s">
        <v>772</v>
      </c>
      <c r="G127" s="219" t="s">
        <v>143</v>
      </c>
      <c r="H127" s="220">
        <v>207</v>
      </c>
      <c r="I127" s="221"/>
      <c r="J127" s="222">
        <f>ROUND(I127*H127,3)</f>
        <v>0</v>
      </c>
      <c r="K127" s="223"/>
      <c r="L127" s="41"/>
      <c r="M127" s="224" t="s">
        <v>1</v>
      </c>
      <c r="N127" s="225" t="s">
        <v>42</v>
      </c>
      <c r="O127" s="88"/>
      <c r="P127" s="226">
        <f>O127*H127</f>
        <v>0</v>
      </c>
      <c r="Q127" s="226">
        <v>0</v>
      </c>
      <c r="R127" s="226">
        <f>Q127*H127</f>
        <v>0</v>
      </c>
      <c r="S127" s="226">
        <v>0</v>
      </c>
      <c r="T127" s="227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28" t="s">
        <v>748</v>
      </c>
      <c r="AT127" s="228" t="s">
        <v>140</v>
      </c>
      <c r="AU127" s="228" t="s">
        <v>85</v>
      </c>
      <c r="AY127" s="14" t="s">
        <v>138</v>
      </c>
      <c r="BE127" s="229">
        <f>IF(N127="základní",J127,0)</f>
        <v>0</v>
      </c>
      <c r="BF127" s="229">
        <f>IF(N127="snížená",J127,0)</f>
        <v>0</v>
      </c>
      <c r="BG127" s="229">
        <f>IF(N127="zákl. přenesená",J127,0)</f>
        <v>0</v>
      </c>
      <c r="BH127" s="229">
        <f>IF(N127="sníž. přenesená",J127,0)</f>
        <v>0</v>
      </c>
      <c r="BI127" s="229">
        <f>IF(N127="nulová",J127,0)</f>
        <v>0</v>
      </c>
      <c r="BJ127" s="14" t="s">
        <v>85</v>
      </c>
      <c r="BK127" s="230">
        <f>ROUND(I127*H127,3)</f>
        <v>0</v>
      </c>
      <c r="BL127" s="14" t="s">
        <v>748</v>
      </c>
      <c r="BM127" s="228" t="s">
        <v>773</v>
      </c>
    </row>
    <row r="128" s="2" customFormat="1" ht="16.5" customHeight="1">
      <c r="A128" s="35"/>
      <c r="B128" s="36"/>
      <c r="C128" s="216" t="s">
        <v>216</v>
      </c>
      <c r="D128" s="216" t="s">
        <v>140</v>
      </c>
      <c r="E128" s="217" t="s">
        <v>774</v>
      </c>
      <c r="F128" s="218" t="s">
        <v>775</v>
      </c>
      <c r="G128" s="219" t="s">
        <v>143</v>
      </c>
      <c r="H128" s="220">
        <v>207</v>
      </c>
      <c r="I128" s="221"/>
      <c r="J128" s="222">
        <f>ROUND(I128*H128,3)</f>
        <v>0</v>
      </c>
      <c r="K128" s="223"/>
      <c r="L128" s="41"/>
      <c r="M128" s="224" t="s">
        <v>1</v>
      </c>
      <c r="N128" s="225" t="s">
        <v>42</v>
      </c>
      <c r="O128" s="88"/>
      <c r="P128" s="226">
        <f>O128*H128</f>
        <v>0</v>
      </c>
      <c r="Q128" s="226">
        <v>0</v>
      </c>
      <c r="R128" s="226">
        <f>Q128*H128</f>
        <v>0</v>
      </c>
      <c r="S128" s="226">
        <v>0</v>
      </c>
      <c r="T128" s="227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28" t="s">
        <v>748</v>
      </c>
      <c r="AT128" s="228" t="s">
        <v>140</v>
      </c>
      <c r="AU128" s="228" t="s">
        <v>85</v>
      </c>
      <c r="AY128" s="14" t="s">
        <v>138</v>
      </c>
      <c r="BE128" s="229">
        <f>IF(N128="základní",J128,0)</f>
        <v>0</v>
      </c>
      <c r="BF128" s="229">
        <f>IF(N128="snížená",J128,0)</f>
        <v>0</v>
      </c>
      <c r="BG128" s="229">
        <f>IF(N128="zákl. přenesená",J128,0)</f>
        <v>0</v>
      </c>
      <c r="BH128" s="229">
        <f>IF(N128="sníž. přenesená",J128,0)</f>
        <v>0</v>
      </c>
      <c r="BI128" s="229">
        <f>IF(N128="nulová",J128,0)</f>
        <v>0</v>
      </c>
      <c r="BJ128" s="14" t="s">
        <v>85</v>
      </c>
      <c r="BK128" s="230">
        <f>ROUND(I128*H128,3)</f>
        <v>0</v>
      </c>
      <c r="BL128" s="14" t="s">
        <v>748</v>
      </c>
      <c r="BM128" s="228" t="s">
        <v>776</v>
      </c>
    </row>
    <row r="129" s="2" customFormat="1" ht="21.75" customHeight="1">
      <c r="A129" s="35"/>
      <c r="B129" s="36"/>
      <c r="C129" s="216" t="s">
        <v>220</v>
      </c>
      <c r="D129" s="216" t="s">
        <v>140</v>
      </c>
      <c r="E129" s="217" t="s">
        <v>777</v>
      </c>
      <c r="F129" s="218" t="s">
        <v>778</v>
      </c>
      <c r="G129" s="219" t="s">
        <v>143</v>
      </c>
      <c r="H129" s="220">
        <v>207</v>
      </c>
      <c r="I129" s="221"/>
      <c r="J129" s="222">
        <f>ROUND(I129*H129,3)</f>
        <v>0</v>
      </c>
      <c r="K129" s="223"/>
      <c r="L129" s="41"/>
      <c r="M129" s="224" t="s">
        <v>1</v>
      </c>
      <c r="N129" s="225" t="s">
        <v>42</v>
      </c>
      <c r="O129" s="88"/>
      <c r="P129" s="226">
        <f>O129*H129</f>
        <v>0</v>
      </c>
      <c r="Q129" s="226">
        <v>0</v>
      </c>
      <c r="R129" s="226">
        <f>Q129*H129</f>
        <v>0</v>
      </c>
      <c r="S129" s="226">
        <v>0</v>
      </c>
      <c r="T129" s="22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28" t="s">
        <v>748</v>
      </c>
      <c r="AT129" s="228" t="s">
        <v>140</v>
      </c>
      <c r="AU129" s="228" t="s">
        <v>85</v>
      </c>
      <c r="AY129" s="14" t="s">
        <v>138</v>
      </c>
      <c r="BE129" s="229">
        <f>IF(N129="základní",J129,0)</f>
        <v>0</v>
      </c>
      <c r="BF129" s="229">
        <f>IF(N129="snížená",J129,0)</f>
        <v>0</v>
      </c>
      <c r="BG129" s="229">
        <f>IF(N129="zákl. přenesená",J129,0)</f>
        <v>0</v>
      </c>
      <c r="BH129" s="229">
        <f>IF(N129="sníž. přenesená",J129,0)</f>
        <v>0</v>
      </c>
      <c r="BI129" s="229">
        <f>IF(N129="nulová",J129,0)</f>
        <v>0</v>
      </c>
      <c r="BJ129" s="14" t="s">
        <v>85</v>
      </c>
      <c r="BK129" s="230">
        <f>ROUND(I129*H129,3)</f>
        <v>0</v>
      </c>
      <c r="BL129" s="14" t="s">
        <v>748</v>
      </c>
      <c r="BM129" s="228" t="s">
        <v>779</v>
      </c>
    </row>
    <row r="130" s="2" customFormat="1" ht="24.15" customHeight="1">
      <c r="A130" s="35"/>
      <c r="B130" s="36"/>
      <c r="C130" s="216" t="s">
        <v>9</v>
      </c>
      <c r="D130" s="216" t="s">
        <v>140</v>
      </c>
      <c r="E130" s="217" t="s">
        <v>780</v>
      </c>
      <c r="F130" s="218" t="s">
        <v>781</v>
      </c>
      <c r="G130" s="219" t="s">
        <v>143</v>
      </c>
      <c r="H130" s="220">
        <v>207</v>
      </c>
      <c r="I130" s="221"/>
      <c r="J130" s="222">
        <f>ROUND(I130*H130,3)</f>
        <v>0</v>
      </c>
      <c r="K130" s="223"/>
      <c r="L130" s="41"/>
      <c r="M130" s="224" t="s">
        <v>1</v>
      </c>
      <c r="N130" s="225" t="s">
        <v>42</v>
      </c>
      <c r="O130" s="88"/>
      <c r="P130" s="226">
        <f>O130*H130</f>
        <v>0</v>
      </c>
      <c r="Q130" s="226">
        <v>0</v>
      </c>
      <c r="R130" s="226">
        <f>Q130*H130</f>
        <v>0</v>
      </c>
      <c r="S130" s="226">
        <v>0</v>
      </c>
      <c r="T130" s="227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28" t="s">
        <v>748</v>
      </c>
      <c r="AT130" s="228" t="s">
        <v>140</v>
      </c>
      <c r="AU130" s="228" t="s">
        <v>85</v>
      </c>
      <c r="AY130" s="14" t="s">
        <v>138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4" t="s">
        <v>85</v>
      </c>
      <c r="BK130" s="230">
        <f>ROUND(I130*H130,3)</f>
        <v>0</v>
      </c>
      <c r="BL130" s="14" t="s">
        <v>748</v>
      </c>
      <c r="BM130" s="228" t="s">
        <v>782</v>
      </c>
    </row>
    <row r="131" s="2" customFormat="1" ht="16.5" customHeight="1">
      <c r="A131" s="35"/>
      <c r="B131" s="36"/>
      <c r="C131" s="216" t="s">
        <v>227</v>
      </c>
      <c r="D131" s="216" t="s">
        <v>140</v>
      </c>
      <c r="E131" s="217" t="s">
        <v>783</v>
      </c>
      <c r="F131" s="218" t="s">
        <v>784</v>
      </c>
      <c r="G131" s="219" t="s">
        <v>280</v>
      </c>
      <c r="H131" s="220">
        <v>250</v>
      </c>
      <c r="I131" s="221"/>
      <c r="J131" s="222">
        <f>ROUND(I131*H131,3)</f>
        <v>0</v>
      </c>
      <c r="K131" s="223"/>
      <c r="L131" s="41"/>
      <c r="M131" s="224" t="s">
        <v>1</v>
      </c>
      <c r="N131" s="225" t="s">
        <v>42</v>
      </c>
      <c r="O131" s="88"/>
      <c r="P131" s="226">
        <f>O131*H131</f>
        <v>0</v>
      </c>
      <c r="Q131" s="226">
        <v>0</v>
      </c>
      <c r="R131" s="226">
        <f>Q131*H131</f>
        <v>0</v>
      </c>
      <c r="S131" s="226">
        <v>0</v>
      </c>
      <c r="T131" s="22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28" t="s">
        <v>748</v>
      </c>
      <c r="AT131" s="228" t="s">
        <v>140</v>
      </c>
      <c r="AU131" s="228" t="s">
        <v>85</v>
      </c>
      <c r="AY131" s="14" t="s">
        <v>138</v>
      </c>
      <c r="BE131" s="229">
        <f>IF(N131="základní",J131,0)</f>
        <v>0</v>
      </c>
      <c r="BF131" s="229">
        <f>IF(N131="snížená",J131,0)</f>
        <v>0</v>
      </c>
      <c r="BG131" s="229">
        <f>IF(N131="zákl. přenesená",J131,0)</f>
        <v>0</v>
      </c>
      <c r="BH131" s="229">
        <f>IF(N131="sníž. přenesená",J131,0)</f>
        <v>0</v>
      </c>
      <c r="BI131" s="229">
        <f>IF(N131="nulová",J131,0)</f>
        <v>0</v>
      </c>
      <c r="BJ131" s="14" t="s">
        <v>85</v>
      </c>
      <c r="BK131" s="230">
        <f>ROUND(I131*H131,3)</f>
        <v>0</v>
      </c>
      <c r="BL131" s="14" t="s">
        <v>748</v>
      </c>
      <c r="BM131" s="228" t="s">
        <v>785</v>
      </c>
    </row>
    <row r="132" s="2" customFormat="1" ht="16.5" customHeight="1">
      <c r="A132" s="35"/>
      <c r="B132" s="36"/>
      <c r="C132" s="216" t="s">
        <v>232</v>
      </c>
      <c r="D132" s="216" t="s">
        <v>140</v>
      </c>
      <c r="E132" s="217" t="s">
        <v>786</v>
      </c>
      <c r="F132" s="218" t="s">
        <v>787</v>
      </c>
      <c r="G132" s="219" t="s">
        <v>143</v>
      </c>
      <c r="H132" s="220">
        <v>134</v>
      </c>
      <c r="I132" s="221"/>
      <c r="J132" s="222">
        <f>ROUND(I132*H132,3)</f>
        <v>0</v>
      </c>
      <c r="K132" s="223"/>
      <c r="L132" s="41"/>
      <c r="M132" s="224" t="s">
        <v>1</v>
      </c>
      <c r="N132" s="225" t="s">
        <v>42</v>
      </c>
      <c r="O132" s="88"/>
      <c r="P132" s="226">
        <f>O132*H132</f>
        <v>0</v>
      </c>
      <c r="Q132" s="226">
        <v>0</v>
      </c>
      <c r="R132" s="226">
        <f>Q132*H132</f>
        <v>0</v>
      </c>
      <c r="S132" s="226">
        <v>0</v>
      </c>
      <c r="T132" s="22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28" t="s">
        <v>748</v>
      </c>
      <c r="AT132" s="228" t="s">
        <v>140</v>
      </c>
      <c r="AU132" s="228" t="s">
        <v>85</v>
      </c>
      <c r="AY132" s="14" t="s">
        <v>138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14" t="s">
        <v>85</v>
      </c>
      <c r="BK132" s="230">
        <f>ROUND(I132*H132,3)</f>
        <v>0</v>
      </c>
      <c r="BL132" s="14" t="s">
        <v>748</v>
      </c>
      <c r="BM132" s="228" t="s">
        <v>788</v>
      </c>
    </row>
    <row r="133" s="2" customFormat="1" ht="33" customHeight="1">
      <c r="A133" s="35"/>
      <c r="B133" s="36"/>
      <c r="C133" s="216" t="s">
        <v>236</v>
      </c>
      <c r="D133" s="216" t="s">
        <v>140</v>
      </c>
      <c r="E133" s="217" t="s">
        <v>789</v>
      </c>
      <c r="F133" s="218" t="s">
        <v>790</v>
      </c>
      <c r="G133" s="219" t="s">
        <v>143</v>
      </c>
      <c r="H133" s="220">
        <v>232</v>
      </c>
      <c r="I133" s="221"/>
      <c r="J133" s="222">
        <f>ROUND(I133*H133,3)</f>
        <v>0</v>
      </c>
      <c r="K133" s="223"/>
      <c r="L133" s="41"/>
      <c r="M133" s="224" t="s">
        <v>1</v>
      </c>
      <c r="N133" s="225" t="s">
        <v>42</v>
      </c>
      <c r="O133" s="88"/>
      <c r="P133" s="226">
        <f>O133*H133</f>
        <v>0</v>
      </c>
      <c r="Q133" s="226">
        <v>0</v>
      </c>
      <c r="R133" s="226">
        <f>Q133*H133</f>
        <v>0</v>
      </c>
      <c r="S133" s="226">
        <v>0</v>
      </c>
      <c r="T133" s="22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28" t="s">
        <v>748</v>
      </c>
      <c r="AT133" s="228" t="s">
        <v>140</v>
      </c>
      <c r="AU133" s="228" t="s">
        <v>85</v>
      </c>
      <c r="AY133" s="14" t="s">
        <v>138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14" t="s">
        <v>85</v>
      </c>
      <c r="BK133" s="230">
        <f>ROUND(I133*H133,3)</f>
        <v>0</v>
      </c>
      <c r="BL133" s="14" t="s">
        <v>748</v>
      </c>
      <c r="BM133" s="228" t="s">
        <v>791</v>
      </c>
    </row>
    <row r="134" s="2" customFormat="1" ht="21.75" customHeight="1">
      <c r="A134" s="35"/>
      <c r="B134" s="36"/>
      <c r="C134" s="216" t="s">
        <v>242</v>
      </c>
      <c r="D134" s="216" t="s">
        <v>140</v>
      </c>
      <c r="E134" s="217" t="s">
        <v>792</v>
      </c>
      <c r="F134" s="218" t="s">
        <v>793</v>
      </c>
      <c r="G134" s="219" t="s">
        <v>152</v>
      </c>
      <c r="H134" s="220">
        <v>1</v>
      </c>
      <c r="I134" s="221"/>
      <c r="J134" s="222">
        <f>ROUND(I134*H134,3)</f>
        <v>0</v>
      </c>
      <c r="K134" s="223"/>
      <c r="L134" s="41"/>
      <c r="M134" s="231" t="s">
        <v>1</v>
      </c>
      <c r="N134" s="232" t="s">
        <v>42</v>
      </c>
      <c r="O134" s="233"/>
      <c r="P134" s="234">
        <f>O134*H134</f>
        <v>0</v>
      </c>
      <c r="Q134" s="234">
        <v>0</v>
      </c>
      <c r="R134" s="234">
        <f>Q134*H134</f>
        <v>0</v>
      </c>
      <c r="S134" s="234">
        <v>0</v>
      </c>
      <c r="T134" s="235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28" t="s">
        <v>748</v>
      </c>
      <c r="AT134" s="228" t="s">
        <v>140</v>
      </c>
      <c r="AU134" s="228" t="s">
        <v>85</v>
      </c>
      <c r="AY134" s="14" t="s">
        <v>138</v>
      </c>
      <c r="BE134" s="229">
        <f>IF(N134="základní",J134,0)</f>
        <v>0</v>
      </c>
      <c r="BF134" s="229">
        <f>IF(N134="snížená",J134,0)</f>
        <v>0</v>
      </c>
      <c r="BG134" s="229">
        <f>IF(N134="zákl. přenesená",J134,0)</f>
        <v>0</v>
      </c>
      <c r="BH134" s="229">
        <f>IF(N134="sníž. přenesená",J134,0)</f>
        <v>0</v>
      </c>
      <c r="BI134" s="229">
        <f>IF(N134="nulová",J134,0)</f>
        <v>0</v>
      </c>
      <c r="BJ134" s="14" t="s">
        <v>85</v>
      </c>
      <c r="BK134" s="230">
        <f>ROUND(I134*H134,3)</f>
        <v>0</v>
      </c>
      <c r="BL134" s="14" t="s">
        <v>748</v>
      </c>
      <c r="BM134" s="228" t="s">
        <v>794</v>
      </c>
    </row>
    <row r="135" s="2" customFormat="1" ht="6.96" customHeight="1">
      <c r="A135" s="35"/>
      <c r="B135" s="63"/>
      <c r="C135" s="64"/>
      <c r="D135" s="64"/>
      <c r="E135" s="64"/>
      <c r="F135" s="64"/>
      <c r="G135" s="64"/>
      <c r="H135" s="64"/>
      <c r="I135" s="64"/>
      <c r="J135" s="64"/>
      <c r="K135" s="64"/>
      <c r="L135" s="41"/>
      <c r="M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</row>
  </sheetData>
  <sheetProtection sheet="1" autoFilter="0" formatColumns="0" formatRows="0" objects="1" scenarios="1" spinCount="100000" saltValue="rK9pa/osOiQgJ6PJHUD+t2Stf4raDujj0CqVk9gy8qM60MwZpCqbY/HG1d4GvBQFXVnY7y7b2zAUmN5CpY48Vw==" hashValue="VQIt8lg2REYeMjBWcRRExEUexxYKS4K0CRhuY/430wriu0W8Y1d23Smf7+NVaYK2IpmHrUtX/Zm+rUOc/ltrPQ==" algorithmName="SHA-512" password="CC35"/>
  <autoFilter ref="C116:K134"/>
  <mergeCells count="9">
    <mergeCell ref="E7:H7"/>
    <mergeCell ref="E9:H9"/>
    <mergeCell ref="E18:H18"/>
    <mergeCell ref="E27:H27"/>
    <mergeCell ref="E85:H85"/>
    <mergeCell ref="E87:H87"/>
    <mergeCell ref="E107:H107"/>
    <mergeCell ref="E109:H10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108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87</v>
      </c>
    </row>
    <row r="4" s="1" customFormat="1" ht="24.96" customHeight="1">
      <c r="B4" s="17"/>
      <c r="D4" s="135" t="s">
        <v>112</v>
      </c>
      <c r="L4" s="17"/>
      <c r="M4" s="136" t="s">
        <v>11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16.5" customHeight="1">
      <c r="B7" s="17"/>
      <c r="E7" s="138" t="str">
        <f>'Rekapitulace stavby'!K6</f>
        <v>Park a dětské hřiště - Nová Bystřice - pan Cimbůrková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113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795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17. 10. 2025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tr">
        <f>IF('Rekapitulace stavby'!AN10="","",'Rekapitulace stavby'!AN10)</f>
        <v/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tr">
        <f>IF('Rekapitulace stavby'!E11="","",'Rekapitulace stavby'!E11)</f>
        <v xml:space="preserve"> </v>
      </c>
      <c r="F15" s="35"/>
      <c r="G15" s="35"/>
      <c r="H15" s="35"/>
      <c r="I15" s="137" t="s">
        <v>27</v>
      </c>
      <c r="J15" s="140" t="str">
        <f>IF('Rekapitulace stavby'!AN11="","",'Rekapitulace stavby'!AN11)</f>
        <v/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28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27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30</v>
      </c>
      <c r="E20" s="35"/>
      <c r="F20" s="35"/>
      <c r="G20" s="35"/>
      <c r="H20" s="35"/>
      <c r="I20" s="137" t="s">
        <v>25</v>
      </c>
      <c r="J20" s="140" t="str">
        <f>IF('Rekapitulace stavby'!AN16="","",'Rekapitulace stavby'!AN16)</f>
        <v/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tr">
        <f>IF('Rekapitulace stavby'!E17="","",'Rekapitulace stavby'!E17)</f>
        <v xml:space="preserve"> </v>
      </c>
      <c r="F21" s="35"/>
      <c r="G21" s="35"/>
      <c r="H21" s="35"/>
      <c r="I21" s="137" t="s">
        <v>27</v>
      </c>
      <c r="J21" s="140" t="str">
        <f>IF('Rekapitulace stavby'!AN17="","",'Rekapitulace stavby'!AN17)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33</v>
      </c>
      <c r="E23" s="35"/>
      <c r="F23" s="35"/>
      <c r="G23" s="35"/>
      <c r="H23" s="35"/>
      <c r="I23" s="137" t="s">
        <v>25</v>
      </c>
      <c r="J23" s="140" t="s">
        <v>34</v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">
        <v>35</v>
      </c>
      <c r="F24" s="35"/>
      <c r="G24" s="35"/>
      <c r="H24" s="35"/>
      <c r="I24" s="137" t="s">
        <v>27</v>
      </c>
      <c r="J24" s="140" t="s">
        <v>1</v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36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37</v>
      </c>
      <c r="E30" s="35"/>
      <c r="F30" s="35"/>
      <c r="G30" s="35"/>
      <c r="H30" s="35"/>
      <c r="I30" s="35"/>
      <c r="J30" s="148">
        <f>ROUND(J120,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39</v>
      </c>
      <c r="G32" s="35"/>
      <c r="H32" s="35"/>
      <c r="I32" s="149" t="s">
        <v>38</v>
      </c>
      <c r="J32" s="149" t="s">
        <v>40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41</v>
      </c>
      <c r="E33" s="137" t="s">
        <v>42</v>
      </c>
      <c r="F33" s="151">
        <f>ROUND((SUM(BE120:BE221)),  2)</f>
        <v>0</v>
      </c>
      <c r="G33" s="35"/>
      <c r="H33" s="35"/>
      <c r="I33" s="152">
        <v>0.20999999999999999</v>
      </c>
      <c r="J33" s="151">
        <f>ROUND(((SUM(BE120:BE221))*I33),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43</v>
      </c>
      <c r="F34" s="151">
        <f>ROUND((SUM(BF120:BF221)),  2)</f>
        <v>0</v>
      </c>
      <c r="G34" s="35"/>
      <c r="H34" s="35"/>
      <c r="I34" s="152">
        <v>0.12</v>
      </c>
      <c r="J34" s="151">
        <f>ROUND(((SUM(BF120:BF221))*I34),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44</v>
      </c>
      <c r="F35" s="151">
        <f>ROUND((SUM(BG120:BG221)),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45</v>
      </c>
      <c r="F36" s="151">
        <f>ROUND((SUM(BH120:BH221)),  2)</f>
        <v>0</v>
      </c>
      <c r="G36" s="35"/>
      <c r="H36" s="35"/>
      <c r="I36" s="152">
        <v>0.12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46</v>
      </c>
      <c r="F37" s="151">
        <f>ROUND((SUM(BI120:BI221)),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47</v>
      </c>
      <c r="E39" s="155"/>
      <c r="F39" s="155"/>
      <c r="G39" s="156" t="s">
        <v>48</v>
      </c>
      <c r="H39" s="157" t="s">
        <v>49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50</v>
      </c>
      <c r="E50" s="161"/>
      <c r="F50" s="161"/>
      <c r="G50" s="160" t="s">
        <v>51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52</v>
      </c>
      <c r="E61" s="163"/>
      <c r="F61" s="164" t="s">
        <v>53</v>
      </c>
      <c r="G61" s="162" t="s">
        <v>52</v>
      </c>
      <c r="H61" s="163"/>
      <c r="I61" s="163"/>
      <c r="J61" s="165" t="s">
        <v>53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54</v>
      </c>
      <c r="E65" s="166"/>
      <c r="F65" s="166"/>
      <c r="G65" s="160" t="s">
        <v>55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52</v>
      </c>
      <c r="E76" s="163"/>
      <c r="F76" s="164" t="s">
        <v>53</v>
      </c>
      <c r="G76" s="162" t="s">
        <v>52</v>
      </c>
      <c r="H76" s="163"/>
      <c r="I76" s="163"/>
      <c r="J76" s="165" t="s">
        <v>53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115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71" t="str">
        <f>E7</f>
        <v>Park a dětské hřiště - Nová Bystřice - pan Cimbůrková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113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 xml:space="preserve">08 - Technologie vodního prvku 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7"/>
      <c r="E89" s="37"/>
      <c r="F89" s="24" t="str">
        <f>F12</f>
        <v>Rybní ulice, Nová Bystřice</v>
      </c>
      <c r="G89" s="37"/>
      <c r="H89" s="37"/>
      <c r="I89" s="29" t="s">
        <v>22</v>
      </c>
      <c r="J89" s="76" t="str">
        <f>IF(J12="","",J12)</f>
        <v>17. 10. 2025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 xml:space="preserve"> </v>
      </c>
      <c r="G91" s="37"/>
      <c r="H91" s="37"/>
      <c r="I91" s="29" t="s">
        <v>30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28</v>
      </c>
      <c r="D92" s="37"/>
      <c r="E92" s="37"/>
      <c r="F92" s="24" t="str">
        <f>IF(E18="","",E18)</f>
        <v>Vyplň údaj</v>
      </c>
      <c r="G92" s="37"/>
      <c r="H92" s="37"/>
      <c r="I92" s="29" t="s">
        <v>33</v>
      </c>
      <c r="J92" s="33" t="str">
        <f>E24</f>
        <v>Tereza Čábelková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72" t="s">
        <v>116</v>
      </c>
      <c r="D94" s="173"/>
      <c r="E94" s="173"/>
      <c r="F94" s="173"/>
      <c r="G94" s="173"/>
      <c r="H94" s="173"/>
      <c r="I94" s="173"/>
      <c r="J94" s="174" t="s">
        <v>117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5" t="s">
        <v>118</v>
      </c>
      <c r="D96" s="37"/>
      <c r="E96" s="37"/>
      <c r="F96" s="37"/>
      <c r="G96" s="37"/>
      <c r="H96" s="37"/>
      <c r="I96" s="37"/>
      <c r="J96" s="107">
        <f>J120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119</v>
      </c>
    </row>
    <row r="97" s="9" customFormat="1" ht="24.96" customHeight="1">
      <c r="A97" s="9"/>
      <c r="B97" s="176"/>
      <c r="C97" s="177"/>
      <c r="D97" s="178" t="s">
        <v>796</v>
      </c>
      <c r="E97" s="179"/>
      <c r="F97" s="179"/>
      <c r="G97" s="179"/>
      <c r="H97" s="179"/>
      <c r="I97" s="179"/>
      <c r="J97" s="180">
        <f>J121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76"/>
      <c r="C98" s="177"/>
      <c r="D98" s="178" t="s">
        <v>797</v>
      </c>
      <c r="E98" s="179"/>
      <c r="F98" s="179"/>
      <c r="G98" s="179"/>
      <c r="H98" s="179"/>
      <c r="I98" s="179"/>
      <c r="J98" s="180">
        <f>J137</f>
        <v>0</v>
      </c>
      <c r="K98" s="177"/>
      <c r="L98" s="181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76"/>
      <c r="C99" s="177"/>
      <c r="D99" s="178" t="s">
        <v>798</v>
      </c>
      <c r="E99" s="179"/>
      <c r="F99" s="179"/>
      <c r="G99" s="179"/>
      <c r="H99" s="179"/>
      <c r="I99" s="179"/>
      <c r="J99" s="180">
        <f>J142</f>
        <v>0</v>
      </c>
      <c r="K99" s="177"/>
      <c r="L99" s="181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76"/>
      <c r="C100" s="177"/>
      <c r="D100" s="178" t="s">
        <v>799</v>
      </c>
      <c r="E100" s="179"/>
      <c r="F100" s="179"/>
      <c r="G100" s="179"/>
      <c r="H100" s="179"/>
      <c r="I100" s="179"/>
      <c r="J100" s="180">
        <f>J218</f>
        <v>0</v>
      </c>
      <c r="K100" s="177"/>
      <c r="L100" s="181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2" customFormat="1" ht="21.84" customHeight="1">
      <c r="A101" s="35"/>
      <c r="B101" s="36"/>
      <c r="C101" s="37"/>
      <c r="D101" s="37"/>
      <c r="E101" s="37"/>
      <c r="F101" s="37"/>
      <c r="G101" s="37"/>
      <c r="H101" s="37"/>
      <c r="I101" s="37"/>
      <c r="J101" s="37"/>
      <c r="K101" s="37"/>
      <c r="L101" s="60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2" s="2" customFormat="1" ht="6.96" customHeight="1">
      <c r="A102" s="35"/>
      <c r="B102" s="63"/>
      <c r="C102" s="64"/>
      <c r="D102" s="64"/>
      <c r="E102" s="64"/>
      <c r="F102" s="64"/>
      <c r="G102" s="64"/>
      <c r="H102" s="64"/>
      <c r="I102" s="64"/>
      <c r="J102" s="64"/>
      <c r="K102" s="64"/>
      <c r="L102" s="60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6" s="2" customFormat="1" ht="6.96" customHeight="1">
      <c r="A106" s="35"/>
      <c r="B106" s="65"/>
      <c r="C106" s="66"/>
      <c r="D106" s="66"/>
      <c r="E106" s="66"/>
      <c r="F106" s="66"/>
      <c r="G106" s="66"/>
      <c r="H106" s="66"/>
      <c r="I106" s="66"/>
      <c r="J106" s="66"/>
      <c r="K106" s="66"/>
      <c r="L106" s="60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24.96" customHeight="1">
      <c r="A107" s="35"/>
      <c r="B107" s="36"/>
      <c r="C107" s="20" t="s">
        <v>123</v>
      </c>
      <c r="D107" s="37"/>
      <c r="E107" s="37"/>
      <c r="F107" s="37"/>
      <c r="G107" s="37"/>
      <c r="H107" s="37"/>
      <c r="I107" s="37"/>
      <c r="J107" s="37"/>
      <c r="K107" s="37"/>
      <c r="L107" s="60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6.96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12" customHeight="1">
      <c r="A109" s="35"/>
      <c r="B109" s="36"/>
      <c r="C109" s="29" t="s">
        <v>16</v>
      </c>
      <c r="D109" s="37"/>
      <c r="E109" s="37"/>
      <c r="F109" s="37"/>
      <c r="G109" s="37"/>
      <c r="H109" s="37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6.5" customHeight="1">
      <c r="A110" s="35"/>
      <c r="B110" s="36"/>
      <c r="C110" s="37"/>
      <c r="D110" s="37"/>
      <c r="E110" s="171" t="str">
        <f>E7</f>
        <v>Park a dětské hřiště - Nová Bystřice - pan Cimbůrková</v>
      </c>
      <c r="F110" s="29"/>
      <c r="G110" s="29"/>
      <c r="H110" s="29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2" customHeight="1">
      <c r="A111" s="35"/>
      <c r="B111" s="36"/>
      <c r="C111" s="29" t="s">
        <v>113</v>
      </c>
      <c r="D111" s="37"/>
      <c r="E111" s="37"/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6.5" customHeight="1">
      <c r="A112" s="35"/>
      <c r="B112" s="36"/>
      <c r="C112" s="37"/>
      <c r="D112" s="37"/>
      <c r="E112" s="73" t="str">
        <f>E9</f>
        <v xml:space="preserve">08 - Technologie vodního prvku </v>
      </c>
      <c r="F112" s="37"/>
      <c r="G112" s="37"/>
      <c r="H112" s="37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6.96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2" customHeight="1">
      <c r="A114" s="35"/>
      <c r="B114" s="36"/>
      <c r="C114" s="29" t="s">
        <v>20</v>
      </c>
      <c r="D114" s="37"/>
      <c r="E114" s="37"/>
      <c r="F114" s="24" t="str">
        <f>F12</f>
        <v>Rybní ulice, Nová Bystřice</v>
      </c>
      <c r="G114" s="37"/>
      <c r="H114" s="37"/>
      <c r="I114" s="29" t="s">
        <v>22</v>
      </c>
      <c r="J114" s="76" t="str">
        <f>IF(J12="","",J12)</f>
        <v>17. 10. 2025</v>
      </c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5.15" customHeight="1">
      <c r="A116" s="35"/>
      <c r="B116" s="36"/>
      <c r="C116" s="29" t="s">
        <v>24</v>
      </c>
      <c r="D116" s="37"/>
      <c r="E116" s="37"/>
      <c r="F116" s="24" t="str">
        <f>E15</f>
        <v xml:space="preserve"> </v>
      </c>
      <c r="G116" s="37"/>
      <c r="H116" s="37"/>
      <c r="I116" s="29" t="s">
        <v>30</v>
      </c>
      <c r="J116" s="33" t="str">
        <f>E21</f>
        <v xml:space="preserve"> </v>
      </c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5.15" customHeight="1">
      <c r="A117" s="35"/>
      <c r="B117" s="36"/>
      <c r="C117" s="29" t="s">
        <v>28</v>
      </c>
      <c r="D117" s="37"/>
      <c r="E117" s="37"/>
      <c r="F117" s="24" t="str">
        <f>IF(E18="","",E18)</f>
        <v>Vyplň údaj</v>
      </c>
      <c r="G117" s="37"/>
      <c r="H117" s="37"/>
      <c r="I117" s="29" t="s">
        <v>33</v>
      </c>
      <c r="J117" s="33" t="str">
        <f>E24</f>
        <v>Tereza Čábelková</v>
      </c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0.32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11" customFormat="1" ht="29.28" customHeight="1">
      <c r="A119" s="188"/>
      <c r="B119" s="189"/>
      <c r="C119" s="190" t="s">
        <v>124</v>
      </c>
      <c r="D119" s="191" t="s">
        <v>62</v>
      </c>
      <c r="E119" s="191" t="s">
        <v>58</v>
      </c>
      <c r="F119" s="191" t="s">
        <v>59</v>
      </c>
      <c r="G119" s="191" t="s">
        <v>125</v>
      </c>
      <c r="H119" s="191" t="s">
        <v>126</v>
      </c>
      <c r="I119" s="191" t="s">
        <v>127</v>
      </c>
      <c r="J119" s="192" t="s">
        <v>117</v>
      </c>
      <c r="K119" s="193" t="s">
        <v>128</v>
      </c>
      <c r="L119" s="194"/>
      <c r="M119" s="97" t="s">
        <v>1</v>
      </c>
      <c r="N119" s="98" t="s">
        <v>41</v>
      </c>
      <c r="O119" s="98" t="s">
        <v>129</v>
      </c>
      <c r="P119" s="98" t="s">
        <v>130</v>
      </c>
      <c r="Q119" s="98" t="s">
        <v>131</v>
      </c>
      <c r="R119" s="98" t="s">
        <v>132</v>
      </c>
      <c r="S119" s="98" t="s">
        <v>133</v>
      </c>
      <c r="T119" s="99" t="s">
        <v>134</v>
      </c>
      <c r="U119" s="188"/>
      <c r="V119" s="188"/>
      <c r="W119" s="188"/>
      <c r="X119" s="188"/>
      <c r="Y119" s="188"/>
      <c r="Z119" s="188"/>
      <c r="AA119" s="188"/>
      <c r="AB119" s="188"/>
      <c r="AC119" s="188"/>
      <c r="AD119" s="188"/>
      <c r="AE119" s="188"/>
    </row>
    <row r="120" s="2" customFormat="1" ht="22.8" customHeight="1">
      <c r="A120" s="35"/>
      <c r="B120" s="36"/>
      <c r="C120" s="104" t="s">
        <v>135</v>
      </c>
      <c r="D120" s="37"/>
      <c r="E120" s="37"/>
      <c r="F120" s="37"/>
      <c r="G120" s="37"/>
      <c r="H120" s="37"/>
      <c r="I120" s="37"/>
      <c r="J120" s="195">
        <f>BK120</f>
        <v>0</v>
      </c>
      <c r="K120" s="37"/>
      <c r="L120" s="41"/>
      <c r="M120" s="100"/>
      <c r="N120" s="196"/>
      <c r="O120" s="101"/>
      <c r="P120" s="197">
        <f>P121+P137+P142+P218</f>
        <v>0</v>
      </c>
      <c r="Q120" s="101"/>
      <c r="R120" s="197">
        <f>R121+R137+R142+R218</f>
        <v>0</v>
      </c>
      <c r="S120" s="101"/>
      <c r="T120" s="198">
        <f>T121+T137+T142+T218</f>
        <v>0</v>
      </c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T120" s="14" t="s">
        <v>76</v>
      </c>
      <c r="AU120" s="14" t="s">
        <v>119</v>
      </c>
      <c r="BK120" s="199">
        <f>BK121+BK137+BK142+BK218</f>
        <v>0</v>
      </c>
    </row>
    <row r="121" s="12" customFormat="1" ht="25.92" customHeight="1">
      <c r="A121" s="12"/>
      <c r="B121" s="200"/>
      <c r="C121" s="201"/>
      <c r="D121" s="202" t="s">
        <v>76</v>
      </c>
      <c r="E121" s="203" t="s">
        <v>800</v>
      </c>
      <c r="F121" s="203" t="s">
        <v>801</v>
      </c>
      <c r="G121" s="201"/>
      <c r="H121" s="201"/>
      <c r="I121" s="204"/>
      <c r="J121" s="205">
        <f>BK121</f>
        <v>0</v>
      </c>
      <c r="K121" s="201"/>
      <c r="L121" s="206"/>
      <c r="M121" s="207"/>
      <c r="N121" s="208"/>
      <c r="O121" s="208"/>
      <c r="P121" s="209">
        <f>SUM(P122:P136)</f>
        <v>0</v>
      </c>
      <c r="Q121" s="208"/>
      <c r="R121" s="209">
        <f>SUM(R122:R136)</f>
        <v>0</v>
      </c>
      <c r="S121" s="208"/>
      <c r="T121" s="210">
        <f>SUM(T122:T136)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1" t="s">
        <v>85</v>
      </c>
      <c r="AT121" s="212" t="s">
        <v>76</v>
      </c>
      <c r="AU121" s="212" t="s">
        <v>77</v>
      </c>
      <c r="AY121" s="211" t="s">
        <v>138</v>
      </c>
      <c r="BK121" s="213">
        <f>SUM(BK122:BK136)</f>
        <v>0</v>
      </c>
    </row>
    <row r="122" s="2" customFormat="1" ht="33" customHeight="1">
      <c r="A122" s="35"/>
      <c r="B122" s="36"/>
      <c r="C122" s="216" t="s">
        <v>85</v>
      </c>
      <c r="D122" s="216" t="s">
        <v>140</v>
      </c>
      <c r="E122" s="217" t="s">
        <v>802</v>
      </c>
      <c r="F122" s="218" t="s">
        <v>803</v>
      </c>
      <c r="G122" s="219" t="s">
        <v>156</v>
      </c>
      <c r="H122" s="220">
        <v>1</v>
      </c>
      <c r="I122" s="221"/>
      <c r="J122" s="222">
        <f>ROUND(I122*H122,3)</f>
        <v>0</v>
      </c>
      <c r="K122" s="223"/>
      <c r="L122" s="41"/>
      <c r="M122" s="224" t="s">
        <v>1</v>
      </c>
      <c r="N122" s="225" t="s">
        <v>42</v>
      </c>
      <c r="O122" s="88"/>
      <c r="P122" s="226">
        <f>O122*H122</f>
        <v>0</v>
      </c>
      <c r="Q122" s="226">
        <v>0</v>
      </c>
      <c r="R122" s="226">
        <f>Q122*H122</f>
        <v>0</v>
      </c>
      <c r="S122" s="226">
        <v>0</v>
      </c>
      <c r="T122" s="227">
        <f>S122*H122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R122" s="228" t="s">
        <v>144</v>
      </c>
      <c r="AT122" s="228" t="s">
        <v>140</v>
      </c>
      <c r="AU122" s="228" t="s">
        <v>85</v>
      </c>
      <c r="AY122" s="14" t="s">
        <v>138</v>
      </c>
      <c r="BE122" s="229">
        <f>IF(N122="základní",J122,0)</f>
        <v>0</v>
      </c>
      <c r="BF122" s="229">
        <f>IF(N122="snížená",J122,0)</f>
        <v>0</v>
      </c>
      <c r="BG122" s="229">
        <f>IF(N122="zákl. přenesená",J122,0)</f>
        <v>0</v>
      </c>
      <c r="BH122" s="229">
        <f>IF(N122="sníž. přenesená",J122,0)</f>
        <v>0</v>
      </c>
      <c r="BI122" s="229">
        <f>IF(N122="nulová",J122,0)</f>
        <v>0</v>
      </c>
      <c r="BJ122" s="14" t="s">
        <v>85</v>
      </c>
      <c r="BK122" s="230">
        <f>ROUND(I122*H122,3)</f>
        <v>0</v>
      </c>
      <c r="BL122" s="14" t="s">
        <v>144</v>
      </c>
      <c r="BM122" s="228" t="s">
        <v>804</v>
      </c>
    </row>
    <row r="123" s="2" customFormat="1" ht="24.15" customHeight="1">
      <c r="A123" s="35"/>
      <c r="B123" s="36"/>
      <c r="C123" s="216" t="s">
        <v>87</v>
      </c>
      <c r="D123" s="216" t="s">
        <v>140</v>
      </c>
      <c r="E123" s="217" t="s">
        <v>805</v>
      </c>
      <c r="F123" s="218" t="s">
        <v>806</v>
      </c>
      <c r="G123" s="219" t="s">
        <v>156</v>
      </c>
      <c r="H123" s="220">
        <v>1</v>
      </c>
      <c r="I123" s="221"/>
      <c r="J123" s="222">
        <f>ROUND(I123*H123,3)</f>
        <v>0</v>
      </c>
      <c r="K123" s="223"/>
      <c r="L123" s="41"/>
      <c r="M123" s="224" t="s">
        <v>1</v>
      </c>
      <c r="N123" s="225" t="s">
        <v>42</v>
      </c>
      <c r="O123" s="88"/>
      <c r="P123" s="226">
        <f>O123*H123</f>
        <v>0</v>
      </c>
      <c r="Q123" s="226">
        <v>0</v>
      </c>
      <c r="R123" s="226">
        <f>Q123*H123</f>
        <v>0</v>
      </c>
      <c r="S123" s="226">
        <v>0</v>
      </c>
      <c r="T123" s="227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228" t="s">
        <v>144</v>
      </c>
      <c r="AT123" s="228" t="s">
        <v>140</v>
      </c>
      <c r="AU123" s="228" t="s">
        <v>85</v>
      </c>
      <c r="AY123" s="14" t="s">
        <v>138</v>
      </c>
      <c r="BE123" s="229">
        <f>IF(N123="základní",J123,0)</f>
        <v>0</v>
      </c>
      <c r="BF123" s="229">
        <f>IF(N123="snížená",J123,0)</f>
        <v>0</v>
      </c>
      <c r="BG123" s="229">
        <f>IF(N123="zákl. přenesená",J123,0)</f>
        <v>0</v>
      </c>
      <c r="BH123" s="229">
        <f>IF(N123="sníž. přenesená",J123,0)</f>
        <v>0</v>
      </c>
      <c r="BI123" s="229">
        <f>IF(N123="nulová",J123,0)</f>
        <v>0</v>
      </c>
      <c r="BJ123" s="14" t="s">
        <v>85</v>
      </c>
      <c r="BK123" s="230">
        <f>ROUND(I123*H123,3)</f>
        <v>0</v>
      </c>
      <c r="BL123" s="14" t="s">
        <v>144</v>
      </c>
      <c r="BM123" s="228" t="s">
        <v>807</v>
      </c>
    </row>
    <row r="124" s="2" customFormat="1" ht="24.15" customHeight="1">
      <c r="A124" s="35"/>
      <c r="B124" s="36"/>
      <c r="C124" s="216" t="s">
        <v>149</v>
      </c>
      <c r="D124" s="216" t="s">
        <v>140</v>
      </c>
      <c r="E124" s="217" t="s">
        <v>808</v>
      </c>
      <c r="F124" s="218" t="s">
        <v>809</v>
      </c>
      <c r="G124" s="219" t="s">
        <v>156</v>
      </c>
      <c r="H124" s="220">
        <v>1</v>
      </c>
      <c r="I124" s="221"/>
      <c r="J124" s="222">
        <f>ROUND(I124*H124,3)</f>
        <v>0</v>
      </c>
      <c r="K124" s="223"/>
      <c r="L124" s="41"/>
      <c r="M124" s="224" t="s">
        <v>1</v>
      </c>
      <c r="N124" s="225" t="s">
        <v>42</v>
      </c>
      <c r="O124" s="88"/>
      <c r="P124" s="226">
        <f>O124*H124</f>
        <v>0</v>
      </c>
      <c r="Q124" s="226">
        <v>0</v>
      </c>
      <c r="R124" s="226">
        <f>Q124*H124</f>
        <v>0</v>
      </c>
      <c r="S124" s="226">
        <v>0</v>
      </c>
      <c r="T124" s="227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28" t="s">
        <v>144</v>
      </c>
      <c r="AT124" s="228" t="s">
        <v>140</v>
      </c>
      <c r="AU124" s="228" t="s">
        <v>85</v>
      </c>
      <c r="AY124" s="14" t="s">
        <v>138</v>
      </c>
      <c r="BE124" s="229">
        <f>IF(N124="základní",J124,0)</f>
        <v>0</v>
      </c>
      <c r="BF124" s="229">
        <f>IF(N124="snížená",J124,0)</f>
        <v>0</v>
      </c>
      <c r="BG124" s="229">
        <f>IF(N124="zákl. přenesená",J124,0)</f>
        <v>0</v>
      </c>
      <c r="BH124" s="229">
        <f>IF(N124="sníž. přenesená",J124,0)</f>
        <v>0</v>
      </c>
      <c r="BI124" s="229">
        <f>IF(N124="nulová",J124,0)</f>
        <v>0</v>
      </c>
      <c r="BJ124" s="14" t="s">
        <v>85</v>
      </c>
      <c r="BK124" s="230">
        <f>ROUND(I124*H124,3)</f>
        <v>0</v>
      </c>
      <c r="BL124" s="14" t="s">
        <v>144</v>
      </c>
      <c r="BM124" s="228" t="s">
        <v>810</v>
      </c>
    </row>
    <row r="125" s="2" customFormat="1" ht="16.5" customHeight="1">
      <c r="A125" s="35"/>
      <c r="B125" s="36"/>
      <c r="C125" s="216" t="s">
        <v>144</v>
      </c>
      <c r="D125" s="216" t="s">
        <v>140</v>
      </c>
      <c r="E125" s="217" t="s">
        <v>811</v>
      </c>
      <c r="F125" s="218" t="s">
        <v>812</v>
      </c>
      <c r="G125" s="219" t="s">
        <v>156</v>
      </c>
      <c r="H125" s="220">
        <v>1</v>
      </c>
      <c r="I125" s="221"/>
      <c r="J125" s="222">
        <f>ROUND(I125*H125,3)</f>
        <v>0</v>
      </c>
      <c r="K125" s="223"/>
      <c r="L125" s="41"/>
      <c r="M125" s="224" t="s">
        <v>1</v>
      </c>
      <c r="N125" s="225" t="s">
        <v>42</v>
      </c>
      <c r="O125" s="88"/>
      <c r="P125" s="226">
        <f>O125*H125</f>
        <v>0</v>
      </c>
      <c r="Q125" s="226">
        <v>0</v>
      </c>
      <c r="R125" s="226">
        <f>Q125*H125</f>
        <v>0</v>
      </c>
      <c r="S125" s="226">
        <v>0</v>
      </c>
      <c r="T125" s="227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28" t="s">
        <v>144</v>
      </c>
      <c r="AT125" s="228" t="s">
        <v>140</v>
      </c>
      <c r="AU125" s="228" t="s">
        <v>85</v>
      </c>
      <c r="AY125" s="14" t="s">
        <v>138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14" t="s">
        <v>85</v>
      </c>
      <c r="BK125" s="230">
        <f>ROUND(I125*H125,3)</f>
        <v>0</v>
      </c>
      <c r="BL125" s="14" t="s">
        <v>144</v>
      </c>
      <c r="BM125" s="228" t="s">
        <v>813</v>
      </c>
    </row>
    <row r="126" s="2" customFormat="1" ht="21.75" customHeight="1">
      <c r="A126" s="35"/>
      <c r="B126" s="36"/>
      <c r="C126" s="216" t="s">
        <v>158</v>
      </c>
      <c r="D126" s="216" t="s">
        <v>140</v>
      </c>
      <c r="E126" s="217" t="s">
        <v>814</v>
      </c>
      <c r="F126" s="218" t="s">
        <v>815</v>
      </c>
      <c r="G126" s="219" t="s">
        <v>156</v>
      </c>
      <c r="H126" s="220">
        <v>1</v>
      </c>
      <c r="I126" s="221"/>
      <c r="J126" s="222">
        <f>ROUND(I126*H126,3)</f>
        <v>0</v>
      </c>
      <c r="K126" s="223"/>
      <c r="L126" s="41"/>
      <c r="M126" s="224" t="s">
        <v>1</v>
      </c>
      <c r="N126" s="225" t="s">
        <v>42</v>
      </c>
      <c r="O126" s="88"/>
      <c r="P126" s="226">
        <f>O126*H126</f>
        <v>0</v>
      </c>
      <c r="Q126" s="226">
        <v>0</v>
      </c>
      <c r="R126" s="226">
        <f>Q126*H126</f>
        <v>0</v>
      </c>
      <c r="S126" s="226">
        <v>0</v>
      </c>
      <c r="T126" s="227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28" t="s">
        <v>144</v>
      </c>
      <c r="AT126" s="228" t="s">
        <v>140</v>
      </c>
      <c r="AU126" s="228" t="s">
        <v>85</v>
      </c>
      <c r="AY126" s="14" t="s">
        <v>138</v>
      </c>
      <c r="BE126" s="229">
        <f>IF(N126="základní",J126,0)</f>
        <v>0</v>
      </c>
      <c r="BF126" s="229">
        <f>IF(N126="snížená",J126,0)</f>
        <v>0</v>
      </c>
      <c r="BG126" s="229">
        <f>IF(N126="zákl. přenesená",J126,0)</f>
        <v>0</v>
      </c>
      <c r="BH126" s="229">
        <f>IF(N126="sníž. přenesená",J126,0)</f>
        <v>0</v>
      </c>
      <c r="BI126" s="229">
        <f>IF(N126="nulová",J126,0)</f>
        <v>0</v>
      </c>
      <c r="BJ126" s="14" t="s">
        <v>85</v>
      </c>
      <c r="BK126" s="230">
        <f>ROUND(I126*H126,3)</f>
        <v>0</v>
      </c>
      <c r="BL126" s="14" t="s">
        <v>144</v>
      </c>
      <c r="BM126" s="228" t="s">
        <v>816</v>
      </c>
    </row>
    <row r="127" s="2" customFormat="1" ht="21.75" customHeight="1">
      <c r="A127" s="35"/>
      <c r="B127" s="36"/>
      <c r="C127" s="216" t="s">
        <v>162</v>
      </c>
      <c r="D127" s="216" t="s">
        <v>140</v>
      </c>
      <c r="E127" s="217" t="s">
        <v>817</v>
      </c>
      <c r="F127" s="218" t="s">
        <v>818</v>
      </c>
      <c r="G127" s="219" t="s">
        <v>156</v>
      </c>
      <c r="H127" s="220">
        <v>1</v>
      </c>
      <c r="I127" s="221"/>
      <c r="J127" s="222">
        <f>ROUND(I127*H127,3)</f>
        <v>0</v>
      </c>
      <c r="K127" s="223"/>
      <c r="L127" s="41"/>
      <c r="M127" s="224" t="s">
        <v>1</v>
      </c>
      <c r="N127" s="225" t="s">
        <v>42</v>
      </c>
      <c r="O127" s="88"/>
      <c r="P127" s="226">
        <f>O127*H127</f>
        <v>0</v>
      </c>
      <c r="Q127" s="226">
        <v>0</v>
      </c>
      <c r="R127" s="226">
        <f>Q127*H127</f>
        <v>0</v>
      </c>
      <c r="S127" s="226">
        <v>0</v>
      </c>
      <c r="T127" s="227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28" t="s">
        <v>144</v>
      </c>
      <c r="AT127" s="228" t="s">
        <v>140</v>
      </c>
      <c r="AU127" s="228" t="s">
        <v>85</v>
      </c>
      <c r="AY127" s="14" t="s">
        <v>138</v>
      </c>
      <c r="BE127" s="229">
        <f>IF(N127="základní",J127,0)</f>
        <v>0</v>
      </c>
      <c r="BF127" s="229">
        <f>IF(N127="snížená",J127,0)</f>
        <v>0</v>
      </c>
      <c r="BG127" s="229">
        <f>IF(N127="zákl. přenesená",J127,0)</f>
        <v>0</v>
      </c>
      <c r="BH127" s="229">
        <f>IF(N127="sníž. přenesená",J127,0)</f>
        <v>0</v>
      </c>
      <c r="BI127" s="229">
        <f>IF(N127="nulová",J127,0)</f>
        <v>0</v>
      </c>
      <c r="BJ127" s="14" t="s">
        <v>85</v>
      </c>
      <c r="BK127" s="230">
        <f>ROUND(I127*H127,3)</f>
        <v>0</v>
      </c>
      <c r="BL127" s="14" t="s">
        <v>144</v>
      </c>
      <c r="BM127" s="228" t="s">
        <v>819</v>
      </c>
    </row>
    <row r="128" s="2" customFormat="1" ht="16.5" customHeight="1">
      <c r="A128" s="35"/>
      <c r="B128" s="36"/>
      <c r="C128" s="216" t="s">
        <v>168</v>
      </c>
      <c r="D128" s="216" t="s">
        <v>140</v>
      </c>
      <c r="E128" s="217" t="s">
        <v>820</v>
      </c>
      <c r="F128" s="218" t="s">
        <v>821</v>
      </c>
      <c r="G128" s="219" t="s">
        <v>822</v>
      </c>
      <c r="H128" s="220">
        <v>1</v>
      </c>
      <c r="I128" s="221"/>
      <c r="J128" s="222">
        <f>ROUND(I128*H128,3)</f>
        <v>0</v>
      </c>
      <c r="K128" s="223"/>
      <c r="L128" s="41"/>
      <c r="M128" s="224" t="s">
        <v>1</v>
      </c>
      <c r="N128" s="225" t="s">
        <v>42</v>
      </c>
      <c r="O128" s="88"/>
      <c r="P128" s="226">
        <f>O128*H128</f>
        <v>0</v>
      </c>
      <c r="Q128" s="226">
        <v>0</v>
      </c>
      <c r="R128" s="226">
        <f>Q128*H128</f>
        <v>0</v>
      </c>
      <c r="S128" s="226">
        <v>0</v>
      </c>
      <c r="T128" s="227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28" t="s">
        <v>144</v>
      </c>
      <c r="AT128" s="228" t="s">
        <v>140</v>
      </c>
      <c r="AU128" s="228" t="s">
        <v>85</v>
      </c>
      <c r="AY128" s="14" t="s">
        <v>138</v>
      </c>
      <c r="BE128" s="229">
        <f>IF(N128="základní",J128,0)</f>
        <v>0</v>
      </c>
      <c r="BF128" s="229">
        <f>IF(N128="snížená",J128,0)</f>
        <v>0</v>
      </c>
      <c r="BG128" s="229">
        <f>IF(N128="zákl. přenesená",J128,0)</f>
        <v>0</v>
      </c>
      <c r="BH128" s="229">
        <f>IF(N128="sníž. přenesená",J128,0)</f>
        <v>0</v>
      </c>
      <c r="BI128" s="229">
        <f>IF(N128="nulová",J128,0)</f>
        <v>0</v>
      </c>
      <c r="BJ128" s="14" t="s">
        <v>85</v>
      </c>
      <c r="BK128" s="230">
        <f>ROUND(I128*H128,3)</f>
        <v>0</v>
      </c>
      <c r="BL128" s="14" t="s">
        <v>144</v>
      </c>
      <c r="BM128" s="228" t="s">
        <v>823</v>
      </c>
    </row>
    <row r="129" s="2" customFormat="1" ht="21.75" customHeight="1">
      <c r="A129" s="35"/>
      <c r="B129" s="36"/>
      <c r="C129" s="216" t="s">
        <v>173</v>
      </c>
      <c r="D129" s="216" t="s">
        <v>140</v>
      </c>
      <c r="E129" s="217" t="s">
        <v>824</v>
      </c>
      <c r="F129" s="218" t="s">
        <v>825</v>
      </c>
      <c r="G129" s="219" t="s">
        <v>822</v>
      </c>
      <c r="H129" s="220">
        <v>1</v>
      </c>
      <c r="I129" s="221"/>
      <c r="J129" s="222">
        <f>ROUND(I129*H129,3)</f>
        <v>0</v>
      </c>
      <c r="K129" s="223"/>
      <c r="L129" s="41"/>
      <c r="M129" s="224" t="s">
        <v>1</v>
      </c>
      <c r="N129" s="225" t="s">
        <v>42</v>
      </c>
      <c r="O129" s="88"/>
      <c r="P129" s="226">
        <f>O129*H129</f>
        <v>0</v>
      </c>
      <c r="Q129" s="226">
        <v>0</v>
      </c>
      <c r="R129" s="226">
        <f>Q129*H129</f>
        <v>0</v>
      </c>
      <c r="S129" s="226">
        <v>0</v>
      </c>
      <c r="T129" s="22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28" t="s">
        <v>144</v>
      </c>
      <c r="AT129" s="228" t="s">
        <v>140</v>
      </c>
      <c r="AU129" s="228" t="s">
        <v>85</v>
      </c>
      <c r="AY129" s="14" t="s">
        <v>138</v>
      </c>
      <c r="BE129" s="229">
        <f>IF(N129="základní",J129,0)</f>
        <v>0</v>
      </c>
      <c r="BF129" s="229">
        <f>IF(N129="snížená",J129,0)</f>
        <v>0</v>
      </c>
      <c r="BG129" s="229">
        <f>IF(N129="zákl. přenesená",J129,0)</f>
        <v>0</v>
      </c>
      <c r="BH129" s="229">
        <f>IF(N129="sníž. přenesená",J129,0)</f>
        <v>0</v>
      </c>
      <c r="BI129" s="229">
        <f>IF(N129="nulová",J129,0)</f>
        <v>0</v>
      </c>
      <c r="BJ129" s="14" t="s">
        <v>85</v>
      </c>
      <c r="BK129" s="230">
        <f>ROUND(I129*H129,3)</f>
        <v>0</v>
      </c>
      <c r="BL129" s="14" t="s">
        <v>144</v>
      </c>
      <c r="BM129" s="228" t="s">
        <v>826</v>
      </c>
    </row>
    <row r="130" s="2" customFormat="1" ht="49.05" customHeight="1">
      <c r="A130" s="35"/>
      <c r="B130" s="36"/>
      <c r="C130" s="216" t="s">
        <v>212</v>
      </c>
      <c r="D130" s="216" t="s">
        <v>140</v>
      </c>
      <c r="E130" s="217" t="s">
        <v>827</v>
      </c>
      <c r="F130" s="218" t="s">
        <v>828</v>
      </c>
      <c r="G130" s="219" t="s">
        <v>156</v>
      </c>
      <c r="H130" s="220">
        <v>1</v>
      </c>
      <c r="I130" s="221"/>
      <c r="J130" s="222">
        <f>ROUND(I130*H130,3)</f>
        <v>0</v>
      </c>
      <c r="K130" s="223"/>
      <c r="L130" s="41"/>
      <c r="M130" s="224" t="s">
        <v>1</v>
      </c>
      <c r="N130" s="225" t="s">
        <v>42</v>
      </c>
      <c r="O130" s="88"/>
      <c r="P130" s="226">
        <f>O130*H130</f>
        <v>0</v>
      </c>
      <c r="Q130" s="226">
        <v>0</v>
      </c>
      <c r="R130" s="226">
        <f>Q130*H130</f>
        <v>0</v>
      </c>
      <c r="S130" s="226">
        <v>0</v>
      </c>
      <c r="T130" s="227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28" t="s">
        <v>144</v>
      </c>
      <c r="AT130" s="228" t="s">
        <v>140</v>
      </c>
      <c r="AU130" s="228" t="s">
        <v>85</v>
      </c>
      <c r="AY130" s="14" t="s">
        <v>138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4" t="s">
        <v>85</v>
      </c>
      <c r="BK130" s="230">
        <f>ROUND(I130*H130,3)</f>
        <v>0</v>
      </c>
      <c r="BL130" s="14" t="s">
        <v>144</v>
      </c>
      <c r="BM130" s="228" t="s">
        <v>829</v>
      </c>
    </row>
    <row r="131" s="2" customFormat="1" ht="37.8" customHeight="1">
      <c r="A131" s="35"/>
      <c r="B131" s="36"/>
      <c r="C131" s="216" t="s">
        <v>216</v>
      </c>
      <c r="D131" s="216" t="s">
        <v>140</v>
      </c>
      <c r="E131" s="217" t="s">
        <v>830</v>
      </c>
      <c r="F131" s="218" t="s">
        <v>831</v>
      </c>
      <c r="G131" s="219" t="s">
        <v>156</v>
      </c>
      <c r="H131" s="220">
        <v>1</v>
      </c>
      <c r="I131" s="221"/>
      <c r="J131" s="222">
        <f>ROUND(I131*H131,3)</f>
        <v>0</v>
      </c>
      <c r="K131" s="223"/>
      <c r="L131" s="41"/>
      <c r="M131" s="224" t="s">
        <v>1</v>
      </c>
      <c r="N131" s="225" t="s">
        <v>42</v>
      </c>
      <c r="O131" s="88"/>
      <c r="P131" s="226">
        <f>O131*H131</f>
        <v>0</v>
      </c>
      <c r="Q131" s="226">
        <v>0</v>
      </c>
      <c r="R131" s="226">
        <f>Q131*H131</f>
        <v>0</v>
      </c>
      <c r="S131" s="226">
        <v>0</v>
      </c>
      <c r="T131" s="22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28" t="s">
        <v>144</v>
      </c>
      <c r="AT131" s="228" t="s">
        <v>140</v>
      </c>
      <c r="AU131" s="228" t="s">
        <v>85</v>
      </c>
      <c r="AY131" s="14" t="s">
        <v>138</v>
      </c>
      <c r="BE131" s="229">
        <f>IF(N131="základní",J131,0)</f>
        <v>0</v>
      </c>
      <c r="BF131" s="229">
        <f>IF(N131="snížená",J131,0)</f>
        <v>0</v>
      </c>
      <c r="BG131" s="229">
        <f>IF(N131="zákl. přenesená",J131,0)</f>
        <v>0</v>
      </c>
      <c r="BH131" s="229">
        <f>IF(N131="sníž. přenesená",J131,0)</f>
        <v>0</v>
      </c>
      <c r="BI131" s="229">
        <f>IF(N131="nulová",J131,0)</f>
        <v>0</v>
      </c>
      <c r="BJ131" s="14" t="s">
        <v>85</v>
      </c>
      <c r="BK131" s="230">
        <f>ROUND(I131*H131,3)</f>
        <v>0</v>
      </c>
      <c r="BL131" s="14" t="s">
        <v>144</v>
      </c>
      <c r="BM131" s="228" t="s">
        <v>832</v>
      </c>
    </row>
    <row r="132" s="2" customFormat="1" ht="33" customHeight="1">
      <c r="A132" s="35"/>
      <c r="B132" s="36"/>
      <c r="C132" s="216" t="s">
        <v>220</v>
      </c>
      <c r="D132" s="216" t="s">
        <v>140</v>
      </c>
      <c r="E132" s="217" t="s">
        <v>833</v>
      </c>
      <c r="F132" s="218" t="s">
        <v>834</v>
      </c>
      <c r="G132" s="219" t="s">
        <v>835</v>
      </c>
      <c r="H132" s="220">
        <v>1</v>
      </c>
      <c r="I132" s="221"/>
      <c r="J132" s="222">
        <f>ROUND(I132*H132,3)</f>
        <v>0</v>
      </c>
      <c r="K132" s="223"/>
      <c r="L132" s="41"/>
      <c r="M132" s="224" t="s">
        <v>1</v>
      </c>
      <c r="N132" s="225" t="s">
        <v>42</v>
      </c>
      <c r="O132" s="88"/>
      <c r="P132" s="226">
        <f>O132*H132</f>
        <v>0</v>
      </c>
      <c r="Q132" s="226">
        <v>0</v>
      </c>
      <c r="R132" s="226">
        <f>Q132*H132</f>
        <v>0</v>
      </c>
      <c r="S132" s="226">
        <v>0</v>
      </c>
      <c r="T132" s="22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28" t="s">
        <v>144</v>
      </c>
      <c r="AT132" s="228" t="s">
        <v>140</v>
      </c>
      <c r="AU132" s="228" t="s">
        <v>85</v>
      </c>
      <c r="AY132" s="14" t="s">
        <v>138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14" t="s">
        <v>85</v>
      </c>
      <c r="BK132" s="230">
        <f>ROUND(I132*H132,3)</f>
        <v>0</v>
      </c>
      <c r="BL132" s="14" t="s">
        <v>144</v>
      </c>
      <c r="BM132" s="228" t="s">
        <v>836</v>
      </c>
    </row>
    <row r="133" s="2" customFormat="1" ht="24.15" customHeight="1">
      <c r="A133" s="35"/>
      <c r="B133" s="36"/>
      <c r="C133" s="216" t="s">
        <v>9</v>
      </c>
      <c r="D133" s="216" t="s">
        <v>140</v>
      </c>
      <c r="E133" s="217" t="s">
        <v>837</v>
      </c>
      <c r="F133" s="218" t="s">
        <v>838</v>
      </c>
      <c r="G133" s="219" t="s">
        <v>156</v>
      </c>
      <c r="H133" s="220">
        <v>1</v>
      </c>
      <c r="I133" s="221"/>
      <c r="J133" s="222">
        <f>ROUND(I133*H133,3)</f>
        <v>0</v>
      </c>
      <c r="K133" s="223"/>
      <c r="L133" s="41"/>
      <c r="M133" s="224" t="s">
        <v>1</v>
      </c>
      <c r="N133" s="225" t="s">
        <v>42</v>
      </c>
      <c r="O133" s="88"/>
      <c r="P133" s="226">
        <f>O133*H133</f>
        <v>0</v>
      </c>
      <c r="Q133" s="226">
        <v>0</v>
      </c>
      <c r="R133" s="226">
        <f>Q133*H133</f>
        <v>0</v>
      </c>
      <c r="S133" s="226">
        <v>0</v>
      </c>
      <c r="T133" s="22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28" t="s">
        <v>144</v>
      </c>
      <c r="AT133" s="228" t="s">
        <v>140</v>
      </c>
      <c r="AU133" s="228" t="s">
        <v>85</v>
      </c>
      <c r="AY133" s="14" t="s">
        <v>138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14" t="s">
        <v>85</v>
      </c>
      <c r="BK133" s="230">
        <f>ROUND(I133*H133,3)</f>
        <v>0</v>
      </c>
      <c r="BL133" s="14" t="s">
        <v>144</v>
      </c>
      <c r="BM133" s="228" t="s">
        <v>839</v>
      </c>
    </row>
    <row r="134" s="2" customFormat="1" ht="16.5" customHeight="1">
      <c r="A134" s="35"/>
      <c r="B134" s="36"/>
      <c r="C134" s="216" t="s">
        <v>227</v>
      </c>
      <c r="D134" s="216" t="s">
        <v>140</v>
      </c>
      <c r="E134" s="217" t="s">
        <v>840</v>
      </c>
      <c r="F134" s="218" t="s">
        <v>841</v>
      </c>
      <c r="G134" s="219" t="s">
        <v>835</v>
      </c>
      <c r="H134" s="220">
        <v>1</v>
      </c>
      <c r="I134" s="221"/>
      <c r="J134" s="222">
        <f>ROUND(I134*H134,3)</f>
        <v>0</v>
      </c>
      <c r="K134" s="223"/>
      <c r="L134" s="41"/>
      <c r="M134" s="224" t="s">
        <v>1</v>
      </c>
      <c r="N134" s="225" t="s">
        <v>42</v>
      </c>
      <c r="O134" s="88"/>
      <c r="P134" s="226">
        <f>O134*H134</f>
        <v>0</v>
      </c>
      <c r="Q134" s="226">
        <v>0</v>
      </c>
      <c r="R134" s="226">
        <f>Q134*H134</f>
        <v>0</v>
      </c>
      <c r="S134" s="226">
        <v>0</v>
      </c>
      <c r="T134" s="22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28" t="s">
        <v>144</v>
      </c>
      <c r="AT134" s="228" t="s">
        <v>140</v>
      </c>
      <c r="AU134" s="228" t="s">
        <v>85</v>
      </c>
      <c r="AY134" s="14" t="s">
        <v>138</v>
      </c>
      <c r="BE134" s="229">
        <f>IF(N134="základní",J134,0)</f>
        <v>0</v>
      </c>
      <c r="BF134" s="229">
        <f>IF(N134="snížená",J134,0)</f>
        <v>0</v>
      </c>
      <c r="BG134" s="229">
        <f>IF(N134="zákl. přenesená",J134,0)</f>
        <v>0</v>
      </c>
      <c r="BH134" s="229">
        <f>IF(N134="sníž. přenesená",J134,0)</f>
        <v>0</v>
      </c>
      <c r="BI134" s="229">
        <f>IF(N134="nulová",J134,0)</f>
        <v>0</v>
      </c>
      <c r="BJ134" s="14" t="s">
        <v>85</v>
      </c>
      <c r="BK134" s="230">
        <f>ROUND(I134*H134,3)</f>
        <v>0</v>
      </c>
      <c r="BL134" s="14" t="s">
        <v>144</v>
      </c>
      <c r="BM134" s="228" t="s">
        <v>842</v>
      </c>
    </row>
    <row r="135" s="2" customFormat="1" ht="16.5" customHeight="1">
      <c r="A135" s="35"/>
      <c r="B135" s="36"/>
      <c r="C135" s="216" t="s">
        <v>232</v>
      </c>
      <c r="D135" s="216" t="s">
        <v>140</v>
      </c>
      <c r="E135" s="217" t="s">
        <v>843</v>
      </c>
      <c r="F135" s="218" t="s">
        <v>844</v>
      </c>
      <c r="G135" s="219" t="s">
        <v>835</v>
      </c>
      <c r="H135" s="220">
        <v>1</v>
      </c>
      <c r="I135" s="221"/>
      <c r="J135" s="222">
        <f>ROUND(I135*H135,3)</f>
        <v>0</v>
      </c>
      <c r="K135" s="223"/>
      <c r="L135" s="41"/>
      <c r="M135" s="224" t="s">
        <v>1</v>
      </c>
      <c r="N135" s="225" t="s">
        <v>42</v>
      </c>
      <c r="O135" s="88"/>
      <c r="P135" s="226">
        <f>O135*H135</f>
        <v>0</v>
      </c>
      <c r="Q135" s="226">
        <v>0</v>
      </c>
      <c r="R135" s="226">
        <f>Q135*H135</f>
        <v>0</v>
      </c>
      <c r="S135" s="226">
        <v>0</v>
      </c>
      <c r="T135" s="22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28" t="s">
        <v>144</v>
      </c>
      <c r="AT135" s="228" t="s">
        <v>140</v>
      </c>
      <c r="AU135" s="228" t="s">
        <v>85</v>
      </c>
      <c r="AY135" s="14" t="s">
        <v>138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14" t="s">
        <v>85</v>
      </c>
      <c r="BK135" s="230">
        <f>ROUND(I135*H135,3)</f>
        <v>0</v>
      </c>
      <c r="BL135" s="14" t="s">
        <v>144</v>
      </c>
      <c r="BM135" s="228" t="s">
        <v>845</v>
      </c>
    </row>
    <row r="136" s="2" customFormat="1" ht="16.5" customHeight="1">
      <c r="A136" s="35"/>
      <c r="B136" s="36"/>
      <c r="C136" s="216" t="s">
        <v>236</v>
      </c>
      <c r="D136" s="216" t="s">
        <v>140</v>
      </c>
      <c r="E136" s="217" t="s">
        <v>846</v>
      </c>
      <c r="F136" s="218" t="s">
        <v>847</v>
      </c>
      <c r="G136" s="219" t="s">
        <v>835</v>
      </c>
      <c r="H136" s="220">
        <v>1</v>
      </c>
      <c r="I136" s="221"/>
      <c r="J136" s="222">
        <f>ROUND(I136*H136,3)</f>
        <v>0</v>
      </c>
      <c r="K136" s="223"/>
      <c r="L136" s="41"/>
      <c r="M136" s="224" t="s">
        <v>1</v>
      </c>
      <c r="N136" s="225" t="s">
        <v>42</v>
      </c>
      <c r="O136" s="88"/>
      <c r="P136" s="226">
        <f>O136*H136</f>
        <v>0</v>
      </c>
      <c r="Q136" s="226">
        <v>0</v>
      </c>
      <c r="R136" s="226">
        <f>Q136*H136</f>
        <v>0</v>
      </c>
      <c r="S136" s="226">
        <v>0</v>
      </c>
      <c r="T136" s="22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28" t="s">
        <v>144</v>
      </c>
      <c r="AT136" s="228" t="s">
        <v>140</v>
      </c>
      <c r="AU136" s="228" t="s">
        <v>85</v>
      </c>
      <c r="AY136" s="14" t="s">
        <v>138</v>
      </c>
      <c r="BE136" s="229">
        <f>IF(N136="základní",J136,0)</f>
        <v>0</v>
      </c>
      <c r="BF136" s="229">
        <f>IF(N136="snížená",J136,0)</f>
        <v>0</v>
      </c>
      <c r="BG136" s="229">
        <f>IF(N136="zákl. přenesená",J136,0)</f>
        <v>0</v>
      </c>
      <c r="BH136" s="229">
        <f>IF(N136="sníž. přenesená",J136,0)</f>
        <v>0</v>
      </c>
      <c r="BI136" s="229">
        <f>IF(N136="nulová",J136,0)</f>
        <v>0</v>
      </c>
      <c r="BJ136" s="14" t="s">
        <v>85</v>
      </c>
      <c r="BK136" s="230">
        <f>ROUND(I136*H136,3)</f>
        <v>0</v>
      </c>
      <c r="BL136" s="14" t="s">
        <v>144</v>
      </c>
      <c r="BM136" s="228" t="s">
        <v>848</v>
      </c>
    </row>
    <row r="137" s="12" customFormat="1" ht="25.92" customHeight="1">
      <c r="A137" s="12"/>
      <c r="B137" s="200"/>
      <c r="C137" s="201"/>
      <c r="D137" s="202" t="s">
        <v>76</v>
      </c>
      <c r="E137" s="203" t="s">
        <v>849</v>
      </c>
      <c r="F137" s="203" t="s">
        <v>850</v>
      </c>
      <c r="G137" s="201"/>
      <c r="H137" s="201"/>
      <c r="I137" s="204"/>
      <c r="J137" s="205">
        <f>BK137</f>
        <v>0</v>
      </c>
      <c r="K137" s="201"/>
      <c r="L137" s="206"/>
      <c r="M137" s="207"/>
      <c r="N137" s="208"/>
      <c r="O137" s="208"/>
      <c r="P137" s="209">
        <f>SUM(P138:P141)</f>
        <v>0</v>
      </c>
      <c r="Q137" s="208"/>
      <c r="R137" s="209">
        <f>SUM(R138:R141)</f>
        <v>0</v>
      </c>
      <c r="S137" s="208"/>
      <c r="T137" s="210">
        <f>SUM(T138:T141)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11" t="s">
        <v>85</v>
      </c>
      <c r="AT137" s="212" t="s">
        <v>76</v>
      </c>
      <c r="AU137" s="212" t="s">
        <v>77</v>
      </c>
      <c r="AY137" s="211" t="s">
        <v>138</v>
      </c>
      <c r="BK137" s="213">
        <f>SUM(BK138:BK141)</f>
        <v>0</v>
      </c>
    </row>
    <row r="138" s="2" customFormat="1" ht="16.5" customHeight="1">
      <c r="A138" s="35"/>
      <c r="B138" s="36"/>
      <c r="C138" s="216" t="s">
        <v>242</v>
      </c>
      <c r="D138" s="216" t="s">
        <v>140</v>
      </c>
      <c r="E138" s="217" t="s">
        <v>851</v>
      </c>
      <c r="F138" s="218" t="s">
        <v>852</v>
      </c>
      <c r="G138" s="219" t="s">
        <v>835</v>
      </c>
      <c r="H138" s="220">
        <v>1</v>
      </c>
      <c r="I138" s="221"/>
      <c r="J138" s="222">
        <f>ROUND(I138*H138,3)</f>
        <v>0</v>
      </c>
      <c r="K138" s="223"/>
      <c r="L138" s="41"/>
      <c r="M138" s="224" t="s">
        <v>1</v>
      </c>
      <c r="N138" s="225" t="s">
        <v>42</v>
      </c>
      <c r="O138" s="88"/>
      <c r="P138" s="226">
        <f>O138*H138</f>
        <v>0</v>
      </c>
      <c r="Q138" s="226">
        <v>0</v>
      </c>
      <c r="R138" s="226">
        <f>Q138*H138</f>
        <v>0</v>
      </c>
      <c r="S138" s="226">
        <v>0</v>
      </c>
      <c r="T138" s="22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28" t="s">
        <v>144</v>
      </c>
      <c r="AT138" s="228" t="s">
        <v>140</v>
      </c>
      <c r="AU138" s="228" t="s">
        <v>85</v>
      </c>
      <c r="AY138" s="14" t="s">
        <v>138</v>
      </c>
      <c r="BE138" s="229">
        <f>IF(N138="základní",J138,0)</f>
        <v>0</v>
      </c>
      <c r="BF138" s="229">
        <f>IF(N138="snížená",J138,0)</f>
        <v>0</v>
      </c>
      <c r="BG138" s="229">
        <f>IF(N138="zákl. přenesená",J138,0)</f>
        <v>0</v>
      </c>
      <c r="BH138" s="229">
        <f>IF(N138="sníž. přenesená",J138,0)</f>
        <v>0</v>
      </c>
      <c r="BI138" s="229">
        <f>IF(N138="nulová",J138,0)</f>
        <v>0</v>
      </c>
      <c r="BJ138" s="14" t="s">
        <v>85</v>
      </c>
      <c r="BK138" s="230">
        <f>ROUND(I138*H138,3)</f>
        <v>0</v>
      </c>
      <c r="BL138" s="14" t="s">
        <v>144</v>
      </c>
      <c r="BM138" s="228" t="s">
        <v>853</v>
      </c>
    </row>
    <row r="139" s="2" customFormat="1" ht="16.5" customHeight="1">
      <c r="A139" s="35"/>
      <c r="B139" s="36"/>
      <c r="C139" s="216" t="s">
        <v>246</v>
      </c>
      <c r="D139" s="216" t="s">
        <v>140</v>
      </c>
      <c r="E139" s="217" t="s">
        <v>854</v>
      </c>
      <c r="F139" s="218" t="s">
        <v>855</v>
      </c>
      <c r="G139" s="219" t="s">
        <v>856</v>
      </c>
      <c r="H139" s="220">
        <v>6</v>
      </c>
      <c r="I139" s="221"/>
      <c r="J139" s="222">
        <f>ROUND(I139*H139,3)</f>
        <v>0</v>
      </c>
      <c r="K139" s="223"/>
      <c r="L139" s="41"/>
      <c r="M139" s="224" t="s">
        <v>1</v>
      </c>
      <c r="N139" s="225" t="s">
        <v>42</v>
      </c>
      <c r="O139" s="88"/>
      <c r="P139" s="226">
        <f>O139*H139</f>
        <v>0</v>
      </c>
      <c r="Q139" s="226">
        <v>0</v>
      </c>
      <c r="R139" s="226">
        <f>Q139*H139</f>
        <v>0</v>
      </c>
      <c r="S139" s="226">
        <v>0</v>
      </c>
      <c r="T139" s="227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28" t="s">
        <v>144</v>
      </c>
      <c r="AT139" s="228" t="s">
        <v>140</v>
      </c>
      <c r="AU139" s="228" t="s">
        <v>85</v>
      </c>
      <c r="AY139" s="14" t="s">
        <v>138</v>
      </c>
      <c r="BE139" s="229">
        <f>IF(N139="základní",J139,0)</f>
        <v>0</v>
      </c>
      <c r="BF139" s="229">
        <f>IF(N139="snížená",J139,0)</f>
        <v>0</v>
      </c>
      <c r="BG139" s="229">
        <f>IF(N139="zákl. přenesená",J139,0)</f>
        <v>0</v>
      </c>
      <c r="BH139" s="229">
        <f>IF(N139="sníž. přenesená",J139,0)</f>
        <v>0</v>
      </c>
      <c r="BI139" s="229">
        <f>IF(N139="nulová",J139,0)</f>
        <v>0</v>
      </c>
      <c r="BJ139" s="14" t="s">
        <v>85</v>
      </c>
      <c r="BK139" s="230">
        <f>ROUND(I139*H139,3)</f>
        <v>0</v>
      </c>
      <c r="BL139" s="14" t="s">
        <v>144</v>
      </c>
      <c r="BM139" s="228" t="s">
        <v>857</v>
      </c>
    </row>
    <row r="140" s="2" customFormat="1" ht="16.5" customHeight="1">
      <c r="A140" s="35"/>
      <c r="B140" s="36"/>
      <c r="C140" s="216" t="s">
        <v>250</v>
      </c>
      <c r="D140" s="216" t="s">
        <v>140</v>
      </c>
      <c r="E140" s="217" t="s">
        <v>858</v>
      </c>
      <c r="F140" s="218" t="s">
        <v>859</v>
      </c>
      <c r="G140" s="219" t="s">
        <v>856</v>
      </c>
      <c r="H140" s="220">
        <v>16</v>
      </c>
      <c r="I140" s="221"/>
      <c r="J140" s="222">
        <f>ROUND(I140*H140,3)</f>
        <v>0</v>
      </c>
      <c r="K140" s="223"/>
      <c r="L140" s="41"/>
      <c r="M140" s="224" t="s">
        <v>1</v>
      </c>
      <c r="N140" s="225" t="s">
        <v>42</v>
      </c>
      <c r="O140" s="88"/>
      <c r="P140" s="226">
        <f>O140*H140</f>
        <v>0</v>
      </c>
      <c r="Q140" s="226">
        <v>0</v>
      </c>
      <c r="R140" s="226">
        <f>Q140*H140</f>
        <v>0</v>
      </c>
      <c r="S140" s="226">
        <v>0</v>
      </c>
      <c r="T140" s="22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28" t="s">
        <v>144</v>
      </c>
      <c r="AT140" s="228" t="s">
        <v>140</v>
      </c>
      <c r="AU140" s="228" t="s">
        <v>85</v>
      </c>
      <c r="AY140" s="14" t="s">
        <v>138</v>
      </c>
      <c r="BE140" s="229">
        <f>IF(N140="základní",J140,0)</f>
        <v>0</v>
      </c>
      <c r="BF140" s="229">
        <f>IF(N140="snížená",J140,0)</f>
        <v>0</v>
      </c>
      <c r="BG140" s="229">
        <f>IF(N140="zákl. přenesená",J140,0)</f>
        <v>0</v>
      </c>
      <c r="BH140" s="229">
        <f>IF(N140="sníž. přenesená",J140,0)</f>
        <v>0</v>
      </c>
      <c r="BI140" s="229">
        <f>IF(N140="nulová",J140,0)</f>
        <v>0</v>
      </c>
      <c r="BJ140" s="14" t="s">
        <v>85</v>
      </c>
      <c r="BK140" s="230">
        <f>ROUND(I140*H140,3)</f>
        <v>0</v>
      </c>
      <c r="BL140" s="14" t="s">
        <v>144</v>
      </c>
      <c r="BM140" s="228" t="s">
        <v>860</v>
      </c>
    </row>
    <row r="141" s="2" customFormat="1" ht="16.5" customHeight="1">
      <c r="A141" s="35"/>
      <c r="B141" s="36"/>
      <c r="C141" s="216" t="s">
        <v>254</v>
      </c>
      <c r="D141" s="216" t="s">
        <v>140</v>
      </c>
      <c r="E141" s="217" t="s">
        <v>861</v>
      </c>
      <c r="F141" s="218" t="s">
        <v>862</v>
      </c>
      <c r="G141" s="219" t="s">
        <v>856</v>
      </c>
      <c r="H141" s="220">
        <v>2</v>
      </c>
      <c r="I141" s="221"/>
      <c r="J141" s="222">
        <f>ROUND(I141*H141,3)</f>
        <v>0</v>
      </c>
      <c r="K141" s="223"/>
      <c r="L141" s="41"/>
      <c r="M141" s="224" t="s">
        <v>1</v>
      </c>
      <c r="N141" s="225" t="s">
        <v>42</v>
      </c>
      <c r="O141" s="88"/>
      <c r="P141" s="226">
        <f>O141*H141</f>
        <v>0</v>
      </c>
      <c r="Q141" s="226">
        <v>0</v>
      </c>
      <c r="R141" s="226">
        <f>Q141*H141</f>
        <v>0</v>
      </c>
      <c r="S141" s="226">
        <v>0</v>
      </c>
      <c r="T141" s="227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28" t="s">
        <v>144</v>
      </c>
      <c r="AT141" s="228" t="s">
        <v>140</v>
      </c>
      <c r="AU141" s="228" t="s">
        <v>85</v>
      </c>
      <c r="AY141" s="14" t="s">
        <v>138</v>
      </c>
      <c r="BE141" s="229">
        <f>IF(N141="základní",J141,0)</f>
        <v>0</v>
      </c>
      <c r="BF141" s="229">
        <f>IF(N141="snížená",J141,0)</f>
        <v>0</v>
      </c>
      <c r="BG141" s="229">
        <f>IF(N141="zákl. přenesená",J141,0)</f>
        <v>0</v>
      </c>
      <c r="BH141" s="229">
        <f>IF(N141="sníž. přenesená",J141,0)</f>
        <v>0</v>
      </c>
      <c r="BI141" s="229">
        <f>IF(N141="nulová",J141,0)</f>
        <v>0</v>
      </c>
      <c r="BJ141" s="14" t="s">
        <v>85</v>
      </c>
      <c r="BK141" s="230">
        <f>ROUND(I141*H141,3)</f>
        <v>0</v>
      </c>
      <c r="BL141" s="14" t="s">
        <v>144</v>
      </c>
      <c r="BM141" s="228" t="s">
        <v>863</v>
      </c>
    </row>
    <row r="142" s="12" customFormat="1" ht="25.92" customHeight="1">
      <c r="A142" s="12"/>
      <c r="B142" s="200"/>
      <c r="C142" s="201"/>
      <c r="D142" s="202" t="s">
        <v>76</v>
      </c>
      <c r="E142" s="203" t="s">
        <v>864</v>
      </c>
      <c r="F142" s="203" t="s">
        <v>865</v>
      </c>
      <c r="G142" s="201"/>
      <c r="H142" s="201"/>
      <c r="I142" s="204"/>
      <c r="J142" s="205">
        <f>BK142</f>
        <v>0</v>
      </c>
      <c r="K142" s="201"/>
      <c r="L142" s="206"/>
      <c r="M142" s="207"/>
      <c r="N142" s="208"/>
      <c r="O142" s="208"/>
      <c r="P142" s="209">
        <f>SUM(P143:P217)</f>
        <v>0</v>
      </c>
      <c r="Q142" s="208"/>
      <c r="R142" s="209">
        <f>SUM(R143:R217)</f>
        <v>0</v>
      </c>
      <c r="S142" s="208"/>
      <c r="T142" s="210">
        <f>SUM(T143:T217)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11" t="s">
        <v>85</v>
      </c>
      <c r="AT142" s="212" t="s">
        <v>76</v>
      </c>
      <c r="AU142" s="212" t="s">
        <v>77</v>
      </c>
      <c r="AY142" s="211" t="s">
        <v>138</v>
      </c>
      <c r="BK142" s="213">
        <f>SUM(BK143:BK217)</f>
        <v>0</v>
      </c>
    </row>
    <row r="143" s="2" customFormat="1" ht="16.5" customHeight="1">
      <c r="A143" s="35"/>
      <c r="B143" s="36"/>
      <c r="C143" s="216" t="s">
        <v>258</v>
      </c>
      <c r="D143" s="216" t="s">
        <v>140</v>
      </c>
      <c r="E143" s="217" t="s">
        <v>866</v>
      </c>
      <c r="F143" s="218" t="s">
        <v>867</v>
      </c>
      <c r="G143" s="219" t="s">
        <v>835</v>
      </c>
      <c r="H143" s="220">
        <v>1</v>
      </c>
      <c r="I143" s="221"/>
      <c r="J143" s="222">
        <f>ROUND(I143*H143,3)</f>
        <v>0</v>
      </c>
      <c r="K143" s="223"/>
      <c r="L143" s="41"/>
      <c r="M143" s="224" t="s">
        <v>1</v>
      </c>
      <c r="N143" s="225" t="s">
        <v>42</v>
      </c>
      <c r="O143" s="88"/>
      <c r="P143" s="226">
        <f>O143*H143</f>
        <v>0</v>
      </c>
      <c r="Q143" s="226">
        <v>0</v>
      </c>
      <c r="R143" s="226">
        <f>Q143*H143</f>
        <v>0</v>
      </c>
      <c r="S143" s="226">
        <v>0</v>
      </c>
      <c r="T143" s="22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28" t="s">
        <v>144</v>
      </c>
      <c r="AT143" s="228" t="s">
        <v>140</v>
      </c>
      <c r="AU143" s="228" t="s">
        <v>85</v>
      </c>
      <c r="AY143" s="14" t="s">
        <v>138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14" t="s">
        <v>85</v>
      </c>
      <c r="BK143" s="230">
        <f>ROUND(I143*H143,3)</f>
        <v>0</v>
      </c>
      <c r="BL143" s="14" t="s">
        <v>144</v>
      </c>
      <c r="BM143" s="228" t="s">
        <v>868</v>
      </c>
    </row>
    <row r="144" s="2" customFormat="1" ht="16.5" customHeight="1">
      <c r="A144" s="35"/>
      <c r="B144" s="36"/>
      <c r="C144" s="216" t="s">
        <v>7</v>
      </c>
      <c r="D144" s="216" t="s">
        <v>140</v>
      </c>
      <c r="E144" s="217" t="s">
        <v>869</v>
      </c>
      <c r="F144" s="218" t="s">
        <v>870</v>
      </c>
      <c r="G144" s="219" t="s">
        <v>835</v>
      </c>
      <c r="H144" s="220">
        <v>1</v>
      </c>
      <c r="I144" s="221"/>
      <c r="J144" s="222">
        <f>ROUND(I144*H144,3)</f>
        <v>0</v>
      </c>
      <c r="K144" s="223"/>
      <c r="L144" s="41"/>
      <c r="M144" s="224" t="s">
        <v>1</v>
      </c>
      <c r="N144" s="225" t="s">
        <v>42</v>
      </c>
      <c r="O144" s="88"/>
      <c r="P144" s="226">
        <f>O144*H144</f>
        <v>0</v>
      </c>
      <c r="Q144" s="226">
        <v>0</v>
      </c>
      <c r="R144" s="226">
        <f>Q144*H144</f>
        <v>0</v>
      </c>
      <c r="S144" s="226">
        <v>0</v>
      </c>
      <c r="T144" s="22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28" t="s">
        <v>144</v>
      </c>
      <c r="AT144" s="228" t="s">
        <v>140</v>
      </c>
      <c r="AU144" s="228" t="s">
        <v>85</v>
      </c>
      <c r="AY144" s="14" t="s">
        <v>138</v>
      </c>
      <c r="BE144" s="229">
        <f>IF(N144="základní",J144,0)</f>
        <v>0</v>
      </c>
      <c r="BF144" s="229">
        <f>IF(N144="snížená",J144,0)</f>
        <v>0</v>
      </c>
      <c r="BG144" s="229">
        <f>IF(N144="zákl. přenesená",J144,0)</f>
        <v>0</v>
      </c>
      <c r="BH144" s="229">
        <f>IF(N144="sníž. přenesená",J144,0)</f>
        <v>0</v>
      </c>
      <c r="BI144" s="229">
        <f>IF(N144="nulová",J144,0)</f>
        <v>0</v>
      </c>
      <c r="BJ144" s="14" t="s">
        <v>85</v>
      </c>
      <c r="BK144" s="230">
        <f>ROUND(I144*H144,3)</f>
        <v>0</v>
      </c>
      <c r="BL144" s="14" t="s">
        <v>144</v>
      </c>
      <c r="BM144" s="228" t="s">
        <v>871</v>
      </c>
    </row>
    <row r="145" s="2" customFormat="1" ht="24.15" customHeight="1">
      <c r="A145" s="35"/>
      <c r="B145" s="36"/>
      <c r="C145" s="216" t="s">
        <v>265</v>
      </c>
      <c r="D145" s="216" t="s">
        <v>140</v>
      </c>
      <c r="E145" s="217" t="s">
        <v>872</v>
      </c>
      <c r="F145" s="218" t="s">
        <v>873</v>
      </c>
      <c r="G145" s="219" t="s">
        <v>835</v>
      </c>
      <c r="H145" s="220">
        <v>1</v>
      </c>
      <c r="I145" s="221"/>
      <c r="J145" s="222">
        <f>ROUND(I145*H145,3)</f>
        <v>0</v>
      </c>
      <c r="K145" s="223"/>
      <c r="L145" s="41"/>
      <c r="M145" s="224" t="s">
        <v>1</v>
      </c>
      <c r="N145" s="225" t="s">
        <v>42</v>
      </c>
      <c r="O145" s="88"/>
      <c r="P145" s="226">
        <f>O145*H145</f>
        <v>0</v>
      </c>
      <c r="Q145" s="226">
        <v>0</v>
      </c>
      <c r="R145" s="226">
        <f>Q145*H145</f>
        <v>0</v>
      </c>
      <c r="S145" s="226">
        <v>0</v>
      </c>
      <c r="T145" s="22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28" t="s">
        <v>144</v>
      </c>
      <c r="AT145" s="228" t="s">
        <v>140</v>
      </c>
      <c r="AU145" s="228" t="s">
        <v>85</v>
      </c>
      <c r="AY145" s="14" t="s">
        <v>138</v>
      </c>
      <c r="BE145" s="229">
        <f>IF(N145="základní",J145,0)</f>
        <v>0</v>
      </c>
      <c r="BF145" s="229">
        <f>IF(N145="snížená",J145,0)</f>
        <v>0</v>
      </c>
      <c r="BG145" s="229">
        <f>IF(N145="zákl. přenesená",J145,0)</f>
        <v>0</v>
      </c>
      <c r="BH145" s="229">
        <f>IF(N145="sníž. přenesená",J145,0)</f>
        <v>0</v>
      </c>
      <c r="BI145" s="229">
        <f>IF(N145="nulová",J145,0)</f>
        <v>0</v>
      </c>
      <c r="BJ145" s="14" t="s">
        <v>85</v>
      </c>
      <c r="BK145" s="230">
        <f>ROUND(I145*H145,3)</f>
        <v>0</v>
      </c>
      <c r="BL145" s="14" t="s">
        <v>144</v>
      </c>
      <c r="BM145" s="228" t="s">
        <v>874</v>
      </c>
    </row>
    <row r="146" s="2" customFormat="1" ht="16.5" customHeight="1">
      <c r="A146" s="35"/>
      <c r="B146" s="36"/>
      <c r="C146" s="216" t="s">
        <v>267</v>
      </c>
      <c r="D146" s="216" t="s">
        <v>140</v>
      </c>
      <c r="E146" s="217" t="s">
        <v>875</v>
      </c>
      <c r="F146" s="218" t="s">
        <v>876</v>
      </c>
      <c r="G146" s="219" t="s">
        <v>835</v>
      </c>
      <c r="H146" s="220">
        <v>1</v>
      </c>
      <c r="I146" s="221"/>
      <c r="J146" s="222">
        <f>ROUND(I146*H146,3)</f>
        <v>0</v>
      </c>
      <c r="K146" s="223"/>
      <c r="L146" s="41"/>
      <c r="M146" s="224" t="s">
        <v>1</v>
      </c>
      <c r="N146" s="225" t="s">
        <v>42</v>
      </c>
      <c r="O146" s="88"/>
      <c r="P146" s="226">
        <f>O146*H146</f>
        <v>0</v>
      </c>
      <c r="Q146" s="226">
        <v>0</v>
      </c>
      <c r="R146" s="226">
        <f>Q146*H146</f>
        <v>0</v>
      </c>
      <c r="S146" s="226">
        <v>0</v>
      </c>
      <c r="T146" s="22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28" t="s">
        <v>144</v>
      </c>
      <c r="AT146" s="228" t="s">
        <v>140</v>
      </c>
      <c r="AU146" s="228" t="s">
        <v>85</v>
      </c>
      <c r="AY146" s="14" t="s">
        <v>138</v>
      </c>
      <c r="BE146" s="229">
        <f>IF(N146="základní",J146,0)</f>
        <v>0</v>
      </c>
      <c r="BF146" s="229">
        <f>IF(N146="snížená",J146,0)</f>
        <v>0</v>
      </c>
      <c r="BG146" s="229">
        <f>IF(N146="zákl. přenesená",J146,0)</f>
        <v>0</v>
      </c>
      <c r="BH146" s="229">
        <f>IF(N146="sníž. přenesená",J146,0)</f>
        <v>0</v>
      </c>
      <c r="BI146" s="229">
        <f>IF(N146="nulová",J146,0)</f>
        <v>0</v>
      </c>
      <c r="BJ146" s="14" t="s">
        <v>85</v>
      </c>
      <c r="BK146" s="230">
        <f>ROUND(I146*H146,3)</f>
        <v>0</v>
      </c>
      <c r="BL146" s="14" t="s">
        <v>144</v>
      </c>
      <c r="BM146" s="228" t="s">
        <v>877</v>
      </c>
    </row>
    <row r="147" s="2" customFormat="1" ht="16.5" customHeight="1">
      <c r="A147" s="35"/>
      <c r="B147" s="36"/>
      <c r="C147" s="216" t="s">
        <v>269</v>
      </c>
      <c r="D147" s="216" t="s">
        <v>140</v>
      </c>
      <c r="E147" s="217" t="s">
        <v>878</v>
      </c>
      <c r="F147" s="218" t="s">
        <v>879</v>
      </c>
      <c r="G147" s="219" t="s">
        <v>835</v>
      </c>
      <c r="H147" s="220">
        <v>1</v>
      </c>
      <c r="I147" s="221"/>
      <c r="J147" s="222">
        <f>ROUND(I147*H147,3)</f>
        <v>0</v>
      </c>
      <c r="K147" s="223"/>
      <c r="L147" s="41"/>
      <c r="M147" s="224" t="s">
        <v>1</v>
      </c>
      <c r="N147" s="225" t="s">
        <v>42</v>
      </c>
      <c r="O147" s="88"/>
      <c r="P147" s="226">
        <f>O147*H147</f>
        <v>0</v>
      </c>
      <c r="Q147" s="226">
        <v>0</v>
      </c>
      <c r="R147" s="226">
        <f>Q147*H147</f>
        <v>0</v>
      </c>
      <c r="S147" s="226">
        <v>0</v>
      </c>
      <c r="T147" s="22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28" t="s">
        <v>144</v>
      </c>
      <c r="AT147" s="228" t="s">
        <v>140</v>
      </c>
      <c r="AU147" s="228" t="s">
        <v>85</v>
      </c>
      <c r="AY147" s="14" t="s">
        <v>138</v>
      </c>
      <c r="BE147" s="229">
        <f>IF(N147="základní",J147,0)</f>
        <v>0</v>
      </c>
      <c r="BF147" s="229">
        <f>IF(N147="snížená",J147,0)</f>
        <v>0</v>
      </c>
      <c r="BG147" s="229">
        <f>IF(N147="zákl. přenesená",J147,0)</f>
        <v>0</v>
      </c>
      <c r="BH147" s="229">
        <f>IF(N147="sníž. přenesená",J147,0)</f>
        <v>0</v>
      </c>
      <c r="BI147" s="229">
        <f>IF(N147="nulová",J147,0)</f>
        <v>0</v>
      </c>
      <c r="BJ147" s="14" t="s">
        <v>85</v>
      </c>
      <c r="BK147" s="230">
        <f>ROUND(I147*H147,3)</f>
        <v>0</v>
      </c>
      <c r="BL147" s="14" t="s">
        <v>144</v>
      </c>
      <c r="BM147" s="228" t="s">
        <v>880</v>
      </c>
    </row>
    <row r="148" s="2" customFormat="1" ht="24.15" customHeight="1">
      <c r="A148" s="35"/>
      <c r="B148" s="36"/>
      <c r="C148" s="216" t="s">
        <v>271</v>
      </c>
      <c r="D148" s="216" t="s">
        <v>140</v>
      </c>
      <c r="E148" s="217" t="s">
        <v>881</v>
      </c>
      <c r="F148" s="218" t="s">
        <v>882</v>
      </c>
      <c r="G148" s="219" t="s">
        <v>156</v>
      </c>
      <c r="H148" s="220">
        <v>2</v>
      </c>
      <c r="I148" s="221"/>
      <c r="J148" s="222">
        <f>ROUND(I148*H148,3)</f>
        <v>0</v>
      </c>
      <c r="K148" s="223"/>
      <c r="L148" s="41"/>
      <c r="M148" s="224" t="s">
        <v>1</v>
      </c>
      <c r="N148" s="225" t="s">
        <v>42</v>
      </c>
      <c r="O148" s="88"/>
      <c r="P148" s="226">
        <f>O148*H148</f>
        <v>0</v>
      </c>
      <c r="Q148" s="226">
        <v>0</v>
      </c>
      <c r="R148" s="226">
        <f>Q148*H148</f>
        <v>0</v>
      </c>
      <c r="S148" s="226">
        <v>0</v>
      </c>
      <c r="T148" s="22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28" t="s">
        <v>144</v>
      </c>
      <c r="AT148" s="228" t="s">
        <v>140</v>
      </c>
      <c r="AU148" s="228" t="s">
        <v>85</v>
      </c>
      <c r="AY148" s="14" t="s">
        <v>138</v>
      </c>
      <c r="BE148" s="229">
        <f>IF(N148="základní",J148,0)</f>
        <v>0</v>
      </c>
      <c r="BF148" s="229">
        <f>IF(N148="snížená",J148,0)</f>
        <v>0</v>
      </c>
      <c r="BG148" s="229">
        <f>IF(N148="zákl. přenesená",J148,0)</f>
        <v>0</v>
      </c>
      <c r="BH148" s="229">
        <f>IF(N148="sníž. přenesená",J148,0)</f>
        <v>0</v>
      </c>
      <c r="BI148" s="229">
        <f>IF(N148="nulová",J148,0)</f>
        <v>0</v>
      </c>
      <c r="BJ148" s="14" t="s">
        <v>85</v>
      </c>
      <c r="BK148" s="230">
        <f>ROUND(I148*H148,3)</f>
        <v>0</v>
      </c>
      <c r="BL148" s="14" t="s">
        <v>144</v>
      </c>
      <c r="BM148" s="228" t="s">
        <v>883</v>
      </c>
    </row>
    <row r="149" s="2" customFormat="1" ht="24.15" customHeight="1">
      <c r="A149" s="35"/>
      <c r="B149" s="36"/>
      <c r="C149" s="216" t="s">
        <v>273</v>
      </c>
      <c r="D149" s="216" t="s">
        <v>140</v>
      </c>
      <c r="E149" s="217" t="s">
        <v>884</v>
      </c>
      <c r="F149" s="218" t="s">
        <v>885</v>
      </c>
      <c r="G149" s="219" t="s">
        <v>156</v>
      </c>
      <c r="H149" s="220">
        <v>5</v>
      </c>
      <c r="I149" s="221"/>
      <c r="J149" s="222">
        <f>ROUND(I149*H149,3)</f>
        <v>0</v>
      </c>
      <c r="K149" s="223"/>
      <c r="L149" s="41"/>
      <c r="M149" s="224" t="s">
        <v>1</v>
      </c>
      <c r="N149" s="225" t="s">
        <v>42</v>
      </c>
      <c r="O149" s="88"/>
      <c r="P149" s="226">
        <f>O149*H149</f>
        <v>0</v>
      </c>
      <c r="Q149" s="226">
        <v>0</v>
      </c>
      <c r="R149" s="226">
        <f>Q149*H149</f>
        <v>0</v>
      </c>
      <c r="S149" s="226">
        <v>0</v>
      </c>
      <c r="T149" s="22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28" t="s">
        <v>144</v>
      </c>
      <c r="AT149" s="228" t="s">
        <v>140</v>
      </c>
      <c r="AU149" s="228" t="s">
        <v>85</v>
      </c>
      <c r="AY149" s="14" t="s">
        <v>138</v>
      </c>
      <c r="BE149" s="229">
        <f>IF(N149="základní",J149,0)</f>
        <v>0</v>
      </c>
      <c r="BF149" s="229">
        <f>IF(N149="snížená",J149,0)</f>
        <v>0</v>
      </c>
      <c r="BG149" s="229">
        <f>IF(N149="zákl. přenesená",J149,0)</f>
        <v>0</v>
      </c>
      <c r="BH149" s="229">
        <f>IF(N149="sníž. přenesená",J149,0)</f>
        <v>0</v>
      </c>
      <c r="BI149" s="229">
        <f>IF(N149="nulová",J149,0)</f>
        <v>0</v>
      </c>
      <c r="BJ149" s="14" t="s">
        <v>85</v>
      </c>
      <c r="BK149" s="230">
        <f>ROUND(I149*H149,3)</f>
        <v>0</v>
      </c>
      <c r="BL149" s="14" t="s">
        <v>144</v>
      </c>
      <c r="BM149" s="228" t="s">
        <v>886</v>
      </c>
    </row>
    <row r="150" s="2" customFormat="1" ht="16.5" customHeight="1">
      <c r="A150" s="35"/>
      <c r="B150" s="36"/>
      <c r="C150" s="216" t="s">
        <v>275</v>
      </c>
      <c r="D150" s="216" t="s">
        <v>140</v>
      </c>
      <c r="E150" s="217" t="s">
        <v>887</v>
      </c>
      <c r="F150" s="218" t="s">
        <v>888</v>
      </c>
      <c r="G150" s="219" t="s">
        <v>156</v>
      </c>
      <c r="H150" s="220">
        <v>5</v>
      </c>
      <c r="I150" s="221"/>
      <c r="J150" s="222">
        <f>ROUND(I150*H150,3)</f>
        <v>0</v>
      </c>
      <c r="K150" s="223"/>
      <c r="L150" s="41"/>
      <c r="M150" s="224" t="s">
        <v>1</v>
      </c>
      <c r="N150" s="225" t="s">
        <v>42</v>
      </c>
      <c r="O150" s="88"/>
      <c r="P150" s="226">
        <f>O150*H150</f>
        <v>0</v>
      </c>
      <c r="Q150" s="226">
        <v>0</v>
      </c>
      <c r="R150" s="226">
        <f>Q150*H150</f>
        <v>0</v>
      </c>
      <c r="S150" s="226">
        <v>0</v>
      </c>
      <c r="T150" s="22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28" t="s">
        <v>144</v>
      </c>
      <c r="AT150" s="228" t="s">
        <v>140</v>
      </c>
      <c r="AU150" s="228" t="s">
        <v>85</v>
      </c>
      <c r="AY150" s="14" t="s">
        <v>138</v>
      </c>
      <c r="BE150" s="229">
        <f>IF(N150="základní",J150,0)</f>
        <v>0</v>
      </c>
      <c r="BF150" s="229">
        <f>IF(N150="snížená",J150,0)</f>
        <v>0</v>
      </c>
      <c r="BG150" s="229">
        <f>IF(N150="zákl. přenesená",J150,0)</f>
        <v>0</v>
      </c>
      <c r="BH150" s="229">
        <f>IF(N150="sníž. přenesená",J150,0)</f>
        <v>0</v>
      </c>
      <c r="BI150" s="229">
        <f>IF(N150="nulová",J150,0)</f>
        <v>0</v>
      </c>
      <c r="BJ150" s="14" t="s">
        <v>85</v>
      </c>
      <c r="BK150" s="230">
        <f>ROUND(I150*H150,3)</f>
        <v>0</v>
      </c>
      <c r="BL150" s="14" t="s">
        <v>144</v>
      </c>
      <c r="BM150" s="228" t="s">
        <v>889</v>
      </c>
    </row>
    <row r="151" s="2" customFormat="1" ht="78" customHeight="1">
      <c r="A151" s="35"/>
      <c r="B151" s="36"/>
      <c r="C151" s="216" t="s">
        <v>277</v>
      </c>
      <c r="D151" s="216" t="s">
        <v>140</v>
      </c>
      <c r="E151" s="217" t="s">
        <v>890</v>
      </c>
      <c r="F151" s="218" t="s">
        <v>891</v>
      </c>
      <c r="G151" s="219" t="s">
        <v>156</v>
      </c>
      <c r="H151" s="220">
        <v>1</v>
      </c>
      <c r="I151" s="221"/>
      <c r="J151" s="222">
        <f>ROUND(I151*H151,3)</f>
        <v>0</v>
      </c>
      <c r="K151" s="223"/>
      <c r="L151" s="41"/>
      <c r="M151" s="224" t="s">
        <v>1</v>
      </c>
      <c r="N151" s="225" t="s">
        <v>42</v>
      </c>
      <c r="O151" s="88"/>
      <c r="P151" s="226">
        <f>O151*H151</f>
        <v>0</v>
      </c>
      <c r="Q151" s="226">
        <v>0</v>
      </c>
      <c r="R151" s="226">
        <f>Q151*H151</f>
        <v>0</v>
      </c>
      <c r="S151" s="226">
        <v>0</v>
      </c>
      <c r="T151" s="22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28" t="s">
        <v>144</v>
      </c>
      <c r="AT151" s="228" t="s">
        <v>140</v>
      </c>
      <c r="AU151" s="228" t="s">
        <v>85</v>
      </c>
      <c r="AY151" s="14" t="s">
        <v>138</v>
      </c>
      <c r="BE151" s="229">
        <f>IF(N151="základní",J151,0)</f>
        <v>0</v>
      </c>
      <c r="BF151" s="229">
        <f>IF(N151="snížená",J151,0)</f>
        <v>0</v>
      </c>
      <c r="BG151" s="229">
        <f>IF(N151="zákl. přenesená",J151,0)</f>
        <v>0</v>
      </c>
      <c r="BH151" s="229">
        <f>IF(N151="sníž. přenesená",J151,0)</f>
        <v>0</v>
      </c>
      <c r="BI151" s="229">
        <f>IF(N151="nulová",J151,0)</f>
        <v>0</v>
      </c>
      <c r="BJ151" s="14" t="s">
        <v>85</v>
      </c>
      <c r="BK151" s="230">
        <f>ROUND(I151*H151,3)</f>
        <v>0</v>
      </c>
      <c r="BL151" s="14" t="s">
        <v>144</v>
      </c>
      <c r="BM151" s="228" t="s">
        <v>892</v>
      </c>
    </row>
    <row r="152" s="2" customFormat="1" ht="16.5" customHeight="1">
      <c r="A152" s="35"/>
      <c r="B152" s="36"/>
      <c r="C152" s="216" t="s">
        <v>282</v>
      </c>
      <c r="D152" s="216" t="s">
        <v>140</v>
      </c>
      <c r="E152" s="217" t="s">
        <v>893</v>
      </c>
      <c r="F152" s="218" t="s">
        <v>894</v>
      </c>
      <c r="G152" s="219" t="s">
        <v>156</v>
      </c>
      <c r="H152" s="220">
        <v>1</v>
      </c>
      <c r="I152" s="221"/>
      <c r="J152" s="222">
        <f>ROUND(I152*H152,3)</f>
        <v>0</v>
      </c>
      <c r="K152" s="223"/>
      <c r="L152" s="41"/>
      <c r="M152" s="224" t="s">
        <v>1</v>
      </c>
      <c r="N152" s="225" t="s">
        <v>42</v>
      </c>
      <c r="O152" s="88"/>
      <c r="P152" s="226">
        <f>O152*H152</f>
        <v>0</v>
      </c>
      <c r="Q152" s="226">
        <v>0</v>
      </c>
      <c r="R152" s="226">
        <f>Q152*H152</f>
        <v>0</v>
      </c>
      <c r="S152" s="226">
        <v>0</v>
      </c>
      <c r="T152" s="22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28" t="s">
        <v>144</v>
      </c>
      <c r="AT152" s="228" t="s">
        <v>140</v>
      </c>
      <c r="AU152" s="228" t="s">
        <v>85</v>
      </c>
      <c r="AY152" s="14" t="s">
        <v>138</v>
      </c>
      <c r="BE152" s="229">
        <f>IF(N152="základní",J152,0)</f>
        <v>0</v>
      </c>
      <c r="BF152" s="229">
        <f>IF(N152="snížená",J152,0)</f>
        <v>0</v>
      </c>
      <c r="BG152" s="229">
        <f>IF(N152="zákl. přenesená",J152,0)</f>
        <v>0</v>
      </c>
      <c r="BH152" s="229">
        <f>IF(N152="sníž. přenesená",J152,0)</f>
        <v>0</v>
      </c>
      <c r="BI152" s="229">
        <f>IF(N152="nulová",J152,0)</f>
        <v>0</v>
      </c>
      <c r="BJ152" s="14" t="s">
        <v>85</v>
      </c>
      <c r="BK152" s="230">
        <f>ROUND(I152*H152,3)</f>
        <v>0</v>
      </c>
      <c r="BL152" s="14" t="s">
        <v>144</v>
      </c>
      <c r="BM152" s="228" t="s">
        <v>895</v>
      </c>
    </row>
    <row r="153" s="2" customFormat="1" ht="16.5" customHeight="1">
      <c r="A153" s="35"/>
      <c r="B153" s="36"/>
      <c r="C153" s="216" t="s">
        <v>288</v>
      </c>
      <c r="D153" s="216" t="s">
        <v>140</v>
      </c>
      <c r="E153" s="217" t="s">
        <v>896</v>
      </c>
      <c r="F153" s="218" t="s">
        <v>897</v>
      </c>
      <c r="G153" s="219" t="s">
        <v>156</v>
      </c>
      <c r="H153" s="220">
        <v>2</v>
      </c>
      <c r="I153" s="221"/>
      <c r="J153" s="222">
        <f>ROUND(I153*H153,3)</f>
        <v>0</v>
      </c>
      <c r="K153" s="223"/>
      <c r="L153" s="41"/>
      <c r="M153" s="224" t="s">
        <v>1</v>
      </c>
      <c r="N153" s="225" t="s">
        <v>42</v>
      </c>
      <c r="O153" s="88"/>
      <c r="P153" s="226">
        <f>O153*H153</f>
        <v>0</v>
      </c>
      <c r="Q153" s="226">
        <v>0</v>
      </c>
      <c r="R153" s="226">
        <f>Q153*H153</f>
        <v>0</v>
      </c>
      <c r="S153" s="226">
        <v>0</v>
      </c>
      <c r="T153" s="22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28" t="s">
        <v>144</v>
      </c>
      <c r="AT153" s="228" t="s">
        <v>140</v>
      </c>
      <c r="AU153" s="228" t="s">
        <v>85</v>
      </c>
      <c r="AY153" s="14" t="s">
        <v>138</v>
      </c>
      <c r="BE153" s="229">
        <f>IF(N153="základní",J153,0)</f>
        <v>0</v>
      </c>
      <c r="BF153" s="229">
        <f>IF(N153="snížená",J153,0)</f>
        <v>0</v>
      </c>
      <c r="BG153" s="229">
        <f>IF(N153="zákl. přenesená",J153,0)</f>
        <v>0</v>
      </c>
      <c r="BH153" s="229">
        <f>IF(N153="sníž. přenesená",J153,0)</f>
        <v>0</v>
      </c>
      <c r="BI153" s="229">
        <f>IF(N153="nulová",J153,0)</f>
        <v>0</v>
      </c>
      <c r="BJ153" s="14" t="s">
        <v>85</v>
      </c>
      <c r="BK153" s="230">
        <f>ROUND(I153*H153,3)</f>
        <v>0</v>
      </c>
      <c r="BL153" s="14" t="s">
        <v>144</v>
      </c>
      <c r="BM153" s="228" t="s">
        <v>898</v>
      </c>
    </row>
    <row r="154" s="2" customFormat="1" ht="21.75" customHeight="1">
      <c r="A154" s="35"/>
      <c r="B154" s="36"/>
      <c r="C154" s="216" t="s">
        <v>292</v>
      </c>
      <c r="D154" s="216" t="s">
        <v>140</v>
      </c>
      <c r="E154" s="217" t="s">
        <v>899</v>
      </c>
      <c r="F154" s="218" t="s">
        <v>900</v>
      </c>
      <c r="G154" s="219" t="s">
        <v>156</v>
      </c>
      <c r="H154" s="220">
        <v>1</v>
      </c>
      <c r="I154" s="221"/>
      <c r="J154" s="222">
        <f>ROUND(I154*H154,3)</f>
        <v>0</v>
      </c>
      <c r="K154" s="223"/>
      <c r="L154" s="41"/>
      <c r="M154" s="224" t="s">
        <v>1</v>
      </c>
      <c r="N154" s="225" t="s">
        <v>42</v>
      </c>
      <c r="O154" s="88"/>
      <c r="P154" s="226">
        <f>O154*H154</f>
        <v>0</v>
      </c>
      <c r="Q154" s="226">
        <v>0</v>
      </c>
      <c r="R154" s="226">
        <f>Q154*H154</f>
        <v>0</v>
      </c>
      <c r="S154" s="226">
        <v>0</v>
      </c>
      <c r="T154" s="22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28" t="s">
        <v>144</v>
      </c>
      <c r="AT154" s="228" t="s">
        <v>140</v>
      </c>
      <c r="AU154" s="228" t="s">
        <v>85</v>
      </c>
      <c r="AY154" s="14" t="s">
        <v>138</v>
      </c>
      <c r="BE154" s="229">
        <f>IF(N154="základní",J154,0)</f>
        <v>0</v>
      </c>
      <c r="BF154" s="229">
        <f>IF(N154="snížená",J154,0)</f>
        <v>0</v>
      </c>
      <c r="BG154" s="229">
        <f>IF(N154="zákl. přenesená",J154,0)</f>
        <v>0</v>
      </c>
      <c r="BH154" s="229">
        <f>IF(N154="sníž. přenesená",J154,0)</f>
        <v>0</v>
      </c>
      <c r="BI154" s="229">
        <f>IF(N154="nulová",J154,0)</f>
        <v>0</v>
      </c>
      <c r="BJ154" s="14" t="s">
        <v>85</v>
      </c>
      <c r="BK154" s="230">
        <f>ROUND(I154*H154,3)</f>
        <v>0</v>
      </c>
      <c r="BL154" s="14" t="s">
        <v>144</v>
      </c>
      <c r="BM154" s="228" t="s">
        <v>901</v>
      </c>
    </row>
    <row r="155" s="2" customFormat="1" ht="24.15" customHeight="1">
      <c r="A155" s="35"/>
      <c r="B155" s="36"/>
      <c r="C155" s="216" t="s">
        <v>294</v>
      </c>
      <c r="D155" s="216" t="s">
        <v>140</v>
      </c>
      <c r="E155" s="217" t="s">
        <v>902</v>
      </c>
      <c r="F155" s="218" t="s">
        <v>903</v>
      </c>
      <c r="G155" s="219" t="s">
        <v>156</v>
      </c>
      <c r="H155" s="220">
        <v>1</v>
      </c>
      <c r="I155" s="221"/>
      <c r="J155" s="222">
        <f>ROUND(I155*H155,3)</f>
        <v>0</v>
      </c>
      <c r="K155" s="223"/>
      <c r="L155" s="41"/>
      <c r="M155" s="224" t="s">
        <v>1</v>
      </c>
      <c r="N155" s="225" t="s">
        <v>42</v>
      </c>
      <c r="O155" s="88"/>
      <c r="P155" s="226">
        <f>O155*H155</f>
        <v>0</v>
      </c>
      <c r="Q155" s="226">
        <v>0</v>
      </c>
      <c r="R155" s="226">
        <f>Q155*H155</f>
        <v>0</v>
      </c>
      <c r="S155" s="226">
        <v>0</v>
      </c>
      <c r="T155" s="22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28" t="s">
        <v>144</v>
      </c>
      <c r="AT155" s="228" t="s">
        <v>140</v>
      </c>
      <c r="AU155" s="228" t="s">
        <v>85</v>
      </c>
      <c r="AY155" s="14" t="s">
        <v>138</v>
      </c>
      <c r="BE155" s="229">
        <f>IF(N155="základní",J155,0)</f>
        <v>0</v>
      </c>
      <c r="BF155" s="229">
        <f>IF(N155="snížená",J155,0)</f>
        <v>0</v>
      </c>
      <c r="BG155" s="229">
        <f>IF(N155="zákl. přenesená",J155,0)</f>
        <v>0</v>
      </c>
      <c r="BH155" s="229">
        <f>IF(N155="sníž. přenesená",J155,0)</f>
        <v>0</v>
      </c>
      <c r="BI155" s="229">
        <f>IF(N155="nulová",J155,0)</f>
        <v>0</v>
      </c>
      <c r="BJ155" s="14" t="s">
        <v>85</v>
      </c>
      <c r="BK155" s="230">
        <f>ROUND(I155*H155,3)</f>
        <v>0</v>
      </c>
      <c r="BL155" s="14" t="s">
        <v>144</v>
      </c>
      <c r="BM155" s="228" t="s">
        <v>904</v>
      </c>
    </row>
    <row r="156" s="2" customFormat="1" ht="37.8" customHeight="1">
      <c r="A156" s="35"/>
      <c r="B156" s="36"/>
      <c r="C156" s="216" t="s">
        <v>296</v>
      </c>
      <c r="D156" s="216" t="s">
        <v>140</v>
      </c>
      <c r="E156" s="217" t="s">
        <v>905</v>
      </c>
      <c r="F156" s="218" t="s">
        <v>906</v>
      </c>
      <c r="G156" s="219" t="s">
        <v>156</v>
      </c>
      <c r="H156" s="220">
        <v>5</v>
      </c>
      <c r="I156" s="221"/>
      <c r="J156" s="222">
        <f>ROUND(I156*H156,3)</f>
        <v>0</v>
      </c>
      <c r="K156" s="223"/>
      <c r="L156" s="41"/>
      <c r="M156" s="224" t="s">
        <v>1</v>
      </c>
      <c r="N156" s="225" t="s">
        <v>42</v>
      </c>
      <c r="O156" s="88"/>
      <c r="P156" s="226">
        <f>O156*H156</f>
        <v>0</v>
      </c>
      <c r="Q156" s="226">
        <v>0</v>
      </c>
      <c r="R156" s="226">
        <f>Q156*H156</f>
        <v>0</v>
      </c>
      <c r="S156" s="226">
        <v>0</v>
      </c>
      <c r="T156" s="227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28" t="s">
        <v>144</v>
      </c>
      <c r="AT156" s="228" t="s">
        <v>140</v>
      </c>
      <c r="AU156" s="228" t="s">
        <v>85</v>
      </c>
      <c r="AY156" s="14" t="s">
        <v>138</v>
      </c>
      <c r="BE156" s="229">
        <f>IF(N156="základní",J156,0)</f>
        <v>0</v>
      </c>
      <c r="BF156" s="229">
        <f>IF(N156="snížená",J156,0)</f>
        <v>0</v>
      </c>
      <c r="BG156" s="229">
        <f>IF(N156="zákl. přenesená",J156,0)</f>
        <v>0</v>
      </c>
      <c r="BH156" s="229">
        <f>IF(N156="sníž. přenesená",J156,0)</f>
        <v>0</v>
      </c>
      <c r="BI156" s="229">
        <f>IF(N156="nulová",J156,0)</f>
        <v>0</v>
      </c>
      <c r="BJ156" s="14" t="s">
        <v>85</v>
      </c>
      <c r="BK156" s="230">
        <f>ROUND(I156*H156,3)</f>
        <v>0</v>
      </c>
      <c r="BL156" s="14" t="s">
        <v>144</v>
      </c>
      <c r="BM156" s="228" t="s">
        <v>907</v>
      </c>
    </row>
    <row r="157" s="2" customFormat="1" ht="62.7" customHeight="1">
      <c r="A157" s="35"/>
      <c r="B157" s="36"/>
      <c r="C157" s="216" t="s">
        <v>298</v>
      </c>
      <c r="D157" s="216" t="s">
        <v>140</v>
      </c>
      <c r="E157" s="217" t="s">
        <v>908</v>
      </c>
      <c r="F157" s="218" t="s">
        <v>909</v>
      </c>
      <c r="G157" s="219" t="s">
        <v>156</v>
      </c>
      <c r="H157" s="220">
        <v>1</v>
      </c>
      <c r="I157" s="221"/>
      <c r="J157" s="222">
        <f>ROUND(I157*H157,3)</f>
        <v>0</v>
      </c>
      <c r="K157" s="223"/>
      <c r="L157" s="41"/>
      <c r="M157" s="224" t="s">
        <v>1</v>
      </c>
      <c r="N157" s="225" t="s">
        <v>42</v>
      </c>
      <c r="O157" s="88"/>
      <c r="P157" s="226">
        <f>O157*H157</f>
        <v>0</v>
      </c>
      <c r="Q157" s="226">
        <v>0</v>
      </c>
      <c r="R157" s="226">
        <f>Q157*H157</f>
        <v>0</v>
      </c>
      <c r="S157" s="226">
        <v>0</v>
      </c>
      <c r="T157" s="22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28" t="s">
        <v>144</v>
      </c>
      <c r="AT157" s="228" t="s">
        <v>140</v>
      </c>
      <c r="AU157" s="228" t="s">
        <v>85</v>
      </c>
      <c r="AY157" s="14" t="s">
        <v>138</v>
      </c>
      <c r="BE157" s="229">
        <f>IF(N157="základní",J157,0)</f>
        <v>0</v>
      </c>
      <c r="BF157" s="229">
        <f>IF(N157="snížená",J157,0)</f>
        <v>0</v>
      </c>
      <c r="BG157" s="229">
        <f>IF(N157="zákl. přenesená",J157,0)</f>
        <v>0</v>
      </c>
      <c r="BH157" s="229">
        <f>IF(N157="sníž. přenesená",J157,0)</f>
        <v>0</v>
      </c>
      <c r="BI157" s="229">
        <f>IF(N157="nulová",J157,0)</f>
        <v>0</v>
      </c>
      <c r="BJ157" s="14" t="s">
        <v>85</v>
      </c>
      <c r="BK157" s="230">
        <f>ROUND(I157*H157,3)</f>
        <v>0</v>
      </c>
      <c r="BL157" s="14" t="s">
        <v>144</v>
      </c>
      <c r="BM157" s="228" t="s">
        <v>910</v>
      </c>
    </row>
    <row r="158" s="2" customFormat="1" ht="90" customHeight="1">
      <c r="A158" s="35"/>
      <c r="B158" s="36"/>
      <c r="C158" s="216" t="s">
        <v>300</v>
      </c>
      <c r="D158" s="216" t="s">
        <v>140</v>
      </c>
      <c r="E158" s="217" t="s">
        <v>911</v>
      </c>
      <c r="F158" s="218" t="s">
        <v>912</v>
      </c>
      <c r="G158" s="219" t="s">
        <v>156</v>
      </c>
      <c r="H158" s="220">
        <v>1</v>
      </c>
      <c r="I158" s="221"/>
      <c r="J158" s="222">
        <f>ROUND(I158*H158,3)</f>
        <v>0</v>
      </c>
      <c r="K158" s="223"/>
      <c r="L158" s="41"/>
      <c r="M158" s="224" t="s">
        <v>1</v>
      </c>
      <c r="N158" s="225" t="s">
        <v>42</v>
      </c>
      <c r="O158" s="88"/>
      <c r="P158" s="226">
        <f>O158*H158</f>
        <v>0</v>
      </c>
      <c r="Q158" s="226">
        <v>0</v>
      </c>
      <c r="R158" s="226">
        <f>Q158*H158</f>
        <v>0</v>
      </c>
      <c r="S158" s="226">
        <v>0</v>
      </c>
      <c r="T158" s="227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28" t="s">
        <v>144</v>
      </c>
      <c r="AT158" s="228" t="s">
        <v>140</v>
      </c>
      <c r="AU158" s="228" t="s">
        <v>85</v>
      </c>
      <c r="AY158" s="14" t="s">
        <v>138</v>
      </c>
      <c r="BE158" s="229">
        <f>IF(N158="základní",J158,0)</f>
        <v>0</v>
      </c>
      <c r="BF158" s="229">
        <f>IF(N158="snížená",J158,0)</f>
        <v>0</v>
      </c>
      <c r="BG158" s="229">
        <f>IF(N158="zákl. přenesená",J158,0)</f>
        <v>0</v>
      </c>
      <c r="BH158" s="229">
        <f>IF(N158="sníž. přenesená",J158,0)</f>
        <v>0</v>
      </c>
      <c r="BI158" s="229">
        <f>IF(N158="nulová",J158,0)</f>
        <v>0</v>
      </c>
      <c r="BJ158" s="14" t="s">
        <v>85</v>
      </c>
      <c r="BK158" s="230">
        <f>ROUND(I158*H158,3)</f>
        <v>0</v>
      </c>
      <c r="BL158" s="14" t="s">
        <v>144</v>
      </c>
      <c r="BM158" s="228" t="s">
        <v>913</v>
      </c>
    </row>
    <row r="159" s="2" customFormat="1" ht="37.8" customHeight="1">
      <c r="A159" s="35"/>
      <c r="B159" s="36"/>
      <c r="C159" s="216" t="s">
        <v>304</v>
      </c>
      <c r="D159" s="216" t="s">
        <v>140</v>
      </c>
      <c r="E159" s="217" t="s">
        <v>914</v>
      </c>
      <c r="F159" s="218" t="s">
        <v>915</v>
      </c>
      <c r="G159" s="219" t="s">
        <v>156</v>
      </c>
      <c r="H159" s="220">
        <v>1</v>
      </c>
      <c r="I159" s="221"/>
      <c r="J159" s="222">
        <f>ROUND(I159*H159,3)</f>
        <v>0</v>
      </c>
      <c r="K159" s="223"/>
      <c r="L159" s="41"/>
      <c r="M159" s="224" t="s">
        <v>1</v>
      </c>
      <c r="N159" s="225" t="s">
        <v>42</v>
      </c>
      <c r="O159" s="88"/>
      <c r="P159" s="226">
        <f>O159*H159</f>
        <v>0</v>
      </c>
      <c r="Q159" s="226">
        <v>0</v>
      </c>
      <c r="R159" s="226">
        <f>Q159*H159</f>
        <v>0</v>
      </c>
      <c r="S159" s="226">
        <v>0</v>
      </c>
      <c r="T159" s="227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28" t="s">
        <v>144</v>
      </c>
      <c r="AT159" s="228" t="s">
        <v>140</v>
      </c>
      <c r="AU159" s="228" t="s">
        <v>85</v>
      </c>
      <c r="AY159" s="14" t="s">
        <v>138</v>
      </c>
      <c r="BE159" s="229">
        <f>IF(N159="základní",J159,0)</f>
        <v>0</v>
      </c>
      <c r="BF159" s="229">
        <f>IF(N159="snížená",J159,0)</f>
        <v>0</v>
      </c>
      <c r="BG159" s="229">
        <f>IF(N159="zákl. přenesená",J159,0)</f>
        <v>0</v>
      </c>
      <c r="BH159" s="229">
        <f>IF(N159="sníž. přenesená",J159,0)</f>
        <v>0</v>
      </c>
      <c r="BI159" s="229">
        <f>IF(N159="nulová",J159,0)</f>
        <v>0</v>
      </c>
      <c r="BJ159" s="14" t="s">
        <v>85</v>
      </c>
      <c r="BK159" s="230">
        <f>ROUND(I159*H159,3)</f>
        <v>0</v>
      </c>
      <c r="BL159" s="14" t="s">
        <v>144</v>
      </c>
      <c r="BM159" s="228" t="s">
        <v>916</v>
      </c>
    </row>
    <row r="160" s="2" customFormat="1" ht="44.25" customHeight="1">
      <c r="A160" s="35"/>
      <c r="B160" s="36"/>
      <c r="C160" s="216" t="s">
        <v>308</v>
      </c>
      <c r="D160" s="216" t="s">
        <v>140</v>
      </c>
      <c r="E160" s="217" t="s">
        <v>917</v>
      </c>
      <c r="F160" s="218" t="s">
        <v>918</v>
      </c>
      <c r="G160" s="219" t="s">
        <v>156</v>
      </c>
      <c r="H160" s="220">
        <v>1</v>
      </c>
      <c r="I160" s="221"/>
      <c r="J160" s="222">
        <f>ROUND(I160*H160,3)</f>
        <v>0</v>
      </c>
      <c r="K160" s="223"/>
      <c r="L160" s="41"/>
      <c r="M160" s="224" t="s">
        <v>1</v>
      </c>
      <c r="N160" s="225" t="s">
        <v>42</v>
      </c>
      <c r="O160" s="88"/>
      <c r="P160" s="226">
        <f>O160*H160</f>
        <v>0</v>
      </c>
      <c r="Q160" s="226">
        <v>0</v>
      </c>
      <c r="R160" s="226">
        <f>Q160*H160</f>
        <v>0</v>
      </c>
      <c r="S160" s="226">
        <v>0</v>
      </c>
      <c r="T160" s="22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28" t="s">
        <v>144</v>
      </c>
      <c r="AT160" s="228" t="s">
        <v>140</v>
      </c>
      <c r="AU160" s="228" t="s">
        <v>85</v>
      </c>
      <c r="AY160" s="14" t="s">
        <v>138</v>
      </c>
      <c r="BE160" s="229">
        <f>IF(N160="základní",J160,0)</f>
        <v>0</v>
      </c>
      <c r="BF160" s="229">
        <f>IF(N160="snížená",J160,0)</f>
        <v>0</v>
      </c>
      <c r="BG160" s="229">
        <f>IF(N160="zákl. přenesená",J160,0)</f>
        <v>0</v>
      </c>
      <c r="BH160" s="229">
        <f>IF(N160="sníž. přenesená",J160,0)</f>
        <v>0</v>
      </c>
      <c r="BI160" s="229">
        <f>IF(N160="nulová",J160,0)</f>
        <v>0</v>
      </c>
      <c r="BJ160" s="14" t="s">
        <v>85</v>
      </c>
      <c r="BK160" s="230">
        <f>ROUND(I160*H160,3)</f>
        <v>0</v>
      </c>
      <c r="BL160" s="14" t="s">
        <v>144</v>
      </c>
      <c r="BM160" s="228" t="s">
        <v>919</v>
      </c>
    </row>
    <row r="161" s="2" customFormat="1" ht="24.15" customHeight="1">
      <c r="A161" s="35"/>
      <c r="B161" s="36"/>
      <c r="C161" s="216" t="s">
        <v>310</v>
      </c>
      <c r="D161" s="216" t="s">
        <v>140</v>
      </c>
      <c r="E161" s="217" t="s">
        <v>920</v>
      </c>
      <c r="F161" s="218" t="s">
        <v>921</v>
      </c>
      <c r="G161" s="219" t="s">
        <v>156</v>
      </c>
      <c r="H161" s="220">
        <v>1</v>
      </c>
      <c r="I161" s="221"/>
      <c r="J161" s="222">
        <f>ROUND(I161*H161,3)</f>
        <v>0</v>
      </c>
      <c r="K161" s="223"/>
      <c r="L161" s="41"/>
      <c r="M161" s="224" t="s">
        <v>1</v>
      </c>
      <c r="N161" s="225" t="s">
        <v>42</v>
      </c>
      <c r="O161" s="88"/>
      <c r="P161" s="226">
        <f>O161*H161</f>
        <v>0</v>
      </c>
      <c r="Q161" s="226">
        <v>0</v>
      </c>
      <c r="R161" s="226">
        <f>Q161*H161</f>
        <v>0</v>
      </c>
      <c r="S161" s="226">
        <v>0</v>
      </c>
      <c r="T161" s="22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28" t="s">
        <v>144</v>
      </c>
      <c r="AT161" s="228" t="s">
        <v>140</v>
      </c>
      <c r="AU161" s="228" t="s">
        <v>85</v>
      </c>
      <c r="AY161" s="14" t="s">
        <v>138</v>
      </c>
      <c r="BE161" s="229">
        <f>IF(N161="základní",J161,0)</f>
        <v>0</v>
      </c>
      <c r="BF161" s="229">
        <f>IF(N161="snížená",J161,0)</f>
        <v>0</v>
      </c>
      <c r="BG161" s="229">
        <f>IF(N161="zákl. přenesená",J161,0)</f>
        <v>0</v>
      </c>
      <c r="BH161" s="229">
        <f>IF(N161="sníž. přenesená",J161,0)</f>
        <v>0</v>
      </c>
      <c r="BI161" s="229">
        <f>IF(N161="nulová",J161,0)</f>
        <v>0</v>
      </c>
      <c r="BJ161" s="14" t="s">
        <v>85</v>
      </c>
      <c r="BK161" s="230">
        <f>ROUND(I161*H161,3)</f>
        <v>0</v>
      </c>
      <c r="BL161" s="14" t="s">
        <v>144</v>
      </c>
      <c r="BM161" s="228" t="s">
        <v>922</v>
      </c>
    </row>
    <row r="162" s="2" customFormat="1" ht="16.5" customHeight="1">
      <c r="A162" s="35"/>
      <c r="B162" s="36"/>
      <c r="C162" s="216" t="s">
        <v>312</v>
      </c>
      <c r="D162" s="216" t="s">
        <v>140</v>
      </c>
      <c r="E162" s="217" t="s">
        <v>923</v>
      </c>
      <c r="F162" s="218" t="s">
        <v>924</v>
      </c>
      <c r="G162" s="219" t="s">
        <v>638</v>
      </c>
      <c r="H162" s="220">
        <v>100</v>
      </c>
      <c r="I162" s="221"/>
      <c r="J162" s="222">
        <f>ROUND(I162*H162,3)</f>
        <v>0</v>
      </c>
      <c r="K162" s="223"/>
      <c r="L162" s="41"/>
      <c r="M162" s="224" t="s">
        <v>1</v>
      </c>
      <c r="N162" s="225" t="s">
        <v>42</v>
      </c>
      <c r="O162" s="88"/>
      <c r="P162" s="226">
        <f>O162*H162</f>
        <v>0</v>
      </c>
      <c r="Q162" s="226">
        <v>0</v>
      </c>
      <c r="R162" s="226">
        <f>Q162*H162</f>
        <v>0</v>
      </c>
      <c r="S162" s="226">
        <v>0</v>
      </c>
      <c r="T162" s="22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28" t="s">
        <v>144</v>
      </c>
      <c r="AT162" s="228" t="s">
        <v>140</v>
      </c>
      <c r="AU162" s="228" t="s">
        <v>85</v>
      </c>
      <c r="AY162" s="14" t="s">
        <v>138</v>
      </c>
      <c r="BE162" s="229">
        <f>IF(N162="základní",J162,0)</f>
        <v>0</v>
      </c>
      <c r="BF162" s="229">
        <f>IF(N162="snížená",J162,0)</f>
        <v>0</v>
      </c>
      <c r="BG162" s="229">
        <f>IF(N162="zákl. přenesená",J162,0)</f>
        <v>0</v>
      </c>
      <c r="BH162" s="229">
        <f>IF(N162="sníž. přenesená",J162,0)</f>
        <v>0</v>
      </c>
      <c r="BI162" s="229">
        <f>IF(N162="nulová",J162,0)</f>
        <v>0</v>
      </c>
      <c r="BJ162" s="14" t="s">
        <v>85</v>
      </c>
      <c r="BK162" s="230">
        <f>ROUND(I162*H162,3)</f>
        <v>0</v>
      </c>
      <c r="BL162" s="14" t="s">
        <v>144</v>
      </c>
      <c r="BM162" s="228" t="s">
        <v>925</v>
      </c>
    </row>
    <row r="163" s="2" customFormat="1" ht="24.15" customHeight="1">
      <c r="A163" s="35"/>
      <c r="B163" s="36"/>
      <c r="C163" s="216" t="s">
        <v>314</v>
      </c>
      <c r="D163" s="216" t="s">
        <v>140</v>
      </c>
      <c r="E163" s="217" t="s">
        <v>926</v>
      </c>
      <c r="F163" s="218" t="s">
        <v>927</v>
      </c>
      <c r="G163" s="219" t="s">
        <v>156</v>
      </c>
      <c r="H163" s="220">
        <v>1</v>
      </c>
      <c r="I163" s="221"/>
      <c r="J163" s="222">
        <f>ROUND(I163*H163,3)</f>
        <v>0</v>
      </c>
      <c r="K163" s="223"/>
      <c r="L163" s="41"/>
      <c r="M163" s="224" t="s">
        <v>1</v>
      </c>
      <c r="N163" s="225" t="s">
        <v>42</v>
      </c>
      <c r="O163" s="88"/>
      <c r="P163" s="226">
        <f>O163*H163</f>
        <v>0</v>
      </c>
      <c r="Q163" s="226">
        <v>0</v>
      </c>
      <c r="R163" s="226">
        <f>Q163*H163</f>
        <v>0</v>
      </c>
      <c r="S163" s="226">
        <v>0</v>
      </c>
      <c r="T163" s="22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28" t="s">
        <v>144</v>
      </c>
      <c r="AT163" s="228" t="s">
        <v>140</v>
      </c>
      <c r="AU163" s="228" t="s">
        <v>85</v>
      </c>
      <c r="AY163" s="14" t="s">
        <v>138</v>
      </c>
      <c r="BE163" s="229">
        <f>IF(N163="základní",J163,0)</f>
        <v>0</v>
      </c>
      <c r="BF163" s="229">
        <f>IF(N163="snížená",J163,0)</f>
        <v>0</v>
      </c>
      <c r="BG163" s="229">
        <f>IF(N163="zákl. přenesená",J163,0)</f>
        <v>0</v>
      </c>
      <c r="BH163" s="229">
        <f>IF(N163="sníž. přenesená",J163,0)</f>
        <v>0</v>
      </c>
      <c r="BI163" s="229">
        <f>IF(N163="nulová",J163,0)</f>
        <v>0</v>
      </c>
      <c r="BJ163" s="14" t="s">
        <v>85</v>
      </c>
      <c r="BK163" s="230">
        <f>ROUND(I163*H163,3)</f>
        <v>0</v>
      </c>
      <c r="BL163" s="14" t="s">
        <v>144</v>
      </c>
      <c r="BM163" s="228" t="s">
        <v>928</v>
      </c>
    </row>
    <row r="164" s="2" customFormat="1" ht="24.15" customHeight="1">
      <c r="A164" s="35"/>
      <c r="B164" s="36"/>
      <c r="C164" s="216" t="s">
        <v>320</v>
      </c>
      <c r="D164" s="216" t="s">
        <v>140</v>
      </c>
      <c r="E164" s="217" t="s">
        <v>929</v>
      </c>
      <c r="F164" s="218" t="s">
        <v>930</v>
      </c>
      <c r="G164" s="219" t="s">
        <v>156</v>
      </c>
      <c r="H164" s="220">
        <v>1</v>
      </c>
      <c r="I164" s="221"/>
      <c r="J164" s="222">
        <f>ROUND(I164*H164,3)</f>
        <v>0</v>
      </c>
      <c r="K164" s="223"/>
      <c r="L164" s="41"/>
      <c r="M164" s="224" t="s">
        <v>1</v>
      </c>
      <c r="N164" s="225" t="s">
        <v>42</v>
      </c>
      <c r="O164" s="88"/>
      <c r="P164" s="226">
        <f>O164*H164</f>
        <v>0</v>
      </c>
      <c r="Q164" s="226">
        <v>0</v>
      </c>
      <c r="R164" s="226">
        <f>Q164*H164</f>
        <v>0</v>
      </c>
      <c r="S164" s="226">
        <v>0</v>
      </c>
      <c r="T164" s="227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28" t="s">
        <v>144</v>
      </c>
      <c r="AT164" s="228" t="s">
        <v>140</v>
      </c>
      <c r="AU164" s="228" t="s">
        <v>85</v>
      </c>
      <c r="AY164" s="14" t="s">
        <v>138</v>
      </c>
      <c r="BE164" s="229">
        <f>IF(N164="základní",J164,0)</f>
        <v>0</v>
      </c>
      <c r="BF164" s="229">
        <f>IF(N164="snížená",J164,0)</f>
        <v>0</v>
      </c>
      <c r="BG164" s="229">
        <f>IF(N164="zákl. přenesená",J164,0)</f>
        <v>0</v>
      </c>
      <c r="BH164" s="229">
        <f>IF(N164="sníž. přenesená",J164,0)</f>
        <v>0</v>
      </c>
      <c r="BI164" s="229">
        <f>IF(N164="nulová",J164,0)</f>
        <v>0</v>
      </c>
      <c r="BJ164" s="14" t="s">
        <v>85</v>
      </c>
      <c r="BK164" s="230">
        <f>ROUND(I164*H164,3)</f>
        <v>0</v>
      </c>
      <c r="BL164" s="14" t="s">
        <v>144</v>
      </c>
      <c r="BM164" s="228" t="s">
        <v>931</v>
      </c>
    </row>
    <row r="165" s="2" customFormat="1" ht="16.5" customHeight="1">
      <c r="A165" s="35"/>
      <c r="B165" s="36"/>
      <c r="C165" s="216" t="s">
        <v>455</v>
      </c>
      <c r="D165" s="216" t="s">
        <v>140</v>
      </c>
      <c r="E165" s="217" t="s">
        <v>932</v>
      </c>
      <c r="F165" s="218" t="s">
        <v>933</v>
      </c>
      <c r="G165" s="219" t="s">
        <v>156</v>
      </c>
      <c r="H165" s="220">
        <v>1</v>
      </c>
      <c r="I165" s="221"/>
      <c r="J165" s="222">
        <f>ROUND(I165*H165,3)</f>
        <v>0</v>
      </c>
      <c r="K165" s="223"/>
      <c r="L165" s="41"/>
      <c r="M165" s="224" t="s">
        <v>1</v>
      </c>
      <c r="N165" s="225" t="s">
        <v>42</v>
      </c>
      <c r="O165" s="88"/>
      <c r="P165" s="226">
        <f>O165*H165</f>
        <v>0</v>
      </c>
      <c r="Q165" s="226">
        <v>0</v>
      </c>
      <c r="R165" s="226">
        <f>Q165*H165</f>
        <v>0</v>
      </c>
      <c r="S165" s="226">
        <v>0</v>
      </c>
      <c r="T165" s="22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28" t="s">
        <v>144</v>
      </c>
      <c r="AT165" s="228" t="s">
        <v>140</v>
      </c>
      <c r="AU165" s="228" t="s">
        <v>85</v>
      </c>
      <c r="AY165" s="14" t="s">
        <v>138</v>
      </c>
      <c r="BE165" s="229">
        <f>IF(N165="základní",J165,0)</f>
        <v>0</v>
      </c>
      <c r="BF165" s="229">
        <f>IF(N165="snížená",J165,0)</f>
        <v>0</v>
      </c>
      <c r="BG165" s="229">
        <f>IF(N165="zákl. přenesená",J165,0)</f>
        <v>0</v>
      </c>
      <c r="BH165" s="229">
        <f>IF(N165="sníž. přenesená",J165,0)</f>
        <v>0</v>
      </c>
      <c r="BI165" s="229">
        <f>IF(N165="nulová",J165,0)</f>
        <v>0</v>
      </c>
      <c r="BJ165" s="14" t="s">
        <v>85</v>
      </c>
      <c r="BK165" s="230">
        <f>ROUND(I165*H165,3)</f>
        <v>0</v>
      </c>
      <c r="BL165" s="14" t="s">
        <v>144</v>
      </c>
      <c r="BM165" s="228" t="s">
        <v>934</v>
      </c>
    </row>
    <row r="166" s="2" customFormat="1" ht="16.5" customHeight="1">
      <c r="A166" s="35"/>
      <c r="B166" s="36"/>
      <c r="C166" s="216" t="s">
        <v>459</v>
      </c>
      <c r="D166" s="216" t="s">
        <v>140</v>
      </c>
      <c r="E166" s="217" t="s">
        <v>935</v>
      </c>
      <c r="F166" s="218" t="s">
        <v>936</v>
      </c>
      <c r="G166" s="219" t="s">
        <v>156</v>
      </c>
      <c r="H166" s="220">
        <v>1</v>
      </c>
      <c r="I166" s="221"/>
      <c r="J166" s="222">
        <f>ROUND(I166*H166,3)</f>
        <v>0</v>
      </c>
      <c r="K166" s="223"/>
      <c r="L166" s="41"/>
      <c r="M166" s="224" t="s">
        <v>1</v>
      </c>
      <c r="N166" s="225" t="s">
        <v>42</v>
      </c>
      <c r="O166" s="88"/>
      <c r="P166" s="226">
        <f>O166*H166</f>
        <v>0</v>
      </c>
      <c r="Q166" s="226">
        <v>0</v>
      </c>
      <c r="R166" s="226">
        <f>Q166*H166</f>
        <v>0</v>
      </c>
      <c r="S166" s="226">
        <v>0</v>
      </c>
      <c r="T166" s="227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28" t="s">
        <v>144</v>
      </c>
      <c r="AT166" s="228" t="s">
        <v>140</v>
      </c>
      <c r="AU166" s="228" t="s">
        <v>85</v>
      </c>
      <c r="AY166" s="14" t="s">
        <v>138</v>
      </c>
      <c r="BE166" s="229">
        <f>IF(N166="základní",J166,0)</f>
        <v>0</v>
      </c>
      <c r="BF166" s="229">
        <f>IF(N166="snížená",J166,0)</f>
        <v>0</v>
      </c>
      <c r="BG166" s="229">
        <f>IF(N166="zákl. přenesená",J166,0)</f>
        <v>0</v>
      </c>
      <c r="BH166" s="229">
        <f>IF(N166="sníž. přenesená",J166,0)</f>
        <v>0</v>
      </c>
      <c r="BI166" s="229">
        <f>IF(N166="nulová",J166,0)</f>
        <v>0</v>
      </c>
      <c r="BJ166" s="14" t="s">
        <v>85</v>
      </c>
      <c r="BK166" s="230">
        <f>ROUND(I166*H166,3)</f>
        <v>0</v>
      </c>
      <c r="BL166" s="14" t="s">
        <v>144</v>
      </c>
      <c r="BM166" s="228" t="s">
        <v>937</v>
      </c>
    </row>
    <row r="167" s="2" customFormat="1" ht="24.15" customHeight="1">
      <c r="A167" s="35"/>
      <c r="B167" s="36"/>
      <c r="C167" s="216" t="s">
        <v>463</v>
      </c>
      <c r="D167" s="216" t="s">
        <v>140</v>
      </c>
      <c r="E167" s="217" t="s">
        <v>938</v>
      </c>
      <c r="F167" s="218" t="s">
        <v>939</v>
      </c>
      <c r="G167" s="219" t="s">
        <v>156</v>
      </c>
      <c r="H167" s="220">
        <v>1</v>
      </c>
      <c r="I167" s="221"/>
      <c r="J167" s="222">
        <f>ROUND(I167*H167,3)</f>
        <v>0</v>
      </c>
      <c r="K167" s="223"/>
      <c r="L167" s="41"/>
      <c r="M167" s="224" t="s">
        <v>1</v>
      </c>
      <c r="N167" s="225" t="s">
        <v>42</v>
      </c>
      <c r="O167" s="88"/>
      <c r="P167" s="226">
        <f>O167*H167</f>
        <v>0</v>
      </c>
      <c r="Q167" s="226">
        <v>0</v>
      </c>
      <c r="R167" s="226">
        <f>Q167*H167</f>
        <v>0</v>
      </c>
      <c r="S167" s="226">
        <v>0</v>
      </c>
      <c r="T167" s="227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28" t="s">
        <v>144</v>
      </c>
      <c r="AT167" s="228" t="s">
        <v>140</v>
      </c>
      <c r="AU167" s="228" t="s">
        <v>85</v>
      </c>
      <c r="AY167" s="14" t="s">
        <v>138</v>
      </c>
      <c r="BE167" s="229">
        <f>IF(N167="základní",J167,0)</f>
        <v>0</v>
      </c>
      <c r="BF167" s="229">
        <f>IF(N167="snížená",J167,0)</f>
        <v>0</v>
      </c>
      <c r="BG167" s="229">
        <f>IF(N167="zákl. přenesená",J167,0)</f>
        <v>0</v>
      </c>
      <c r="BH167" s="229">
        <f>IF(N167="sníž. přenesená",J167,0)</f>
        <v>0</v>
      </c>
      <c r="BI167" s="229">
        <f>IF(N167="nulová",J167,0)</f>
        <v>0</v>
      </c>
      <c r="BJ167" s="14" t="s">
        <v>85</v>
      </c>
      <c r="BK167" s="230">
        <f>ROUND(I167*H167,3)</f>
        <v>0</v>
      </c>
      <c r="BL167" s="14" t="s">
        <v>144</v>
      </c>
      <c r="BM167" s="228" t="s">
        <v>940</v>
      </c>
    </row>
    <row r="168" s="2" customFormat="1" ht="24.15" customHeight="1">
      <c r="A168" s="35"/>
      <c r="B168" s="36"/>
      <c r="C168" s="216" t="s">
        <v>467</v>
      </c>
      <c r="D168" s="216" t="s">
        <v>140</v>
      </c>
      <c r="E168" s="217" t="s">
        <v>941</v>
      </c>
      <c r="F168" s="218" t="s">
        <v>942</v>
      </c>
      <c r="G168" s="219" t="s">
        <v>156</v>
      </c>
      <c r="H168" s="220">
        <v>1</v>
      </c>
      <c r="I168" s="221"/>
      <c r="J168" s="222">
        <f>ROUND(I168*H168,3)</f>
        <v>0</v>
      </c>
      <c r="K168" s="223"/>
      <c r="L168" s="41"/>
      <c r="M168" s="224" t="s">
        <v>1</v>
      </c>
      <c r="N168" s="225" t="s">
        <v>42</v>
      </c>
      <c r="O168" s="88"/>
      <c r="P168" s="226">
        <f>O168*H168</f>
        <v>0</v>
      </c>
      <c r="Q168" s="226">
        <v>0</v>
      </c>
      <c r="R168" s="226">
        <f>Q168*H168</f>
        <v>0</v>
      </c>
      <c r="S168" s="226">
        <v>0</v>
      </c>
      <c r="T168" s="227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28" t="s">
        <v>144</v>
      </c>
      <c r="AT168" s="228" t="s">
        <v>140</v>
      </c>
      <c r="AU168" s="228" t="s">
        <v>85</v>
      </c>
      <c r="AY168" s="14" t="s">
        <v>138</v>
      </c>
      <c r="BE168" s="229">
        <f>IF(N168="základní",J168,0)</f>
        <v>0</v>
      </c>
      <c r="BF168" s="229">
        <f>IF(N168="snížená",J168,0)</f>
        <v>0</v>
      </c>
      <c r="BG168" s="229">
        <f>IF(N168="zákl. přenesená",J168,0)</f>
        <v>0</v>
      </c>
      <c r="BH168" s="229">
        <f>IF(N168="sníž. přenesená",J168,0)</f>
        <v>0</v>
      </c>
      <c r="BI168" s="229">
        <f>IF(N168="nulová",J168,0)</f>
        <v>0</v>
      </c>
      <c r="BJ168" s="14" t="s">
        <v>85</v>
      </c>
      <c r="BK168" s="230">
        <f>ROUND(I168*H168,3)</f>
        <v>0</v>
      </c>
      <c r="BL168" s="14" t="s">
        <v>144</v>
      </c>
      <c r="BM168" s="228" t="s">
        <v>943</v>
      </c>
    </row>
    <row r="169" s="2" customFormat="1" ht="24.15" customHeight="1">
      <c r="A169" s="35"/>
      <c r="B169" s="36"/>
      <c r="C169" s="216" t="s">
        <v>471</v>
      </c>
      <c r="D169" s="216" t="s">
        <v>140</v>
      </c>
      <c r="E169" s="217" t="s">
        <v>944</v>
      </c>
      <c r="F169" s="218" t="s">
        <v>945</v>
      </c>
      <c r="G169" s="219" t="s">
        <v>835</v>
      </c>
      <c r="H169" s="220">
        <v>1</v>
      </c>
      <c r="I169" s="221"/>
      <c r="J169" s="222">
        <f>ROUND(I169*H169,3)</f>
        <v>0</v>
      </c>
      <c r="K169" s="223"/>
      <c r="L169" s="41"/>
      <c r="M169" s="224" t="s">
        <v>1</v>
      </c>
      <c r="N169" s="225" t="s">
        <v>42</v>
      </c>
      <c r="O169" s="88"/>
      <c r="P169" s="226">
        <f>O169*H169</f>
        <v>0</v>
      </c>
      <c r="Q169" s="226">
        <v>0</v>
      </c>
      <c r="R169" s="226">
        <f>Q169*H169</f>
        <v>0</v>
      </c>
      <c r="S169" s="226">
        <v>0</v>
      </c>
      <c r="T169" s="227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28" t="s">
        <v>144</v>
      </c>
      <c r="AT169" s="228" t="s">
        <v>140</v>
      </c>
      <c r="AU169" s="228" t="s">
        <v>85</v>
      </c>
      <c r="AY169" s="14" t="s">
        <v>138</v>
      </c>
      <c r="BE169" s="229">
        <f>IF(N169="základní",J169,0)</f>
        <v>0</v>
      </c>
      <c r="BF169" s="229">
        <f>IF(N169="snížená",J169,0)</f>
        <v>0</v>
      </c>
      <c r="BG169" s="229">
        <f>IF(N169="zákl. přenesená",J169,0)</f>
        <v>0</v>
      </c>
      <c r="BH169" s="229">
        <f>IF(N169="sníž. přenesená",J169,0)</f>
        <v>0</v>
      </c>
      <c r="BI169" s="229">
        <f>IF(N169="nulová",J169,0)</f>
        <v>0</v>
      </c>
      <c r="BJ169" s="14" t="s">
        <v>85</v>
      </c>
      <c r="BK169" s="230">
        <f>ROUND(I169*H169,3)</f>
        <v>0</v>
      </c>
      <c r="BL169" s="14" t="s">
        <v>144</v>
      </c>
      <c r="BM169" s="228" t="s">
        <v>946</v>
      </c>
    </row>
    <row r="170" s="2" customFormat="1" ht="16.5" customHeight="1">
      <c r="A170" s="35"/>
      <c r="B170" s="36"/>
      <c r="C170" s="216" t="s">
        <v>475</v>
      </c>
      <c r="D170" s="216" t="s">
        <v>140</v>
      </c>
      <c r="E170" s="217" t="s">
        <v>947</v>
      </c>
      <c r="F170" s="218" t="s">
        <v>948</v>
      </c>
      <c r="G170" s="219" t="s">
        <v>156</v>
      </c>
      <c r="H170" s="220">
        <v>1</v>
      </c>
      <c r="I170" s="221"/>
      <c r="J170" s="222">
        <f>ROUND(I170*H170,3)</f>
        <v>0</v>
      </c>
      <c r="K170" s="223"/>
      <c r="L170" s="41"/>
      <c r="M170" s="224" t="s">
        <v>1</v>
      </c>
      <c r="N170" s="225" t="s">
        <v>42</v>
      </c>
      <c r="O170" s="88"/>
      <c r="P170" s="226">
        <f>O170*H170</f>
        <v>0</v>
      </c>
      <c r="Q170" s="226">
        <v>0</v>
      </c>
      <c r="R170" s="226">
        <f>Q170*H170</f>
        <v>0</v>
      </c>
      <c r="S170" s="226">
        <v>0</v>
      </c>
      <c r="T170" s="227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28" t="s">
        <v>144</v>
      </c>
      <c r="AT170" s="228" t="s">
        <v>140</v>
      </c>
      <c r="AU170" s="228" t="s">
        <v>85</v>
      </c>
      <c r="AY170" s="14" t="s">
        <v>138</v>
      </c>
      <c r="BE170" s="229">
        <f>IF(N170="základní",J170,0)</f>
        <v>0</v>
      </c>
      <c r="BF170" s="229">
        <f>IF(N170="snížená",J170,0)</f>
        <v>0</v>
      </c>
      <c r="BG170" s="229">
        <f>IF(N170="zákl. přenesená",J170,0)</f>
        <v>0</v>
      </c>
      <c r="BH170" s="229">
        <f>IF(N170="sníž. přenesená",J170,0)</f>
        <v>0</v>
      </c>
      <c r="BI170" s="229">
        <f>IF(N170="nulová",J170,0)</f>
        <v>0</v>
      </c>
      <c r="BJ170" s="14" t="s">
        <v>85</v>
      </c>
      <c r="BK170" s="230">
        <f>ROUND(I170*H170,3)</f>
        <v>0</v>
      </c>
      <c r="BL170" s="14" t="s">
        <v>144</v>
      </c>
      <c r="BM170" s="228" t="s">
        <v>949</v>
      </c>
    </row>
    <row r="171" s="2" customFormat="1" ht="16.5" customHeight="1">
      <c r="A171" s="35"/>
      <c r="B171" s="36"/>
      <c r="C171" s="216" t="s">
        <v>480</v>
      </c>
      <c r="D171" s="216" t="s">
        <v>140</v>
      </c>
      <c r="E171" s="217" t="s">
        <v>950</v>
      </c>
      <c r="F171" s="218" t="s">
        <v>951</v>
      </c>
      <c r="G171" s="219" t="s">
        <v>156</v>
      </c>
      <c r="H171" s="220">
        <v>1</v>
      </c>
      <c r="I171" s="221"/>
      <c r="J171" s="222">
        <f>ROUND(I171*H171,3)</f>
        <v>0</v>
      </c>
      <c r="K171" s="223"/>
      <c r="L171" s="41"/>
      <c r="M171" s="224" t="s">
        <v>1</v>
      </c>
      <c r="N171" s="225" t="s">
        <v>42</v>
      </c>
      <c r="O171" s="88"/>
      <c r="P171" s="226">
        <f>O171*H171</f>
        <v>0</v>
      </c>
      <c r="Q171" s="226">
        <v>0</v>
      </c>
      <c r="R171" s="226">
        <f>Q171*H171</f>
        <v>0</v>
      </c>
      <c r="S171" s="226">
        <v>0</v>
      </c>
      <c r="T171" s="227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28" t="s">
        <v>144</v>
      </c>
      <c r="AT171" s="228" t="s">
        <v>140</v>
      </c>
      <c r="AU171" s="228" t="s">
        <v>85</v>
      </c>
      <c r="AY171" s="14" t="s">
        <v>138</v>
      </c>
      <c r="BE171" s="229">
        <f>IF(N171="základní",J171,0)</f>
        <v>0</v>
      </c>
      <c r="BF171" s="229">
        <f>IF(N171="snížená",J171,0)</f>
        <v>0</v>
      </c>
      <c r="BG171" s="229">
        <f>IF(N171="zákl. přenesená",J171,0)</f>
        <v>0</v>
      </c>
      <c r="BH171" s="229">
        <f>IF(N171="sníž. přenesená",J171,0)</f>
        <v>0</v>
      </c>
      <c r="BI171" s="229">
        <f>IF(N171="nulová",J171,0)</f>
        <v>0</v>
      </c>
      <c r="BJ171" s="14" t="s">
        <v>85</v>
      </c>
      <c r="BK171" s="230">
        <f>ROUND(I171*H171,3)</f>
        <v>0</v>
      </c>
      <c r="BL171" s="14" t="s">
        <v>144</v>
      </c>
      <c r="BM171" s="228" t="s">
        <v>952</v>
      </c>
    </row>
    <row r="172" s="2" customFormat="1" ht="24.15" customHeight="1">
      <c r="A172" s="35"/>
      <c r="B172" s="36"/>
      <c r="C172" s="216" t="s">
        <v>484</v>
      </c>
      <c r="D172" s="216" t="s">
        <v>140</v>
      </c>
      <c r="E172" s="217" t="s">
        <v>953</v>
      </c>
      <c r="F172" s="218" t="s">
        <v>954</v>
      </c>
      <c r="G172" s="219" t="s">
        <v>156</v>
      </c>
      <c r="H172" s="220">
        <v>1</v>
      </c>
      <c r="I172" s="221"/>
      <c r="J172" s="222">
        <f>ROUND(I172*H172,3)</f>
        <v>0</v>
      </c>
      <c r="K172" s="223"/>
      <c r="L172" s="41"/>
      <c r="M172" s="224" t="s">
        <v>1</v>
      </c>
      <c r="N172" s="225" t="s">
        <v>42</v>
      </c>
      <c r="O172" s="88"/>
      <c r="P172" s="226">
        <f>O172*H172</f>
        <v>0</v>
      </c>
      <c r="Q172" s="226">
        <v>0</v>
      </c>
      <c r="R172" s="226">
        <f>Q172*H172</f>
        <v>0</v>
      </c>
      <c r="S172" s="226">
        <v>0</v>
      </c>
      <c r="T172" s="227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28" t="s">
        <v>144</v>
      </c>
      <c r="AT172" s="228" t="s">
        <v>140</v>
      </c>
      <c r="AU172" s="228" t="s">
        <v>85</v>
      </c>
      <c r="AY172" s="14" t="s">
        <v>138</v>
      </c>
      <c r="BE172" s="229">
        <f>IF(N172="základní",J172,0)</f>
        <v>0</v>
      </c>
      <c r="BF172" s="229">
        <f>IF(N172="snížená",J172,0)</f>
        <v>0</v>
      </c>
      <c r="BG172" s="229">
        <f>IF(N172="zákl. přenesená",J172,0)</f>
        <v>0</v>
      </c>
      <c r="BH172" s="229">
        <f>IF(N172="sníž. přenesená",J172,0)</f>
        <v>0</v>
      </c>
      <c r="BI172" s="229">
        <f>IF(N172="nulová",J172,0)</f>
        <v>0</v>
      </c>
      <c r="BJ172" s="14" t="s">
        <v>85</v>
      </c>
      <c r="BK172" s="230">
        <f>ROUND(I172*H172,3)</f>
        <v>0</v>
      </c>
      <c r="BL172" s="14" t="s">
        <v>144</v>
      </c>
      <c r="BM172" s="228" t="s">
        <v>955</v>
      </c>
    </row>
    <row r="173" s="2" customFormat="1" ht="16.5" customHeight="1">
      <c r="A173" s="35"/>
      <c r="B173" s="36"/>
      <c r="C173" s="216" t="s">
        <v>488</v>
      </c>
      <c r="D173" s="216" t="s">
        <v>140</v>
      </c>
      <c r="E173" s="217" t="s">
        <v>956</v>
      </c>
      <c r="F173" s="218" t="s">
        <v>957</v>
      </c>
      <c r="G173" s="219" t="s">
        <v>280</v>
      </c>
      <c r="H173" s="220">
        <v>1</v>
      </c>
      <c r="I173" s="221"/>
      <c r="J173" s="222">
        <f>ROUND(I173*H173,3)</f>
        <v>0</v>
      </c>
      <c r="K173" s="223"/>
      <c r="L173" s="41"/>
      <c r="M173" s="224" t="s">
        <v>1</v>
      </c>
      <c r="N173" s="225" t="s">
        <v>42</v>
      </c>
      <c r="O173" s="88"/>
      <c r="P173" s="226">
        <f>O173*H173</f>
        <v>0</v>
      </c>
      <c r="Q173" s="226">
        <v>0</v>
      </c>
      <c r="R173" s="226">
        <f>Q173*H173</f>
        <v>0</v>
      </c>
      <c r="S173" s="226">
        <v>0</v>
      </c>
      <c r="T173" s="227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28" t="s">
        <v>144</v>
      </c>
      <c r="AT173" s="228" t="s">
        <v>140</v>
      </c>
      <c r="AU173" s="228" t="s">
        <v>85</v>
      </c>
      <c r="AY173" s="14" t="s">
        <v>138</v>
      </c>
      <c r="BE173" s="229">
        <f>IF(N173="základní",J173,0)</f>
        <v>0</v>
      </c>
      <c r="BF173" s="229">
        <f>IF(N173="snížená",J173,0)</f>
        <v>0</v>
      </c>
      <c r="BG173" s="229">
        <f>IF(N173="zákl. přenesená",J173,0)</f>
        <v>0</v>
      </c>
      <c r="BH173" s="229">
        <f>IF(N173="sníž. přenesená",J173,0)</f>
        <v>0</v>
      </c>
      <c r="BI173" s="229">
        <f>IF(N173="nulová",J173,0)</f>
        <v>0</v>
      </c>
      <c r="BJ173" s="14" t="s">
        <v>85</v>
      </c>
      <c r="BK173" s="230">
        <f>ROUND(I173*H173,3)</f>
        <v>0</v>
      </c>
      <c r="BL173" s="14" t="s">
        <v>144</v>
      </c>
      <c r="BM173" s="228" t="s">
        <v>958</v>
      </c>
    </row>
    <row r="174" s="2" customFormat="1" ht="16.5" customHeight="1">
      <c r="A174" s="35"/>
      <c r="B174" s="36"/>
      <c r="C174" s="216" t="s">
        <v>492</v>
      </c>
      <c r="D174" s="216" t="s">
        <v>140</v>
      </c>
      <c r="E174" s="217" t="s">
        <v>959</v>
      </c>
      <c r="F174" s="218" t="s">
        <v>960</v>
      </c>
      <c r="G174" s="219" t="s">
        <v>280</v>
      </c>
      <c r="H174" s="220">
        <v>10</v>
      </c>
      <c r="I174" s="221"/>
      <c r="J174" s="222">
        <f>ROUND(I174*H174,3)</f>
        <v>0</v>
      </c>
      <c r="K174" s="223"/>
      <c r="L174" s="41"/>
      <c r="M174" s="224" t="s">
        <v>1</v>
      </c>
      <c r="N174" s="225" t="s">
        <v>42</v>
      </c>
      <c r="O174" s="88"/>
      <c r="P174" s="226">
        <f>O174*H174</f>
        <v>0</v>
      </c>
      <c r="Q174" s="226">
        <v>0</v>
      </c>
      <c r="R174" s="226">
        <f>Q174*H174</f>
        <v>0</v>
      </c>
      <c r="S174" s="226">
        <v>0</v>
      </c>
      <c r="T174" s="22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28" t="s">
        <v>144</v>
      </c>
      <c r="AT174" s="228" t="s">
        <v>140</v>
      </c>
      <c r="AU174" s="228" t="s">
        <v>85</v>
      </c>
      <c r="AY174" s="14" t="s">
        <v>138</v>
      </c>
      <c r="BE174" s="229">
        <f>IF(N174="základní",J174,0)</f>
        <v>0</v>
      </c>
      <c r="BF174" s="229">
        <f>IF(N174="snížená",J174,0)</f>
        <v>0</v>
      </c>
      <c r="BG174" s="229">
        <f>IF(N174="zákl. přenesená",J174,0)</f>
        <v>0</v>
      </c>
      <c r="BH174" s="229">
        <f>IF(N174="sníž. přenesená",J174,0)</f>
        <v>0</v>
      </c>
      <c r="BI174" s="229">
        <f>IF(N174="nulová",J174,0)</f>
        <v>0</v>
      </c>
      <c r="BJ174" s="14" t="s">
        <v>85</v>
      </c>
      <c r="BK174" s="230">
        <f>ROUND(I174*H174,3)</f>
        <v>0</v>
      </c>
      <c r="BL174" s="14" t="s">
        <v>144</v>
      </c>
      <c r="BM174" s="228" t="s">
        <v>961</v>
      </c>
    </row>
    <row r="175" s="2" customFormat="1" ht="16.5" customHeight="1">
      <c r="A175" s="35"/>
      <c r="B175" s="36"/>
      <c r="C175" s="216" t="s">
        <v>496</v>
      </c>
      <c r="D175" s="216" t="s">
        <v>140</v>
      </c>
      <c r="E175" s="217" t="s">
        <v>962</v>
      </c>
      <c r="F175" s="218" t="s">
        <v>963</v>
      </c>
      <c r="G175" s="219" t="s">
        <v>280</v>
      </c>
      <c r="H175" s="220">
        <v>26</v>
      </c>
      <c r="I175" s="221"/>
      <c r="J175" s="222">
        <f>ROUND(I175*H175,3)</f>
        <v>0</v>
      </c>
      <c r="K175" s="223"/>
      <c r="L175" s="41"/>
      <c r="M175" s="224" t="s">
        <v>1</v>
      </c>
      <c r="N175" s="225" t="s">
        <v>42</v>
      </c>
      <c r="O175" s="88"/>
      <c r="P175" s="226">
        <f>O175*H175</f>
        <v>0</v>
      </c>
      <c r="Q175" s="226">
        <v>0</v>
      </c>
      <c r="R175" s="226">
        <f>Q175*H175</f>
        <v>0</v>
      </c>
      <c r="S175" s="226">
        <v>0</v>
      </c>
      <c r="T175" s="22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28" t="s">
        <v>144</v>
      </c>
      <c r="AT175" s="228" t="s">
        <v>140</v>
      </c>
      <c r="AU175" s="228" t="s">
        <v>85</v>
      </c>
      <c r="AY175" s="14" t="s">
        <v>138</v>
      </c>
      <c r="BE175" s="229">
        <f>IF(N175="základní",J175,0)</f>
        <v>0</v>
      </c>
      <c r="BF175" s="229">
        <f>IF(N175="snížená",J175,0)</f>
        <v>0</v>
      </c>
      <c r="BG175" s="229">
        <f>IF(N175="zákl. přenesená",J175,0)</f>
        <v>0</v>
      </c>
      <c r="BH175" s="229">
        <f>IF(N175="sníž. přenesená",J175,0)</f>
        <v>0</v>
      </c>
      <c r="BI175" s="229">
        <f>IF(N175="nulová",J175,0)</f>
        <v>0</v>
      </c>
      <c r="BJ175" s="14" t="s">
        <v>85</v>
      </c>
      <c r="BK175" s="230">
        <f>ROUND(I175*H175,3)</f>
        <v>0</v>
      </c>
      <c r="BL175" s="14" t="s">
        <v>144</v>
      </c>
      <c r="BM175" s="228" t="s">
        <v>964</v>
      </c>
    </row>
    <row r="176" s="2" customFormat="1" ht="16.5" customHeight="1">
      <c r="A176" s="35"/>
      <c r="B176" s="36"/>
      <c r="C176" s="216" t="s">
        <v>500</v>
      </c>
      <c r="D176" s="216" t="s">
        <v>140</v>
      </c>
      <c r="E176" s="217" t="s">
        <v>965</v>
      </c>
      <c r="F176" s="218" t="s">
        <v>966</v>
      </c>
      <c r="G176" s="219" t="s">
        <v>280</v>
      </c>
      <c r="H176" s="220">
        <v>2</v>
      </c>
      <c r="I176" s="221"/>
      <c r="J176" s="222">
        <f>ROUND(I176*H176,3)</f>
        <v>0</v>
      </c>
      <c r="K176" s="223"/>
      <c r="L176" s="41"/>
      <c r="M176" s="224" t="s">
        <v>1</v>
      </c>
      <c r="N176" s="225" t="s">
        <v>42</v>
      </c>
      <c r="O176" s="88"/>
      <c r="P176" s="226">
        <f>O176*H176</f>
        <v>0</v>
      </c>
      <c r="Q176" s="226">
        <v>0</v>
      </c>
      <c r="R176" s="226">
        <f>Q176*H176</f>
        <v>0</v>
      </c>
      <c r="S176" s="226">
        <v>0</v>
      </c>
      <c r="T176" s="227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28" t="s">
        <v>144</v>
      </c>
      <c r="AT176" s="228" t="s">
        <v>140</v>
      </c>
      <c r="AU176" s="228" t="s">
        <v>85</v>
      </c>
      <c r="AY176" s="14" t="s">
        <v>138</v>
      </c>
      <c r="BE176" s="229">
        <f>IF(N176="základní",J176,0)</f>
        <v>0</v>
      </c>
      <c r="BF176" s="229">
        <f>IF(N176="snížená",J176,0)</f>
        <v>0</v>
      </c>
      <c r="BG176" s="229">
        <f>IF(N176="zákl. přenesená",J176,0)</f>
        <v>0</v>
      </c>
      <c r="BH176" s="229">
        <f>IF(N176="sníž. přenesená",J176,0)</f>
        <v>0</v>
      </c>
      <c r="BI176" s="229">
        <f>IF(N176="nulová",J176,0)</f>
        <v>0</v>
      </c>
      <c r="BJ176" s="14" t="s">
        <v>85</v>
      </c>
      <c r="BK176" s="230">
        <f>ROUND(I176*H176,3)</f>
        <v>0</v>
      </c>
      <c r="BL176" s="14" t="s">
        <v>144</v>
      </c>
      <c r="BM176" s="228" t="s">
        <v>967</v>
      </c>
    </row>
    <row r="177" s="2" customFormat="1" ht="16.5" customHeight="1">
      <c r="A177" s="35"/>
      <c r="B177" s="36"/>
      <c r="C177" s="216" t="s">
        <v>504</v>
      </c>
      <c r="D177" s="216" t="s">
        <v>140</v>
      </c>
      <c r="E177" s="217" t="s">
        <v>968</v>
      </c>
      <c r="F177" s="218" t="s">
        <v>969</v>
      </c>
      <c r="G177" s="219" t="s">
        <v>280</v>
      </c>
      <c r="H177" s="220">
        <v>1</v>
      </c>
      <c r="I177" s="221"/>
      <c r="J177" s="222">
        <f>ROUND(I177*H177,3)</f>
        <v>0</v>
      </c>
      <c r="K177" s="223"/>
      <c r="L177" s="41"/>
      <c r="M177" s="224" t="s">
        <v>1</v>
      </c>
      <c r="N177" s="225" t="s">
        <v>42</v>
      </c>
      <c r="O177" s="88"/>
      <c r="P177" s="226">
        <f>O177*H177</f>
        <v>0</v>
      </c>
      <c r="Q177" s="226">
        <v>0</v>
      </c>
      <c r="R177" s="226">
        <f>Q177*H177</f>
        <v>0</v>
      </c>
      <c r="S177" s="226">
        <v>0</v>
      </c>
      <c r="T177" s="227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28" t="s">
        <v>144</v>
      </c>
      <c r="AT177" s="228" t="s">
        <v>140</v>
      </c>
      <c r="AU177" s="228" t="s">
        <v>85</v>
      </c>
      <c r="AY177" s="14" t="s">
        <v>138</v>
      </c>
      <c r="BE177" s="229">
        <f>IF(N177="základní",J177,0)</f>
        <v>0</v>
      </c>
      <c r="BF177" s="229">
        <f>IF(N177="snížená",J177,0)</f>
        <v>0</v>
      </c>
      <c r="BG177" s="229">
        <f>IF(N177="zákl. přenesená",J177,0)</f>
        <v>0</v>
      </c>
      <c r="BH177" s="229">
        <f>IF(N177="sníž. přenesená",J177,0)</f>
        <v>0</v>
      </c>
      <c r="BI177" s="229">
        <f>IF(N177="nulová",J177,0)</f>
        <v>0</v>
      </c>
      <c r="BJ177" s="14" t="s">
        <v>85</v>
      </c>
      <c r="BK177" s="230">
        <f>ROUND(I177*H177,3)</f>
        <v>0</v>
      </c>
      <c r="BL177" s="14" t="s">
        <v>144</v>
      </c>
      <c r="BM177" s="228" t="s">
        <v>970</v>
      </c>
    </row>
    <row r="178" s="2" customFormat="1" ht="16.5" customHeight="1">
      <c r="A178" s="35"/>
      <c r="B178" s="36"/>
      <c r="C178" s="216" t="s">
        <v>971</v>
      </c>
      <c r="D178" s="216" t="s">
        <v>140</v>
      </c>
      <c r="E178" s="217" t="s">
        <v>972</v>
      </c>
      <c r="F178" s="218" t="s">
        <v>973</v>
      </c>
      <c r="G178" s="219" t="s">
        <v>156</v>
      </c>
      <c r="H178" s="220">
        <v>1</v>
      </c>
      <c r="I178" s="221"/>
      <c r="J178" s="222">
        <f>ROUND(I178*H178,3)</f>
        <v>0</v>
      </c>
      <c r="K178" s="223"/>
      <c r="L178" s="41"/>
      <c r="M178" s="224" t="s">
        <v>1</v>
      </c>
      <c r="N178" s="225" t="s">
        <v>42</v>
      </c>
      <c r="O178" s="88"/>
      <c r="P178" s="226">
        <f>O178*H178</f>
        <v>0</v>
      </c>
      <c r="Q178" s="226">
        <v>0</v>
      </c>
      <c r="R178" s="226">
        <f>Q178*H178</f>
        <v>0</v>
      </c>
      <c r="S178" s="226">
        <v>0</v>
      </c>
      <c r="T178" s="227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28" t="s">
        <v>144</v>
      </c>
      <c r="AT178" s="228" t="s">
        <v>140</v>
      </c>
      <c r="AU178" s="228" t="s">
        <v>85</v>
      </c>
      <c r="AY178" s="14" t="s">
        <v>138</v>
      </c>
      <c r="BE178" s="229">
        <f>IF(N178="základní",J178,0)</f>
        <v>0</v>
      </c>
      <c r="BF178" s="229">
        <f>IF(N178="snížená",J178,0)</f>
        <v>0</v>
      </c>
      <c r="BG178" s="229">
        <f>IF(N178="zákl. přenesená",J178,0)</f>
        <v>0</v>
      </c>
      <c r="BH178" s="229">
        <f>IF(N178="sníž. přenesená",J178,0)</f>
        <v>0</v>
      </c>
      <c r="BI178" s="229">
        <f>IF(N178="nulová",J178,0)</f>
        <v>0</v>
      </c>
      <c r="BJ178" s="14" t="s">
        <v>85</v>
      </c>
      <c r="BK178" s="230">
        <f>ROUND(I178*H178,3)</f>
        <v>0</v>
      </c>
      <c r="BL178" s="14" t="s">
        <v>144</v>
      </c>
      <c r="BM178" s="228" t="s">
        <v>974</v>
      </c>
    </row>
    <row r="179" s="2" customFormat="1" ht="16.5" customHeight="1">
      <c r="A179" s="35"/>
      <c r="B179" s="36"/>
      <c r="C179" s="216" t="s">
        <v>975</v>
      </c>
      <c r="D179" s="216" t="s">
        <v>140</v>
      </c>
      <c r="E179" s="217" t="s">
        <v>976</v>
      </c>
      <c r="F179" s="218" t="s">
        <v>977</v>
      </c>
      <c r="G179" s="219" t="s">
        <v>156</v>
      </c>
      <c r="H179" s="220">
        <v>2</v>
      </c>
      <c r="I179" s="221"/>
      <c r="J179" s="222">
        <f>ROUND(I179*H179,3)</f>
        <v>0</v>
      </c>
      <c r="K179" s="223"/>
      <c r="L179" s="41"/>
      <c r="M179" s="224" t="s">
        <v>1</v>
      </c>
      <c r="N179" s="225" t="s">
        <v>42</v>
      </c>
      <c r="O179" s="88"/>
      <c r="P179" s="226">
        <f>O179*H179</f>
        <v>0</v>
      </c>
      <c r="Q179" s="226">
        <v>0</v>
      </c>
      <c r="R179" s="226">
        <f>Q179*H179</f>
        <v>0</v>
      </c>
      <c r="S179" s="226">
        <v>0</v>
      </c>
      <c r="T179" s="227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28" t="s">
        <v>144</v>
      </c>
      <c r="AT179" s="228" t="s">
        <v>140</v>
      </c>
      <c r="AU179" s="228" t="s">
        <v>85</v>
      </c>
      <c r="AY179" s="14" t="s">
        <v>138</v>
      </c>
      <c r="BE179" s="229">
        <f>IF(N179="základní",J179,0)</f>
        <v>0</v>
      </c>
      <c r="BF179" s="229">
        <f>IF(N179="snížená",J179,0)</f>
        <v>0</v>
      </c>
      <c r="BG179" s="229">
        <f>IF(N179="zákl. přenesená",J179,0)</f>
        <v>0</v>
      </c>
      <c r="BH179" s="229">
        <f>IF(N179="sníž. přenesená",J179,0)</f>
        <v>0</v>
      </c>
      <c r="BI179" s="229">
        <f>IF(N179="nulová",J179,0)</f>
        <v>0</v>
      </c>
      <c r="BJ179" s="14" t="s">
        <v>85</v>
      </c>
      <c r="BK179" s="230">
        <f>ROUND(I179*H179,3)</f>
        <v>0</v>
      </c>
      <c r="BL179" s="14" t="s">
        <v>144</v>
      </c>
      <c r="BM179" s="228" t="s">
        <v>978</v>
      </c>
    </row>
    <row r="180" s="2" customFormat="1" ht="16.5" customHeight="1">
      <c r="A180" s="35"/>
      <c r="B180" s="36"/>
      <c r="C180" s="216" t="s">
        <v>979</v>
      </c>
      <c r="D180" s="216" t="s">
        <v>140</v>
      </c>
      <c r="E180" s="217" t="s">
        <v>980</v>
      </c>
      <c r="F180" s="218" t="s">
        <v>981</v>
      </c>
      <c r="G180" s="219" t="s">
        <v>156</v>
      </c>
      <c r="H180" s="220">
        <v>3</v>
      </c>
      <c r="I180" s="221"/>
      <c r="J180" s="222">
        <f>ROUND(I180*H180,3)</f>
        <v>0</v>
      </c>
      <c r="K180" s="223"/>
      <c r="L180" s="41"/>
      <c r="M180" s="224" t="s">
        <v>1</v>
      </c>
      <c r="N180" s="225" t="s">
        <v>42</v>
      </c>
      <c r="O180" s="88"/>
      <c r="P180" s="226">
        <f>O180*H180</f>
        <v>0</v>
      </c>
      <c r="Q180" s="226">
        <v>0</v>
      </c>
      <c r="R180" s="226">
        <f>Q180*H180</f>
        <v>0</v>
      </c>
      <c r="S180" s="226">
        <v>0</v>
      </c>
      <c r="T180" s="227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28" t="s">
        <v>144</v>
      </c>
      <c r="AT180" s="228" t="s">
        <v>140</v>
      </c>
      <c r="AU180" s="228" t="s">
        <v>85</v>
      </c>
      <c r="AY180" s="14" t="s">
        <v>138</v>
      </c>
      <c r="BE180" s="229">
        <f>IF(N180="základní",J180,0)</f>
        <v>0</v>
      </c>
      <c r="BF180" s="229">
        <f>IF(N180="snížená",J180,0)</f>
        <v>0</v>
      </c>
      <c r="BG180" s="229">
        <f>IF(N180="zákl. přenesená",J180,0)</f>
        <v>0</v>
      </c>
      <c r="BH180" s="229">
        <f>IF(N180="sníž. přenesená",J180,0)</f>
        <v>0</v>
      </c>
      <c r="BI180" s="229">
        <f>IF(N180="nulová",J180,0)</f>
        <v>0</v>
      </c>
      <c r="BJ180" s="14" t="s">
        <v>85</v>
      </c>
      <c r="BK180" s="230">
        <f>ROUND(I180*H180,3)</f>
        <v>0</v>
      </c>
      <c r="BL180" s="14" t="s">
        <v>144</v>
      </c>
      <c r="BM180" s="228" t="s">
        <v>982</v>
      </c>
    </row>
    <row r="181" s="2" customFormat="1" ht="16.5" customHeight="1">
      <c r="A181" s="35"/>
      <c r="B181" s="36"/>
      <c r="C181" s="216" t="s">
        <v>983</v>
      </c>
      <c r="D181" s="216" t="s">
        <v>140</v>
      </c>
      <c r="E181" s="217" t="s">
        <v>984</v>
      </c>
      <c r="F181" s="218" t="s">
        <v>985</v>
      </c>
      <c r="G181" s="219" t="s">
        <v>156</v>
      </c>
      <c r="H181" s="220">
        <v>1</v>
      </c>
      <c r="I181" s="221"/>
      <c r="J181" s="222">
        <f>ROUND(I181*H181,3)</f>
        <v>0</v>
      </c>
      <c r="K181" s="223"/>
      <c r="L181" s="41"/>
      <c r="M181" s="224" t="s">
        <v>1</v>
      </c>
      <c r="N181" s="225" t="s">
        <v>42</v>
      </c>
      <c r="O181" s="88"/>
      <c r="P181" s="226">
        <f>O181*H181</f>
        <v>0</v>
      </c>
      <c r="Q181" s="226">
        <v>0</v>
      </c>
      <c r="R181" s="226">
        <f>Q181*H181</f>
        <v>0</v>
      </c>
      <c r="S181" s="226">
        <v>0</v>
      </c>
      <c r="T181" s="227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28" t="s">
        <v>144</v>
      </c>
      <c r="AT181" s="228" t="s">
        <v>140</v>
      </c>
      <c r="AU181" s="228" t="s">
        <v>85</v>
      </c>
      <c r="AY181" s="14" t="s">
        <v>138</v>
      </c>
      <c r="BE181" s="229">
        <f>IF(N181="základní",J181,0)</f>
        <v>0</v>
      </c>
      <c r="BF181" s="229">
        <f>IF(N181="snížená",J181,0)</f>
        <v>0</v>
      </c>
      <c r="BG181" s="229">
        <f>IF(N181="zákl. přenesená",J181,0)</f>
        <v>0</v>
      </c>
      <c r="BH181" s="229">
        <f>IF(N181="sníž. přenesená",J181,0)</f>
        <v>0</v>
      </c>
      <c r="BI181" s="229">
        <f>IF(N181="nulová",J181,0)</f>
        <v>0</v>
      </c>
      <c r="BJ181" s="14" t="s">
        <v>85</v>
      </c>
      <c r="BK181" s="230">
        <f>ROUND(I181*H181,3)</f>
        <v>0</v>
      </c>
      <c r="BL181" s="14" t="s">
        <v>144</v>
      </c>
      <c r="BM181" s="228" t="s">
        <v>986</v>
      </c>
    </row>
    <row r="182" s="2" customFormat="1" ht="16.5" customHeight="1">
      <c r="A182" s="35"/>
      <c r="B182" s="36"/>
      <c r="C182" s="216" t="s">
        <v>987</v>
      </c>
      <c r="D182" s="216" t="s">
        <v>140</v>
      </c>
      <c r="E182" s="217" t="s">
        <v>988</v>
      </c>
      <c r="F182" s="218" t="s">
        <v>989</v>
      </c>
      <c r="G182" s="219" t="s">
        <v>156</v>
      </c>
      <c r="H182" s="220">
        <v>2</v>
      </c>
      <c r="I182" s="221"/>
      <c r="J182" s="222">
        <f>ROUND(I182*H182,3)</f>
        <v>0</v>
      </c>
      <c r="K182" s="223"/>
      <c r="L182" s="41"/>
      <c r="M182" s="224" t="s">
        <v>1</v>
      </c>
      <c r="N182" s="225" t="s">
        <v>42</v>
      </c>
      <c r="O182" s="88"/>
      <c r="P182" s="226">
        <f>O182*H182</f>
        <v>0</v>
      </c>
      <c r="Q182" s="226">
        <v>0</v>
      </c>
      <c r="R182" s="226">
        <f>Q182*H182</f>
        <v>0</v>
      </c>
      <c r="S182" s="226">
        <v>0</v>
      </c>
      <c r="T182" s="227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28" t="s">
        <v>144</v>
      </c>
      <c r="AT182" s="228" t="s">
        <v>140</v>
      </c>
      <c r="AU182" s="228" t="s">
        <v>85</v>
      </c>
      <c r="AY182" s="14" t="s">
        <v>138</v>
      </c>
      <c r="BE182" s="229">
        <f>IF(N182="základní",J182,0)</f>
        <v>0</v>
      </c>
      <c r="BF182" s="229">
        <f>IF(N182="snížená",J182,0)</f>
        <v>0</v>
      </c>
      <c r="BG182" s="229">
        <f>IF(N182="zákl. přenesená",J182,0)</f>
        <v>0</v>
      </c>
      <c r="BH182" s="229">
        <f>IF(N182="sníž. přenesená",J182,0)</f>
        <v>0</v>
      </c>
      <c r="BI182" s="229">
        <f>IF(N182="nulová",J182,0)</f>
        <v>0</v>
      </c>
      <c r="BJ182" s="14" t="s">
        <v>85</v>
      </c>
      <c r="BK182" s="230">
        <f>ROUND(I182*H182,3)</f>
        <v>0</v>
      </c>
      <c r="BL182" s="14" t="s">
        <v>144</v>
      </c>
      <c r="BM182" s="228" t="s">
        <v>990</v>
      </c>
    </row>
    <row r="183" s="2" customFormat="1" ht="16.5" customHeight="1">
      <c r="A183" s="35"/>
      <c r="B183" s="36"/>
      <c r="C183" s="216" t="s">
        <v>991</v>
      </c>
      <c r="D183" s="216" t="s">
        <v>140</v>
      </c>
      <c r="E183" s="217" t="s">
        <v>992</v>
      </c>
      <c r="F183" s="218" t="s">
        <v>993</v>
      </c>
      <c r="G183" s="219" t="s">
        <v>156</v>
      </c>
      <c r="H183" s="220">
        <v>10</v>
      </c>
      <c r="I183" s="221"/>
      <c r="J183" s="222">
        <f>ROUND(I183*H183,3)</f>
        <v>0</v>
      </c>
      <c r="K183" s="223"/>
      <c r="L183" s="41"/>
      <c r="M183" s="224" t="s">
        <v>1</v>
      </c>
      <c r="N183" s="225" t="s">
        <v>42</v>
      </c>
      <c r="O183" s="88"/>
      <c r="P183" s="226">
        <f>O183*H183</f>
        <v>0</v>
      </c>
      <c r="Q183" s="226">
        <v>0</v>
      </c>
      <c r="R183" s="226">
        <f>Q183*H183</f>
        <v>0</v>
      </c>
      <c r="S183" s="226">
        <v>0</v>
      </c>
      <c r="T183" s="227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28" t="s">
        <v>144</v>
      </c>
      <c r="AT183" s="228" t="s">
        <v>140</v>
      </c>
      <c r="AU183" s="228" t="s">
        <v>85</v>
      </c>
      <c r="AY183" s="14" t="s">
        <v>138</v>
      </c>
      <c r="BE183" s="229">
        <f>IF(N183="základní",J183,0)</f>
        <v>0</v>
      </c>
      <c r="BF183" s="229">
        <f>IF(N183="snížená",J183,0)</f>
        <v>0</v>
      </c>
      <c r="BG183" s="229">
        <f>IF(N183="zákl. přenesená",J183,0)</f>
        <v>0</v>
      </c>
      <c r="BH183" s="229">
        <f>IF(N183="sníž. přenesená",J183,0)</f>
        <v>0</v>
      </c>
      <c r="BI183" s="229">
        <f>IF(N183="nulová",J183,0)</f>
        <v>0</v>
      </c>
      <c r="BJ183" s="14" t="s">
        <v>85</v>
      </c>
      <c r="BK183" s="230">
        <f>ROUND(I183*H183,3)</f>
        <v>0</v>
      </c>
      <c r="BL183" s="14" t="s">
        <v>144</v>
      </c>
      <c r="BM183" s="228" t="s">
        <v>994</v>
      </c>
    </row>
    <row r="184" s="2" customFormat="1" ht="16.5" customHeight="1">
      <c r="A184" s="35"/>
      <c r="B184" s="36"/>
      <c r="C184" s="216" t="s">
        <v>995</v>
      </c>
      <c r="D184" s="216" t="s">
        <v>140</v>
      </c>
      <c r="E184" s="217" t="s">
        <v>996</v>
      </c>
      <c r="F184" s="218" t="s">
        <v>997</v>
      </c>
      <c r="G184" s="219" t="s">
        <v>156</v>
      </c>
      <c r="H184" s="220">
        <v>6</v>
      </c>
      <c r="I184" s="221"/>
      <c r="J184" s="222">
        <f>ROUND(I184*H184,3)</f>
        <v>0</v>
      </c>
      <c r="K184" s="223"/>
      <c r="L184" s="41"/>
      <c r="M184" s="224" t="s">
        <v>1</v>
      </c>
      <c r="N184" s="225" t="s">
        <v>42</v>
      </c>
      <c r="O184" s="88"/>
      <c r="P184" s="226">
        <f>O184*H184</f>
        <v>0</v>
      </c>
      <c r="Q184" s="226">
        <v>0</v>
      </c>
      <c r="R184" s="226">
        <f>Q184*H184</f>
        <v>0</v>
      </c>
      <c r="S184" s="226">
        <v>0</v>
      </c>
      <c r="T184" s="227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28" t="s">
        <v>144</v>
      </c>
      <c r="AT184" s="228" t="s">
        <v>140</v>
      </c>
      <c r="AU184" s="228" t="s">
        <v>85</v>
      </c>
      <c r="AY184" s="14" t="s">
        <v>138</v>
      </c>
      <c r="BE184" s="229">
        <f>IF(N184="základní",J184,0)</f>
        <v>0</v>
      </c>
      <c r="BF184" s="229">
        <f>IF(N184="snížená",J184,0)</f>
        <v>0</v>
      </c>
      <c r="BG184" s="229">
        <f>IF(N184="zákl. přenesená",J184,0)</f>
        <v>0</v>
      </c>
      <c r="BH184" s="229">
        <f>IF(N184="sníž. přenesená",J184,0)</f>
        <v>0</v>
      </c>
      <c r="BI184" s="229">
        <f>IF(N184="nulová",J184,0)</f>
        <v>0</v>
      </c>
      <c r="BJ184" s="14" t="s">
        <v>85</v>
      </c>
      <c r="BK184" s="230">
        <f>ROUND(I184*H184,3)</f>
        <v>0</v>
      </c>
      <c r="BL184" s="14" t="s">
        <v>144</v>
      </c>
      <c r="BM184" s="228" t="s">
        <v>998</v>
      </c>
    </row>
    <row r="185" s="2" customFormat="1" ht="16.5" customHeight="1">
      <c r="A185" s="35"/>
      <c r="B185" s="36"/>
      <c r="C185" s="216" t="s">
        <v>999</v>
      </c>
      <c r="D185" s="216" t="s">
        <v>140</v>
      </c>
      <c r="E185" s="217" t="s">
        <v>1000</v>
      </c>
      <c r="F185" s="218" t="s">
        <v>1001</v>
      </c>
      <c r="G185" s="219" t="s">
        <v>156</v>
      </c>
      <c r="H185" s="220">
        <v>24</v>
      </c>
      <c r="I185" s="221"/>
      <c r="J185" s="222">
        <f>ROUND(I185*H185,3)</f>
        <v>0</v>
      </c>
      <c r="K185" s="223"/>
      <c r="L185" s="41"/>
      <c r="M185" s="224" t="s">
        <v>1</v>
      </c>
      <c r="N185" s="225" t="s">
        <v>42</v>
      </c>
      <c r="O185" s="88"/>
      <c r="P185" s="226">
        <f>O185*H185</f>
        <v>0</v>
      </c>
      <c r="Q185" s="226">
        <v>0</v>
      </c>
      <c r="R185" s="226">
        <f>Q185*H185</f>
        <v>0</v>
      </c>
      <c r="S185" s="226">
        <v>0</v>
      </c>
      <c r="T185" s="227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28" t="s">
        <v>144</v>
      </c>
      <c r="AT185" s="228" t="s">
        <v>140</v>
      </c>
      <c r="AU185" s="228" t="s">
        <v>85</v>
      </c>
      <c r="AY185" s="14" t="s">
        <v>138</v>
      </c>
      <c r="BE185" s="229">
        <f>IF(N185="základní",J185,0)</f>
        <v>0</v>
      </c>
      <c r="BF185" s="229">
        <f>IF(N185="snížená",J185,0)</f>
        <v>0</v>
      </c>
      <c r="BG185" s="229">
        <f>IF(N185="zákl. přenesená",J185,0)</f>
        <v>0</v>
      </c>
      <c r="BH185" s="229">
        <f>IF(N185="sníž. přenesená",J185,0)</f>
        <v>0</v>
      </c>
      <c r="BI185" s="229">
        <f>IF(N185="nulová",J185,0)</f>
        <v>0</v>
      </c>
      <c r="BJ185" s="14" t="s">
        <v>85</v>
      </c>
      <c r="BK185" s="230">
        <f>ROUND(I185*H185,3)</f>
        <v>0</v>
      </c>
      <c r="BL185" s="14" t="s">
        <v>144</v>
      </c>
      <c r="BM185" s="228" t="s">
        <v>1002</v>
      </c>
    </row>
    <row r="186" s="2" customFormat="1" ht="16.5" customHeight="1">
      <c r="A186" s="35"/>
      <c r="B186" s="36"/>
      <c r="C186" s="216" t="s">
        <v>1003</v>
      </c>
      <c r="D186" s="216" t="s">
        <v>140</v>
      </c>
      <c r="E186" s="217" t="s">
        <v>1004</v>
      </c>
      <c r="F186" s="218" t="s">
        <v>1005</v>
      </c>
      <c r="G186" s="219" t="s">
        <v>156</v>
      </c>
      <c r="H186" s="220">
        <v>22</v>
      </c>
      <c r="I186" s="221"/>
      <c r="J186" s="222">
        <f>ROUND(I186*H186,3)</f>
        <v>0</v>
      </c>
      <c r="K186" s="223"/>
      <c r="L186" s="41"/>
      <c r="M186" s="224" t="s">
        <v>1</v>
      </c>
      <c r="N186" s="225" t="s">
        <v>42</v>
      </c>
      <c r="O186" s="88"/>
      <c r="P186" s="226">
        <f>O186*H186</f>
        <v>0</v>
      </c>
      <c r="Q186" s="226">
        <v>0</v>
      </c>
      <c r="R186" s="226">
        <f>Q186*H186</f>
        <v>0</v>
      </c>
      <c r="S186" s="226">
        <v>0</v>
      </c>
      <c r="T186" s="227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28" t="s">
        <v>144</v>
      </c>
      <c r="AT186" s="228" t="s">
        <v>140</v>
      </c>
      <c r="AU186" s="228" t="s">
        <v>85</v>
      </c>
      <c r="AY186" s="14" t="s">
        <v>138</v>
      </c>
      <c r="BE186" s="229">
        <f>IF(N186="základní",J186,0)</f>
        <v>0</v>
      </c>
      <c r="BF186" s="229">
        <f>IF(N186="snížená",J186,0)</f>
        <v>0</v>
      </c>
      <c r="BG186" s="229">
        <f>IF(N186="zákl. přenesená",J186,0)</f>
        <v>0</v>
      </c>
      <c r="BH186" s="229">
        <f>IF(N186="sníž. přenesená",J186,0)</f>
        <v>0</v>
      </c>
      <c r="BI186" s="229">
        <f>IF(N186="nulová",J186,0)</f>
        <v>0</v>
      </c>
      <c r="BJ186" s="14" t="s">
        <v>85</v>
      </c>
      <c r="BK186" s="230">
        <f>ROUND(I186*H186,3)</f>
        <v>0</v>
      </c>
      <c r="BL186" s="14" t="s">
        <v>144</v>
      </c>
      <c r="BM186" s="228" t="s">
        <v>1006</v>
      </c>
    </row>
    <row r="187" s="2" customFormat="1" ht="16.5" customHeight="1">
      <c r="A187" s="35"/>
      <c r="B187" s="36"/>
      <c r="C187" s="216" t="s">
        <v>1007</v>
      </c>
      <c r="D187" s="216" t="s">
        <v>140</v>
      </c>
      <c r="E187" s="217" t="s">
        <v>1008</v>
      </c>
      <c r="F187" s="218" t="s">
        <v>1009</v>
      </c>
      <c r="G187" s="219" t="s">
        <v>156</v>
      </c>
      <c r="H187" s="220">
        <v>1</v>
      </c>
      <c r="I187" s="221"/>
      <c r="J187" s="222">
        <f>ROUND(I187*H187,3)</f>
        <v>0</v>
      </c>
      <c r="K187" s="223"/>
      <c r="L187" s="41"/>
      <c r="M187" s="224" t="s">
        <v>1</v>
      </c>
      <c r="N187" s="225" t="s">
        <v>42</v>
      </c>
      <c r="O187" s="88"/>
      <c r="P187" s="226">
        <f>O187*H187</f>
        <v>0</v>
      </c>
      <c r="Q187" s="226">
        <v>0</v>
      </c>
      <c r="R187" s="226">
        <f>Q187*H187</f>
        <v>0</v>
      </c>
      <c r="S187" s="226">
        <v>0</v>
      </c>
      <c r="T187" s="227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28" t="s">
        <v>144</v>
      </c>
      <c r="AT187" s="228" t="s">
        <v>140</v>
      </c>
      <c r="AU187" s="228" t="s">
        <v>85</v>
      </c>
      <c r="AY187" s="14" t="s">
        <v>138</v>
      </c>
      <c r="BE187" s="229">
        <f>IF(N187="základní",J187,0)</f>
        <v>0</v>
      </c>
      <c r="BF187" s="229">
        <f>IF(N187="snížená",J187,0)</f>
        <v>0</v>
      </c>
      <c r="BG187" s="229">
        <f>IF(N187="zákl. přenesená",J187,0)</f>
        <v>0</v>
      </c>
      <c r="BH187" s="229">
        <f>IF(N187="sníž. přenesená",J187,0)</f>
        <v>0</v>
      </c>
      <c r="BI187" s="229">
        <f>IF(N187="nulová",J187,0)</f>
        <v>0</v>
      </c>
      <c r="BJ187" s="14" t="s">
        <v>85</v>
      </c>
      <c r="BK187" s="230">
        <f>ROUND(I187*H187,3)</f>
        <v>0</v>
      </c>
      <c r="BL187" s="14" t="s">
        <v>144</v>
      </c>
      <c r="BM187" s="228" t="s">
        <v>1010</v>
      </c>
    </row>
    <row r="188" s="2" customFormat="1" ht="16.5" customHeight="1">
      <c r="A188" s="35"/>
      <c r="B188" s="36"/>
      <c r="C188" s="216" t="s">
        <v>1011</v>
      </c>
      <c r="D188" s="216" t="s">
        <v>140</v>
      </c>
      <c r="E188" s="217" t="s">
        <v>1012</v>
      </c>
      <c r="F188" s="218" t="s">
        <v>1013</v>
      </c>
      <c r="G188" s="219" t="s">
        <v>156</v>
      </c>
      <c r="H188" s="220">
        <v>2</v>
      </c>
      <c r="I188" s="221"/>
      <c r="J188" s="222">
        <f>ROUND(I188*H188,3)</f>
        <v>0</v>
      </c>
      <c r="K188" s="223"/>
      <c r="L188" s="41"/>
      <c r="M188" s="224" t="s">
        <v>1</v>
      </c>
      <c r="N188" s="225" t="s">
        <v>42</v>
      </c>
      <c r="O188" s="88"/>
      <c r="P188" s="226">
        <f>O188*H188</f>
        <v>0</v>
      </c>
      <c r="Q188" s="226">
        <v>0</v>
      </c>
      <c r="R188" s="226">
        <f>Q188*H188</f>
        <v>0</v>
      </c>
      <c r="S188" s="226">
        <v>0</v>
      </c>
      <c r="T188" s="227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28" t="s">
        <v>144</v>
      </c>
      <c r="AT188" s="228" t="s">
        <v>140</v>
      </c>
      <c r="AU188" s="228" t="s">
        <v>85</v>
      </c>
      <c r="AY188" s="14" t="s">
        <v>138</v>
      </c>
      <c r="BE188" s="229">
        <f>IF(N188="základní",J188,0)</f>
        <v>0</v>
      </c>
      <c r="BF188" s="229">
        <f>IF(N188="snížená",J188,0)</f>
        <v>0</v>
      </c>
      <c r="BG188" s="229">
        <f>IF(N188="zákl. přenesená",J188,0)</f>
        <v>0</v>
      </c>
      <c r="BH188" s="229">
        <f>IF(N188="sníž. přenesená",J188,0)</f>
        <v>0</v>
      </c>
      <c r="BI188" s="229">
        <f>IF(N188="nulová",J188,0)</f>
        <v>0</v>
      </c>
      <c r="BJ188" s="14" t="s">
        <v>85</v>
      </c>
      <c r="BK188" s="230">
        <f>ROUND(I188*H188,3)</f>
        <v>0</v>
      </c>
      <c r="BL188" s="14" t="s">
        <v>144</v>
      </c>
      <c r="BM188" s="228" t="s">
        <v>1014</v>
      </c>
    </row>
    <row r="189" s="2" customFormat="1" ht="16.5" customHeight="1">
      <c r="A189" s="35"/>
      <c r="B189" s="36"/>
      <c r="C189" s="216" t="s">
        <v>1015</v>
      </c>
      <c r="D189" s="216" t="s">
        <v>140</v>
      </c>
      <c r="E189" s="217" t="s">
        <v>1016</v>
      </c>
      <c r="F189" s="218" t="s">
        <v>1017</v>
      </c>
      <c r="G189" s="219" t="s">
        <v>156</v>
      </c>
      <c r="H189" s="220">
        <v>6</v>
      </c>
      <c r="I189" s="221"/>
      <c r="J189" s="222">
        <f>ROUND(I189*H189,3)</f>
        <v>0</v>
      </c>
      <c r="K189" s="223"/>
      <c r="L189" s="41"/>
      <c r="M189" s="224" t="s">
        <v>1</v>
      </c>
      <c r="N189" s="225" t="s">
        <v>42</v>
      </c>
      <c r="O189" s="88"/>
      <c r="P189" s="226">
        <f>O189*H189</f>
        <v>0</v>
      </c>
      <c r="Q189" s="226">
        <v>0</v>
      </c>
      <c r="R189" s="226">
        <f>Q189*H189</f>
        <v>0</v>
      </c>
      <c r="S189" s="226">
        <v>0</v>
      </c>
      <c r="T189" s="227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28" t="s">
        <v>144</v>
      </c>
      <c r="AT189" s="228" t="s">
        <v>140</v>
      </c>
      <c r="AU189" s="228" t="s">
        <v>85</v>
      </c>
      <c r="AY189" s="14" t="s">
        <v>138</v>
      </c>
      <c r="BE189" s="229">
        <f>IF(N189="základní",J189,0)</f>
        <v>0</v>
      </c>
      <c r="BF189" s="229">
        <f>IF(N189="snížená",J189,0)</f>
        <v>0</v>
      </c>
      <c r="BG189" s="229">
        <f>IF(N189="zákl. přenesená",J189,0)</f>
        <v>0</v>
      </c>
      <c r="BH189" s="229">
        <f>IF(N189="sníž. přenesená",J189,0)</f>
        <v>0</v>
      </c>
      <c r="BI189" s="229">
        <f>IF(N189="nulová",J189,0)</f>
        <v>0</v>
      </c>
      <c r="BJ189" s="14" t="s">
        <v>85</v>
      </c>
      <c r="BK189" s="230">
        <f>ROUND(I189*H189,3)</f>
        <v>0</v>
      </c>
      <c r="BL189" s="14" t="s">
        <v>144</v>
      </c>
      <c r="BM189" s="228" t="s">
        <v>1018</v>
      </c>
    </row>
    <row r="190" s="2" customFormat="1" ht="16.5" customHeight="1">
      <c r="A190" s="35"/>
      <c r="B190" s="36"/>
      <c r="C190" s="216" t="s">
        <v>1019</v>
      </c>
      <c r="D190" s="216" t="s">
        <v>140</v>
      </c>
      <c r="E190" s="217" t="s">
        <v>1020</v>
      </c>
      <c r="F190" s="218" t="s">
        <v>1021</v>
      </c>
      <c r="G190" s="219" t="s">
        <v>156</v>
      </c>
      <c r="H190" s="220">
        <v>5</v>
      </c>
      <c r="I190" s="221"/>
      <c r="J190" s="222">
        <f>ROUND(I190*H190,3)</f>
        <v>0</v>
      </c>
      <c r="K190" s="223"/>
      <c r="L190" s="41"/>
      <c r="M190" s="224" t="s">
        <v>1</v>
      </c>
      <c r="N190" s="225" t="s">
        <v>42</v>
      </c>
      <c r="O190" s="88"/>
      <c r="P190" s="226">
        <f>O190*H190</f>
        <v>0</v>
      </c>
      <c r="Q190" s="226">
        <v>0</v>
      </c>
      <c r="R190" s="226">
        <f>Q190*H190</f>
        <v>0</v>
      </c>
      <c r="S190" s="226">
        <v>0</v>
      </c>
      <c r="T190" s="227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28" t="s">
        <v>144</v>
      </c>
      <c r="AT190" s="228" t="s">
        <v>140</v>
      </c>
      <c r="AU190" s="228" t="s">
        <v>85</v>
      </c>
      <c r="AY190" s="14" t="s">
        <v>138</v>
      </c>
      <c r="BE190" s="229">
        <f>IF(N190="základní",J190,0)</f>
        <v>0</v>
      </c>
      <c r="BF190" s="229">
        <f>IF(N190="snížená",J190,0)</f>
        <v>0</v>
      </c>
      <c r="BG190" s="229">
        <f>IF(N190="zákl. přenesená",J190,0)</f>
        <v>0</v>
      </c>
      <c r="BH190" s="229">
        <f>IF(N190="sníž. přenesená",J190,0)</f>
        <v>0</v>
      </c>
      <c r="BI190" s="229">
        <f>IF(N190="nulová",J190,0)</f>
        <v>0</v>
      </c>
      <c r="BJ190" s="14" t="s">
        <v>85</v>
      </c>
      <c r="BK190" s="230">
        <f>ROUND(I190*H190,3)</f>
        <v>0</v>
      </c>
      <c r="BL190" s="14" t="s">
        <v>144</v>
      </c>
      <c r="BM190" s="228" t="s">
        <v>1022</v>
      </c>
    </row>
    <row r="191" s="2" customFormat="1" ht="16.5" customHeight="1">
      <c r="A191" s="35"/>
      <c r="B191" s="36"/>
      <c r="C191" s="216" t="s">
        <v>1023</v>
      </c>
      <c r="D191" s="216" t="s">
        <v>140</v>
      </c>
      <c r="E191" s="217" t="s">
        <v>1024</v>
      </c>
      <c r="F191" s="218" t="s">
        <v>1025</v>
      </c>
      <c r="G191" s="219" t="s">
        <v>156</v>
      </c>
      <c r="H191" s="220">
        <v>2</v>
      </c>
      <c r="I191" s="221"/>
      <c r="J191" s="222">
        <f>ROUND(I191*H191,3)</f>
        <v>0</v>
      </c>
      <c r="K191" s="223"/>
      <c r="L191" s="41"/>
      <c r="M191" s="224" t="s">
        <v>1</v>
      </c>
      <c r="N191" s="225" t="s">
        <v>42</v>
      </c>
      <c r="O191" s="88"/>
      <c r="P191" s="226">
        <f>O191*H191</f>
        <v>0</v>
      </c>
      <c r="Q191" s="226">
        <v>0</v>
      </c>
      <c r="R191" s="226">
        <f>Q191*H191</f>
        <v>0</v>
      </c>
      <c r="S191" s="226">
        <v>0</v>
      </c>
      <c r="T191" s="227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28" t="s">
        <v>144</v>
      </c>
      <c r="AT191" s="228" t="s">
        <v>140</v>
      </c>
      <c r="AU191" s="228" t="s">
        <v>85</v>
      </c>
      <c r="AY191" s="14" t="s">
        <v>138</v>
      </c>
      <c r="BE191" s="229">
        <f>IF(N191="základní",J191,0)</f>
        <v>0</v>
      </c>
      <c r="BF191" s="229">
        <f>IF(N191="snížená",J191,0)</f>
        <v>0</v>
      </c>
      <c r="BG191" s="229">
        <f>IF(N191="zákl. přenesená",J191,0)</f>
        <v>0</v>
      </c>
      <c r="BH191" s="229">
        <f>IF(N191="sníž. přenesená",J191,0)</f>
        <v>0</v>
      </c>
      <c r="BI191" s="229">
        <f>IF(N191="nulová",J191,0)</f>
        <v>0</v>
      </c>
      <c r="BJ191" s="14" t="s">
        <v>85</v>
      </c>
      <c r="BK191" s="230">
        <f>ROUND(I191*H191,3)</f>
        <v>0</v>
      </c>
      <c r="BL191" s="14" t="s">
        <v>144</v>
      </c>
      <c r="BM191" s="228" t="s">
        <v>1026</v>
      </c>
    </row>
    <row r="192" s="2" customFormat="1" ht="16.5" customHeight="1">
      <c r="A192" s="35"/>
      <c r="B192" s="36"/>
      <c r="C192" s="216" t="s">
        <v>1027</v>
      </c>
      <c r="D192" s="216" t="s">
        <v>140</v>
      </c>
      <c r="E192" s="217" t="s">
        <v>1028</v>
      </c>
      <c r="F192" s="218" t="s">
        <v>1029</v>
      </c>
      <c r="G192" s="219" t="s">
        <v>156</v>
      </c>
      <c r="H192" s="220">
        <v>6</v>
      </c>
      <c r="I192" s="221"/>
      <c r="J192" s="222">
        <f>ROUND(I192*H192,3)</f>
        <v>0</v>
      </c>
      <c r="K192" s="223"/>
      <c r="L192" s="41"/>
      <c r="M192" s="224" t="s">
        <v>1</v>
      </c>
      <c r="N192" s="225" t="s">
        <v>42</v>
      </c>
      <c r="O192" s="88"/>
      <c r="P192" s="226">
        <f>O192*H192</f>
        <v>0</v>
      </c>
      <c r="Q192" s="226">
        <v>0</v>
      </c>
      <c r="R192" s="226">
        <f>Q192*H192</f>
        <v>0</v>
      </c>
      <c r="S192" s="226">
        <v>0</v>
      </c>
      <c r="T192" s="227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28" t="s">
        <v>144</v>
      </c>
      <c r="AT192" s="228" t="s">
        <v>140</v>
      </c>
      <c r="AU192" s="228" t="s">
        <v>85</v>
      </c>
      <c r="AY192" s="14" t="s">
        <v>138</v>
      </c>
      <c r="BE192" s="229">
        <f>IF(N192="základní",J192,0)</f>
        <v>0</v>
      </c>
      <c r="BF192" s="229">
        <f>IF(N192="snížená",J192,0)</f>
        <v>0</v>
      </c>
      <c r="BG192" s="229">
        <f>IF(N192="zákl. přenesená",J192,0)</f>
        <v>0</v>
      </c>
      <c r="BH192" s="229">
        <f>IF(N192="sníž. přenesená",J192,0)</f>
        <v>0</v>
      </c>
      <c r="BI192" s="229">
        <f>IF(N192="nulová",J192,0)</f>
        <v>0</v>
      </c>
      <c r="BJ192" s="14" t="s">
        <v>85</v>
      </c>
      <c r="BK192" s="230">
        <f>ROUND(I192*H192,3)</f>
        <v>0</v>
      </c>
      <c r="BL192" s="14" t="s">
        <v>144</v>
      </c>
      <c r="BM192" s="228" t="s">
        <v>1030</v>
      </c>
    </row>
    <row r="193" s="2" customFormat="1" ht="16.5" customHeight="1">
      <c r="A193" s="35"/>
      <c r="B193" s="36"/>
      <c r="C193" s="216" t="s">
        <v>1031</v>
      </c>
      <c r="D193" s="216" t="s">
        <v>140</v>
      </c>
      <c r="E193" s="217" t="s">
        <v>1032</v>
      </c>
      <c r="F193" s="218" t="s">
        <v>1033</v>
      </c>
      <c r="G193" s="219" t="s">
        <v>156</v>
      </c>
      <c r="H193" s="220">
        <v>1</v>
      </c>
      <c r="I193" s="221"/>
      <c r="J193" s="222">
        <f>ROUND(I193*H193,3)</f>
        <v>0</v>
      </c>
      <c r="K193" s="223"/>
      <c r="L193" s="41"/>
      <c r="M193" s="224" t="s">
        <v>1</v>
      </c>
      <c r="N193" s="225" t="s">
        <v>42</v>
      </c>
      <c r="O193" s="88"/>
      <c r="P193" s="226">
        <f>O193*H193</f>
        <v>0</v>
      </c>
      <c r="Q193" s="226">
        <v>0</v>
      </c>
      <c r="R193" s="226">
        <f>Q193*H193</f>
        <v>0</v>
      </c>
      <c r="S193" s="226">
        <v>0</v>
      </c>
      <c r="T193" s="227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28" t="s">
        <v>144</v>
      </c>
      <c r="AT193" s="228" t="s">
        <v>140</v>
      </c>
      <c r="AU193" s="228" t="s">
        <v>85</v>
      </c>
      <c r="AY193" s="14" t="s">
        <v>138</v>
      </c>
      <c r="BE193" s="229">
        <f>IF(N193="základní",J193,0)</f>
        <v>0</v>
      </c>
      <c r="BF193" s="229">
        <f>IF(N193="snížená",J193,0)</f>
        <v>0</v>
      </c>
      <c r="BG193" s="229">
        <f>IF(N193="zákl. přenesená",J193,0)</f>
        <v>0</v>
      </c>
      <c r="BH193" s="229">
        <f>IF(N193="sníž. přenesená",J193,0)</f>
        <v>0</v>
      </c>
      <c r="BI193" s="229">
        <f>IF(N193="nulová",J193,0)</f>
        <v>0</v>
      </c>
      <c r="BJ193" s="14" t="s">
        <v>85</v>
      </c>
      <c r="BK193" s="230">
        <f>ROUND(I193*H193,3)</f>
        <v>0</v>
      </c>
      <c r="BL193" s="14" t="s">
        <v>144</v>
      </c>
      <c r="BM193" s="228" t="s">
        <v>1034</v>
      </c>
    </row>
    <row r="194" s="2" customFormat="1" ht="16.5" customHeight="1">
      <c r="A194" s="35"/>
      <c r="B194" s="36"/>
      <c r="C194" s="216" t="s">
        <v>1035</v>
      </c>
      <c r="D194" s="216" t="s">
        <v>140</v>
      </c>
      <c r="E194" s="217" t="s">
        <v>1036</v>
      </c>
      <c r="F194" s="218" t="s">
        <v>1037</v>
      </c>
      <c r="G194" s="219" t="s">
        <v>156</v>
      </c>
      <c r="H194" s="220">
        <v>1</v>
      </c>
      <c r="I194" s="221"/>
      <c r="J194" s="222">
        <f>ROUND(I194*H194,3)</f>
        <v>0</v>
      </c>
      <c r="K194" s="223"/>
      <c r="L194" s="41"/>
      <c r="M194" s="224" t="s">
        <v>1</v>
      </c>
      <c r="N194" s="225" t="s">
        <v>42</v>
      </c>
      <c r="O194" s="88"/>
      <c r="P194" s="226">
        <f>O194*H194</f>
        <v>0</v>
      </c>
      <c r="Q194" s="226">
        <v>0</v>
      </c>
      <c r="R194" s="226">
        <f>Q194*H194</f>
        <v>0</v>
      </c>
      <c r="S194" s="226">
        <v>0</v>
      </c>
      <c r="T194" s="227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28" t="s">
        <v>144</v>
      </c>
      <c r="AT194" s="228" t="s">
        <v>140</v>
      </c>
      <c r="AU194" s="228" t="s">
        <v>85</v>
      </c>
      <c r="AY194" s="14" t="s">
        <v>138</v>
      </c>
      <c r="BE194" s="229">
        <f>IF(N194="základní",J194,0)</f>
        <v>0</v>
      </c>
      <c r="BF194" s="229">
        <f>IF(N194="snížená",J194,0)</f>
        <v>0</v>
      </c>
      <c r="BG194" s="229">
        <f>IF(N194="zákl. přenesená",J194,0)</f>
        <v>0</v>
      </c>
      <c r="BH194" s="229">
        <f>IF(N194="sníž. přenesená",J194,0)</f>
        <v>0</v>
      </c>
      <c r="BI194" s="229">
        <f>IF(N194="nulová",J194,0)</f>
        <v>0</v>
      </c>
      <c r="BJ194" s="14" t="s">
        <v>85</v>
      </c>
      <c r="BK194" s="230">
        <f>ROUND(I194*H194,3)</f>
        <v>0</v>
      </c>
      <c r="BL194" s="14" t="s">
        <v>144</v>
      </c>
      <c r="BM194" s="228" t="s">
        <v>1038</v>
      </c>
    </row>
    <row r="195" s="2" customFormat="1" ht="16.5" customHeight="1">
      <c r="A195" s="35"/>
      <c r="B195" s="36"/>
      <c r="C195" s="216" t="s">
        <v>1039</v>
      </c>
      <c r="D195" s="216" t="s">
        <v>140</v>
      </c>
      <c r="E195" s="217" t="s">
        <v>1040</v>
      </c>
      <c r="F195" s="218" t="s">
        <v>1041</v>
      </c>
      <c r="G195" s="219" t="s">
        <v>156</v>
      </c>
      <c r="H195" s="220">
        <v>1</v>
      </c>
      <c r="I195" s="221"/>
      <c r="J195" s="222">
        <f>ROUND(I195*H195,3)</f>
        <v>0</v>
      </c>
      <c r="K195" s="223"/>
      <c r="L195" s="41"/>
      <c r="M195" s="224" t="s">
        <v>1</v>
      </c>
      <c r="N195" s="225" t="s">
        <v>42</v>
      </c>
      <c r="O195" s="88"/>
      <c r="P195" s="226">
        <f>O195*H195</f>
        <v>0</v>
      </c>
      <c r="Q195" s="226">
        <v>0</v>
      </c>
      <c r="R195" s="226">
        <f>Q195*H195</f>
        <v>0</v>
      </c>
      <c r="S195" s="226">
        <v>0</v>
      </c>
      <c r="T195" s="227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28" t="s">
        <v>144</v>
      </c>
      <c r="AT195" s="228" t="s">
        <v>140</v>
      </c>
      <c r="AU195" s="228" t="s">
        <v>85</v>
      </c>
      <c r="AY195" s="14" t="s">
        <v>138</v>
      </c>
      <c r="BE195" s="229">
        <f>IF(N195="základní",J195,0)</f>
        <v>0</v>
      </c>
      <c r="BF195" s="229">
        <f>IF(N195="snížená",J195,0)</f>
        <v>0</v>
      </c>
      <c r="BG195" s="229">
        <f>IF(N195="zákl. přenesená",J195,0)</f>
        <v>0</v>
      </c>
      <c r="BH195" s="229">
        <f>IF(N195="sníž. přenesená",J195,0)</f>
        <v>0</v>
      </c>
      <c r="BI195" s="229">
        <f>IF(N195="nulová",J195,0)</f>
        <v>0</v>
      </c>
      <c r="BJ195" s="14" t="s">
        <v>85</v>
      </c>
      <c r="BK195" s="230">
        <f>ROUND(I195*H195,3)</f>
        <v>0</v>
      </c>
      <c r="BL195" s="14" t="s">
        <v>144</v>
      </c>
      <c r="BM195" s="228" t="s">
        <v>1042</v>
      </c>
    </row>
    <row r="196" s="2" customFormat="1" ht="16.5" customHeight="1">
      <c r="A196" s="35"/>
      <c r="B196" s="36"/>
      <c r="C196" s="216" t="s">
        <v>1043</v>
      </c>
      <c r="D196" s="216" t="s">
        <v>140</v>
      </c>
      <c r="E196" s="217" t="s">
        <v>1044</v>
      </c>
      <c r="F196" s="218" t="s">
        <v>1045</v>
      </c>
      <c r="G196" s="219" t="s">
        <v>156</v>
      </c>
      <c r="H196" s="220">
        <v>3</v>
      </c>
      <c r="I196" s="221"/>
      <c r="J196" s="222">
        <f>ROUND(I196*H196,3)</f>
        <v>0</v>
      </c>
      <c r="K196" s="223"/>
      <c r="L196" s="41"/>
      <c r="M196" s="224" t="s">
        <v>1</v>
      </c>
      <c r="N196" s="225" t="s">
        <v>42</v>
      </c>
      <c r="O196" s="88"/>
      <c r="P196" s="226">
        <f>O196*H196</f>
        <v>0</v>
      </c>
      <c r="Q196" s="226">
        <v>0</v>
      </c>
      <c r="R196" s="226">
        <f>Q196*H196</f>
        <v>0</v>
      </c>
      <c r="S196" s="226">
        <v>0</v>
      </c>
      <c r="T196" s="227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28" t="s">
        <v>144</v>
      </c>
      <c r="AT196" s="228" t="s">
        <v>140</v>
      </c>
      <c r="AU196" s="228" t="s">
        <v>85</v>
      </c>
      <c r="AY196" s="14" t="s">
        <v>138</v>
      </c>
      <c r="BE196" s="229">
        <f>IF(N196="základní",J196,0)</f>
        <v>0</v>
      </c>
      <c r="BF196" s="229">
        <f>IF(N196="snížená",J196,0)</f>
        <v>0</v>
      </c>
      <c r="BG196" s="229">
        <f>IF(N196="zákl. přenesená",J196,0)</f>
        <v>0</v>
      </c>
      <c r="BH196" s="229">
        <f>IF(N196="sníž. přenesená",J196,0)</f>
        <v>0</v>
      </c>
      <c r="BI196" s="229">
        <f>IF(N196="nulová",J196,0)</f>
        <v>0</v>
      </c>
      <c r="BJ196" s="14" t="s">
        <v>85</v>
      </c>
      <c r="BK196" s="230">
        <f>ROUND(I196*H196,3)</f>
        <v>0</v>
      </c>
      <c r="BL196" s="14" t="s">
        <v>144</v>
      </c>
      <c r="BM196" s="228" t="s">
        <v>1046</v>
      </c>
    </row>
    <row r="197" s="2" customFormat="1" ht="16.5" customHeight="1">
      <c r="A197" s="35"/>
      <c r="B197" s="36"/>
      <c r="C197" s="216" t="s">
        <v>1047</v>
      </c>
      <c r="D197" s="216" t="s">
        <v>140</v>
      </c>
      <c r="E197" s="217" t="s">
        <v>1048</v>
      </c>
      <c r="F197" s="218" t="s">
        <v>1049</v>
      </c>
      <c r="G197" s="219" t="s">
        <v>156</v>
      </c>
      <c r="H197" s="220">
        <v>5</v>
      </c>
      <c r="I197" s="221"/>
      <c r="J197" s="222">
        <f>ROUND(I197*H197,3)</f>
        <v>0</v>
      </c>
      <c r="K197" s="223"/>
      <c r="L197" s="41"/>
      <c r="M197" s="224" t="s">
        <v>1</v>
      </c>
      <c r="N197" s="225" t="s">
        <v>42</v>
      </c>
      <c r="O197" s="88"/>
      <c r="P197" s="226">
        <f>O197*H197</f>
        <v>0</v>
      </c>
      <c r="Q197" s="226">
        <v>0</v>
      </c>
      <c r="R197" s="226">
        <f>Q197*H197</f>
        <v>0</v>
      </c>
      <c r="S197" s="226">
        <v>0</v>
      </c>
      <c r="T197" s="227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28" t="s">
        <v>144</v>
      </c>
      <c r="AT197" s="228" t="s">
        <v>140</v>
      </c>
      <c r="AU197" s="228" t="s">
        <v>85</v>
      </c>
      <c r="AY197" s="14" t="s">
        <v>138</v>
      </c>
      <c r="BE197" s="229">
        <f>IF(N197="základní",J197,0)</f>
        <v>0</v>
      </c>
      <c r="BF197" s="229">
        <f>IF(N197="snížená",J197,0)</f>
        <v>0</v>
      </c>
      <c r="BG197" s="229">
        <f>IF(N197="zákl. přenesená",J197,0)</f>
        <v>0</v>
      </c>
      <c r="BH197" s="229">
        <f>IF(N197="sníž. přenesená",J197,0)</f>
        <v>0</v>
      </c>
      <c r="BI197" s="229">
        <f>IF(N197="nulová",J197,0)</f>
        <v>0</v>
      </c>
      <c r="BJ197" s="14" t="s">
        <v>85</v>
      </c>
      <c r="BK197" s="230">
        <f>ROUND(I197*H197,3)</f>
        <v>0</v>
      </c>
      <c r="BL197" s="14" t="s">
        <v>144</v>
      </c>
      <c r="BM197" s="228" t="s">
        <v>1050</v>
      </c>
    </row>
    <row r="198" s="2" customFormat="1" ht="16.5" customHeight="1">
      <c r="A198" s="35"/>
      <c r="B198" s="36"/>
      <c r="C198" s="216" t="s">
        <v>1051</v>
      </c>
      <c r="D198" s="216" t="s">
        <v>140</v>
      </c>
      <c r="E198" s="217" t="s">
        <v>1052</v>
      </c>
      <c r="F198" s="218" t="s">
        <v>1053</v>
      </c>
      <c r="G198" s="219" t="s">
        <v>156</v>
      </c>
      <c r="H198" s="220">
        <v>16</v>
      </c>
      <c r="I198" s="221"/>
      <c r="J198" s="222">
        <f>ROUND(I198*H198,3)</f>
        <v>0</v>
      </c>
      <c r="K198" s="223"/>
      <c r="L198" s="41"/>
      <c r="M198" s="224" t="s">
        <v>1</v>
      </c>
      <c r="N198" s="225" t="s">
        <v>42</v>
      </c>
      <c r="O198" s="88"/>
      <c r="P198" s="226">
        <f>O198*H198</f>
        <v>0</v>
      </c>
      <c r="Q198" s="226">
        <v>0</v>
      </c>
      <c r="R198" s="226">
        <f>Q198*H198</f>
        <v>0</v>
      </c>
      <c r="S198" s="226">
        <v>0</v>
      </c>
      <c r="T198" s="227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28" t="s">
        <v>144</v>
      </c>
      <c r="AT198" s="228" t="s">
        <v>140</v>
      </c>
      <c r="AU198" s="228" t="s">
        <v>85</v>
      </c>
      <c r="AY198" s="14" t="s">
        <v>138</v>
      </c>
      <c r="BE198" s="229">
        <f>IF(N198="základní",J198,0)</f>
        <v>0</v>
      </c>
      <c r="BF198" s="229">
        <f>IF(N198="snížená",J198,0)</f>
        <v>0</v>
      </c>
      <c r="BG198" s="229">
        <f>IF(N198="zákl. přenesená",J198,0)</f>
        <v>0</v>
      </c>
      <c r="BH198" s="229">
        <f>IF(N198="sníž. přenesená",J198,0)</f>
        <v>0</v>
      </c>
      <c r="BI198" s="229">
        <f>IF(N198="nulová",J198,0)</f>
        <v>0</v>
      </c>
      <c r="BJ198" s="14" t="s">
        <v>85</v>
      </c>
      <c r="BK198" s="230">
        <f>ROUND(I198*H198,3)</f>
        <v>0</v>
      </c>
      <c r="BL198" s="14" t="s">
        <v>144</v>
      </c>
      <c r="BM198" s="228" t="s">
        <v>1054</v>
      </c>
    </row>
    <row r="199" s="2" customFormat="1" ht="16.5" customHeight="1">
      <c r="A199" s="35"/>
      <c r="B199" s="36"/>
      <c r="C199" s="216" t="s">
        <v>1055</v>
      </c>
      <c r="D199" s="216" t="s">
        <v>140</v>
      </c>
      <c r="E199" s="217" t="s">
        <v>1056</v>
      </c>
      <c r="F199" s="218" t="s">
        <v>1057</v>
      </c>
      <c r="G199" s="219" t="s">
        <v>156</v>
      </c>
      <c r="H199" s="220">
        <v>32</v>
      </c>
      <c r="I199" s="221"/>
      <c r="J199" s="222">
        <f>ROUND(I199*H199,3)</f>
        <v>0</v>
      </c>
      <c r="K199" s="223"/>
      <c r="L199" s="41"/>
      <c r="M199" s="224" t="s">
        <v>1</v>
      </c>
      <c r="N199" s="225" t="s">
        <v>42</v>
      </c>
      <c r="O199" s="88"/>
      <c r="P199" s="226">
        <f>O199*H199</f>
        <v>0</v>
      </c>
      <c r="Q199" s="226">
        <v>0</v>
      </c>
      <c r="R199" s="226">
        <f>Q199*H199</f>
        <v>0</v>
      </c>
      <c r="S199" s="226">
        <v>0</v>
      </c>
      <c r="T199" s="227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28" t="s">
        <v>144</v>
      </c>
      <c r="AT199" s="228" t="s">
        <v>140</v>
      </c>
      <c r="AU199" s="228" t="s">
        <v>85</v>
      </c>
      <c r="AY199" s="14" t="s">
        <v>138</v>
      </c>
      <c r="BE199" s="229">
        <f>IF(N199="základní",J199,0)</f>
        <v>0</v>
      </c>
      <c r="BF199" s="229">
        <f>IF(N199="snížená",J199,0)</f>
        <v>0</v>
      </c>
      <c r="BG199" s="229">
        <f>IF(N199="zákl. přenesená",J199,0)</f>
        <v>0</v>
      </c>
      <c r="BH199" s="229">
        <f>IF(N199="sníž. přenesená",J199,0)</f>
        <v>0</v>
      </c>
      <c r="BI199" s="229">
        <f>IF(N199="nulová",J199,0)</f>
        <v>0</v>
      </c>
      <c r="BJ199" s="14" t="s">
        <v>85</v>
      </c>
      <c r="BK199" s="230">
        <f>ROUND(I199*H199,3)</f>
        <v>0</v>
      </c>
      <c r="BL199" s="14" t="s">
        <v>144</v>
      </c>
      <c r="BM199" s="228" t="s">
        <v>1058</v>
      </c>
    </row>
    <row r="200" s="2" customFormat="1" ht="16.5" customHeight="1">
      <c r="A200" s="35"/>
      <c r="B200" s="36"/>
      <c r="C200" s="216" t="s">
        <v>1059</v>
      </c>
      <c r="D200" s="216" t="s">
        <v>140</v>
      </c>
      <c r="E200" s="217" t="s">
        <v>1060</v>
      </c>
      <c r="F200" s="218" t="s">
        <v>1061</v>
      </c>
      <c r="G200" s="219" t="s">
        <v>156</v>
      </c>
      <c r="H200" s="220">
        <v>3</v>
      </c>
      <c r="I200" s="221"/>
      <c r="J200" s="222">
        <f>ROUND(I200*H200,3)</f>
        <v>0</v>
      </c>
      <c r="K200" s="223"/>
      <c r="L200" s="41"/>
      <c r="M200" s="224" t="s">
        <v>1</v>
      </c>
      <c r="N200" s="225" t="s">
        <v>42</v>
      </c>
      <c r="O200" s="88"/>
      <c r="P200" s="226">
        <f>O200*H200</f>
        <v>0</v>
      </c>
      <c r="Q200" s="226">
        <v>0</v>
      </c>
      <c r="R200" s="226">
        <f>Q200*H200</f>
        <v>0</v>
      </c>
      <c r="S200" s="226">
        <v>0</v>
      </c>
      <c r="T200" s="227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28" t="s">
        <v>144</v>
      </c>
      <c r="AT200" s="228" t="s">
        <v>140</v>
      </c>
      <c r="AU200" s="228" t="s">
        <v>85</v>
      </c>
      <c r="AY200" s="14" t="s">
        <v>138</v>
      </c>
      <c r="BE200" s="229">
        <f>IF(N200="základní",J200,0)</f>
        <v>0</v>
      </c>
      <c r="BF200" s="229">
        <f>IF(N200="snížená",J200,0)</f>
        <v>0</v>
      </c>
      <c r="BG200" s="229">
        <f>IF(N200="zákl. přenesená",J200,0)</f>
        <v>0</v>
      </c>
      <c r="BH200" s="229">
        <f>IF(N200="sníž. přenesená",J200,0)</f>
        <v>0</v>
      </c>
      <c r="BI200" s="229">
        <f>IF(N200="nulová",J200,0)</f>
        <v>0</v>
      </c>
      <c r="BJ200" s="14" t="s">
        <v>85</v>
      </c>
      <c r="BK200" s="230">
        <f>ROUND(I200*H200,3)</f>
        <v>0</v>
      </c>
      <c r="BL200" s="14" t="s">
        <v>144</v>
      </c>
      <c r="BM200" s="228" t="s">
        <v>1062</v>
      </c>
    </row>
    <row r="201" s="2" customFormat="1" ht="16.5" customHeight="1">
      <c r="A201" s="35"/>
      <c r="B201" s="36"/>
      <c r="C201" s="216" t="s">
        <v>1063</v>
      </c>
      <c r="D201" s="216" t="s">
        <v>140</v>
      </c>
      <c r="E201" s="217" t="s">
        <v>1064</v>
      </c>
      <c r="F201" s="218" t="s">
        <v>1065</v>
      </c>
      <c r="G201" s="219" t="s">
        <v>156</v>
      </c>
      <c r="H201" s="220">
        <v>6</v>
      </c>
      <c r="I201" s="221"/>
      <c r="J201" s="222">
        <f>ROUND(I201*H201,3)</f>
        <v>0</v>
      </c>
      <c r="K201" s="223"/>
      <c r="L201" s="41"/>
      <c r="M201" s="224" t="s">
        <v>1</v>
      </c>
      <c r="N201" s="225" t="s">
        <v>42</v>
      </c>
      <c r="O201" s="88"/>
      <c r="P201" s="226">
        <f>O201*H201</f>
        <v>0</v>
      </c>
      <c r="Q201" s="226">
        <v>0</v>
      </c>
      <c r="R201" s="226">
        <f>Q201*H201</f>
        <v>0</v>
      </c>
      <c r="S201" s="226">
        <v>0</v>
      </c>
      <c r="T201" s="227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28" t="s">
        <v>144</v>
      </c>
      <c r="AT201" s="228" t="s">
        <v>140</v>
      </c>
      <c r="AU201" s="228" t="s">
        <v>85</v>
      </c>
      <c r="AY201" s="14" t="s">
        <v>138</v>
      </c>
      <c r="BE201" s="229">
        <f>IF(N201="základní",J201,0)</f>
        <v>0</v>
      </c>
      <c r="BF201" s="229">
        <f>IF(N201="snížená",J201,0)</f>
        <v>0</v>
      </c>
      <c r="BG201" s="229">
        <f>IF(N201="zákl. přenesená",J201,0)</f>
        <v>0</v>
      </c>
      <c r="BH201" s="229">
        <f>IF(N201="sníž. přenesená",J201,0)</f>
        <v>0</v>
      </c>
      <c r="BI201" s="229">
        <f>IF(N201="nulová",J201,0)</f>
        <v>0</v>
      </c>
      <c r="BJ201" s="14" t="s">
        <v>85</v>
      </c>
      <c r="BK201" s="230">
        <f>ROUND(I201*H201,3)</f>
        <v>0</v>
      </c>
      <c r="BL201" s="14" t="s">
        <v>144</v>
      </c>
      <c r="BM201" s="228" t="s">
        <v>1066</v>
      </c>
    </row>
    <row r="202" s="2" customFormat="1" ht="16.5" customHeight="1">
      <c r="A202" s="35"/>
      <c r="B202" s="36"/>
      <c r="C202" s="216" t="s">
        <v>1067</v>
      </c>
      <c r="D202" s="216" t="s">
        <v>140</v>
      </c>
      <c r="E202" s="217" t="s">
        <v>1068</v>
      </c>
      <c r="F202" s="218" t="s">
        <v>1069</v>
      </c>
      <c r="G202" s="219" t="s">
        <v>156</v>
      </c>
      <c r="H202" s="220">
        <v>4</v>
      </c>
      <c r="I202" s="221"/>
      <c r="J202" s="222">
        <f>ROUND(I202*H202,3)</f>
        <v>0</v>
      </c>
      <c r="K202" s="223"/>
      <c r="L202" s="41"/>
      <c r="M202" s="224" t="s">
        <v>1</v>
      </c>
      <c r="N202" s="225" t="s">
        <v>42</v>
      </c>
      <c r="O202" s="88"/>
      <c r="P202" s="226">
        <f>O202*H202</f>
        <v>0</v>
      </c>
      <c r="Q202" s="226">
        <v>0</v>
      </c>
      <c r="R202" s="226">
        <f>Q202*H202</f>
        <v>0</v>
      </c>
      <c r="S202" s="226">
        <v>0</v>
      </c>
      <c r="T202" s="227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28" t="s">
        <v>144</v>
      </c>
      <c r="AT202" s="228" t="s">
        <v>140</v>
      </c>
      <c r="AU202" s="228" t="s">
        <v>85</v>
      </c>
      <c r="AY202" s="14" t="s">
        <v>138</v>
      </c>
      <c r="BE202" s="229">
        <f>IF(N202="základní",J202,0)</f>
        <v>0</v>
      </c>
      <c r="BF202" s="229">
        <f>IF(N202="snížená",J202,0)</f>
        <v>0</v>
      </c>
      <c r="BG202" s="229">
        <f>IF(N202="zákl. přenesená",J202,0)</f>
        <v>0</v>
      </c>
      <c r="BH202" s="229">
        <f>IF(N202="sníž. přenesená",J202,0)</f>
        <v>0</v>
      </c>
      <c r="BI202" s="229">
        <f>IF(N202="nulová",J202,0)</f>
        <v>0</v>
      </c>
      <c r="BJ202" s="14" t="s">
        <v>85</v>
      </c>
      <c r="BK202" s="230">
        <f>ROUND(I202*H202,3)</f>
        <v>0</v>
      </c>
      <c r="BL202" s="14" t="s">
        <v>144</v>
      </c>
      <c r="BM202" s="228" t="s">
        <v>1070</v>
      </c>
    </row>
    <row r="203" s="2" customFormat="1" ht="16.5" customHeight="1">
      <c r="A203" s="35"/>
      <c r="B203" s="36"/>
      <c r="C203" s="216" t="s">
        <v>1071</v>
      </c>
      <c r="D203" s="216" t="s">
        <v>140</v>
      </c>
      <c r="E203" s="217" t="s">
        <v>1072</v>
      </c>
      <c r="F203" s="218" t="s">
        <v>1073</v>
      </c>
      <c r="G203" s="219" t="s">
        <v>156</v>
      </c>
      <c r="H203" s="220">
        <v>8</v>
      </c>
      <c r="I203" s="221"/>
      <c r="J203" s="222">
        <f>ROUND(I203*H203,3)</f>
        <v>0</v>
      </c>
      <c r="K203" s="223"/>
      <c r="L203" s="41"/>
      <c r="M203" s="224" t="s">
        <v>1</v>
      </c>
      <c r="N203" s="225" t="s">
        <v>42</v>
      </c>
      <c r="O203" s="88"/>
      <c r="P203" s="226">
        <f>O203*H203</f>
        <v>0</v>
      </c>
      <c r="Q203" s="226">
        <v>0</v>
      </c>
      <c r="R203" s="226">
        <f>Q203*H203</f>
        <v>0</v>
      </c>
      <c r="S203" s="226">
        <v>0</v>
      </c>
      <c r="T203" s="227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28" t="s">
        <v>144</v>
      </c>
      <c r="AT203" s="228" t="s">
        <v>140</v>
      </c>
      <c r="AU203" s="228" t="s">
        <v>85</v>
      </c>
      <c r="AY203" s="14" t="s">
        <v>138</v>
      </c>
      <c r="BE203" s="229">
        <f>IF(N203="základní",J203,0)</f>
        <v>0</v>
      </c>
      <c r="BF203" s="229">
        <f>IF(N203="snížená",J203,0)</f>
        <v>0</v>
      </c>
      <c r="BG203" s="229">
        <f>IF(N203="zákl. přenesená",J203,0)</f>
        <v>0</v>
      </c>
      <c r="BH203" s="229">
        <f>IF(N203="sníž. přenesená",J203,0)</f>
        <v>0</v>
      </c>
      <c r="BI203" s="229">
        <f>IF(N203="nulová",J203,0)</f>
        <v>0</v>
      </c>
      <c r="BJ203" s="14" t="s">
        <v>85</v>
      </c>
      <c r="BK203" s="230">
        <f>ROUND(I203*H203,3)</f>
        <v>0</v>
      </c>
      <c r="BL203" s="14" t="s">
        <v>144</v>
      </c>
      <c r="BM203" s="228" t="s">
        <v>1074</v>
      </c>
    </row>
    <row r="204" s="2" customFormat="1" ht="16.5" customHeight="1">
      <c r="A204" s="35"/>
      <c r="B204" s="36"/>
      <c r="C204" s="216" t="s">
        <v>1075</v>
      </c>
      <c r="D204" s="216" t="s">
        <v>140</v>
      </c>
      <c r="E204" s="217" t="s">
        <v>1076</v>
      </c>
      <c r="F204" s="218" t="s">
        <v>1077</v>
      </c>
      <c r="G204" s="219" t="s">
        <v>156</v>
      </c>
      <c r="H204" s="220">
        <v>8</v>
      </c>
      <c r="I204" s="221"/>
      <c r="J204" s="222">
        <f>ROUND(I204*H204,3)</f>
        <v>0</v>
      </c>
      <c r="K204" s="223"/>
      <c r="L204" s="41"/>
      <c r="M204" s="224" t="s">
        <v>1</v>
      </c>
      <c r="N204" s="225" t="s">
        <v>42</v>
      </c>
      <c r="O204" s="88"/>
      <c r="P204" s="226">
        <f>O204*H204</f>
        <v>0</v>
      </c>
      <c r="Q204" s="226">
        <v>0</v>
      </c>
      <c r="R204" s="226">
        <f>Q204*H204</f>
        <v>0</v>
      </c>
      <c r="S204" s="226">
        <v>0</v>
      </c>
      <c r="T204" s="227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28" t="s">
        <v>144</v>
      </c>
      <c r="AT204" s="228" t="s">
        <v>140</v>
      </c>
      <c r="AU204" s="228" t="s">
        <v>85</v>
      </c>
      <c r="AY204" s="14" t="s">
        <v>138</v>
      </c>
      <c r="BE204" s="229">
        <f>IF(N204="základní",J204,0)</f>
        <v>0</v>
      </c>
      <c r="BF204" s="229">
        <f>IF(N204="snížená",J204,0)</f>
        <v>0</v>
      </c>
      <c r="BG204" s="229">
        <f>IF(N204="zákl. přenesená",J204,0)</f>
        <v>0</v>
      </c>
      <c r="BH204" s="229">
        <f>IF(N204="sníž. přenesená",J204,0)</f>
        <v>0</v>
      </c>
      <c r="BI204" s="229">
        <f>IF(N204="nulová",J204,0)</f>
        <v>0</v>
      </c>
      <c r="BJ204" s="14" t="s">
        <v>85</v>
      </c>
      <c r="BK204" s="230">
        <f>ROUND(I204*H204,3)</f>
        <v>0</v>
      </c>
      <c r="BL204" s="14" t="s">
        <v>144</v>
      </c>
      <c r="BM204" s="228" t="s">
        <v>1078</v>
      </c>
    </row>
    <row r="205" s="2" customFormat="1" ht="16.5" customHeight="1">
      <c r="A205" s="35"/>
      <c r="B205" s="36"/>
      <c r="C205" s="216" t="s">
        <v>1079</v>
      </c>
      <c r="D205" s="216" t="s">
        <v>140</v>
      </c>
      <c r="E205" s="217" t="s">
        <v>1080</v>
      </c>
      <c r="F205" s="218" t="s">
        <v>1081</v>
      </c>
      <c r="G205" s="219" t="s">
        <v>156</v>
      </c>
      <c r="H205" s="220">
        <v>28</v>
      </c>
      <c r="I205" s="221"/>
      <c r="J205" s="222">
        <f>ROUND(I205*H205,3)</f>
        <v>0</v>
      </c>
      <c r="K205" s="223"/>
      <c r="L205" s="41"/>
      <c r="M205" s="224" t="s">
        <v>1</v>
      </c>
      <c r="N205" s="225" t="s">
        <v>42</v>
      </c>
      <c r="O205" s="88"/>
      <c r="P205" s="226">
        <f>O205*H205</f>
        <v>0</v>
      </c>
      <c r="Q205" s="226">
        <v>0</v>
      </c>
      <c r="R205" s="226">
        <f>Q205*H205</f>
        <v>0</v>
      </c>
      <c r="S205" s="226">
        <v>0</v>
      </c>
      <c r="T205" s="227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28" t="s">
        <v>144</v>
      </c>
      <c r="AT205" s="228" t="s">
        <v>140</v>
      </c>
      <c r="AU205" s="228" t="s">
        <v>85</v>
      </c>
      <c r="AY205" s="14" t="s">
        <v>138</v>
      </c>
      <c r="BE205" s="229">
        <f>IF(N205="základní",J205,0)</f>
        <v>0</v>
      </c>
      <c r="BF205" s="229">
        <f>IF(N205="snížená",J205,0)</f>
        <v>0</v>
      </c>
      <c r="BG205" s="229">
        <f>IF(N205="zákl. přenesená",J205,0)</f>
        <v>0</v>
      </c>
      <c r="BH205" s="229">
        <f>IF(N205="sníž. přenesená",J205,0)</f>
        <v>0</v>
      </c>
      <c r="BI205" s="229">
        <f>IF(N205="nulová",J205,0)</f>
        <v>0</v>
      </c>
      <c r="BJ205" s="14" t="s">
        <v>85</v>
      </c>
      <c r="BK205" s="230">
        <f>ROUND(I205*H205,3)</f>
        <v>0</v>
      </c>
      <c r="BL205" s="14" t="s">
        <v>144</v>
      </c>
      <c r="BM205" s="228" t="s">
        <v>1082</v>
      </c>
    </row>
    <row r="206" s="2" customFormat="1" ht="16.5" customHeight="1">
      <c r="A206" s="35"/>
      <c r="B206" s="36"/>
      <c r="C206" s="216" t="s">
        <v>1083</v>
      </c>
      <c r="D206" s="216" t="s">
        <v>140</v>
      </c>
      <c r="E206" s="217" t="s">
        <v>1084</v>
      </c>
      <c r="F206" s="218" t="s">
        <v>1085</v>
      </c>
      <c r="G206" s="219" t="s">
        <v>156</v>
      </c>
      <c r="H206" s="220">
        <v>22</v>
      </c>
      <c r="I206" s="221"/>
      <c r="J206" s="222">
        <f>ROUND(I206*H206,3)</f>
        <v>0</v>
      </c>
      <c r="K206" s="223"/>
      <c r="L206" s="41"/>
      <c r="M206" s="224" t="s">
        <v>1</v>
      </c>
      <c r="N206" s="225" t="s">
        <v>42</v>
      </c>
      <c r="O206" s="88"/>
      <c r="P206" s="226">
        <f>O206*H206</f>
        <v>0</v>
      </c>
      <c r="Q206" s="226">
        <v>0</v>
      </c>
      <c r="R206" s="226">
        <f>Q206*H206</f>
        <v>0</v>
      </c>
      <c r="S206" s="226">
        <v>0</v>
      </c>
      <c r="T206" s="227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28" t="s">
        <v>144</v>
      </c>
      <c r="AT206" s="228" t="s">
        <v>140</v>
      </c>
      <c r="AU206" s="228" t="s">
        <v>85</v>
      </c>
      <c r="AY206" s="14" t="s">
        <v>138</v>
      </c>
      <c r="BE206" s="229">
        <f>IF(N206="základní",J206,0)</f>
        <v>0</v>
      </c>
      <c r="BF206" s="229">
        <f>IF(N206="snížená",J206,0)</f>
        <v>0</v>
      </c>
      <c r="BG206" s="229">
        <f>IF(N206="zákl. přenesená",J206,0)</f>
        <v>0</v>
      </c>
      <c r="BH206" s="229">
        <f>IF(N206="sníž. přenesená",J206,0)</f>
        <v>0</v>
      </c>
      <c r="BI206" s="229">
        <f>IF(N206="nulová",J206,0)</f>
        <v>0</v>
      </c>
      <c r="BJ206" s="14" t="s">
        <v>85</v>
      </c>
      <c r="BK206" s="230">
        <f>ROUND(I206*H206,3)</f>
        <v>0</v>
      </c>
      <c r="BL206" s="14" t="s">
        <v>144</v>
      </c>
      <c r="BM206" s="228" t="s">
        <v>1086</v>
      </c>
    </row>
    <row r="207" s="2" customFormat="1" ht="16.5" customHeight="1">
      <c r="A207" s="35"/>
      <c r="B207" s="36"/>
      <c r="C207" s="216" t="s">
        <v>1087</v>
      </c>
      <c r="D207" s="216" t="s">
        <v>140</v>
      </c>
      <c r="E207" s="217" t="s">
        <v>1088</v>
      </c>
      <c r="F207" s="218" t="s">
        <v>1089</v>
      </c>
      <c r="G207" s="219" t="s">
        <v>156</v>
      </c>
      <c r="H207" s="220">
        <v>4</v>
      </c>
      <c r="I207" s="221"/>
      <c r="J207" s="222">
        <f>ROUND(I207*H207,3)</f>
        <v>0</v>
      </c>
      <c r="K207" s="223"/>
      <c r="L207" s="41"/>
      <c r="M207" s="224" t="s">
        <v>1</v>
      </c>
      <c r="N207" s="225" t="s">
        <v>42</v>
      </c>
      <c r="O207" s="88"/>
      <c r="P207" s="226">
        <f>O207*H207</f>
        <v>0</v>
      </c>
      <c r="Q207" s="226">
        <v>0</v>
      </c>
      <c r="R207" s="226">
        <f>Q207*H207</f>
        <v>0</v>
      </c>
      <c r="S207" s="226">
        <v>0</v>
      </c>
      <c r="T207" s="227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28" t="s">
        <v>144</v>
      </c>
      <c r="AT207" s="228" t="s">
        <v>140</v>
      </c>
      <c r="AU207" s="228" t="s">
        <v>85</v>
      </c>
      <c r="AY207" s="14" t="s">
        <v>138</v>
      </c>
      <c r="BE207" s="229">
        <f>IF(N207="základní",J207,0)</f>
        <v>0</v>
      </c>
      <c r="BF207" s="229">
        <f>IF(N207="snížená",J207,0)</f>
        <v>0</v>
      </c>
      <c r="BG207" s="229">
        <f>IF(N207="zákl. přenesená",J207,0)</f>
        <v>0</v>
      </c>
      <c r="BH207" s="229">
        <f>IF(N207="sníž. přenesená",J207,0)</f>
        <v>0</v>
      </c>
      <c r="BI207" s="229">
        <f>IF(N207="nulová",J207,0)</f>
        <v>0</v>
      </c>
      <c r="BJ207" s="14" t="s">
        <v>85</v>
      </c>
      <c r="BK207" s="230">
        <f>ROUND(I207*H207,3)</f>
        <v>0</v>
      </c>
      <c r="BL207" s="14" t="s">
        <v>144</v>
      </c>
      <c r="BM207" s="228" t="s">
        <v>1090</v>
      </c>
    </row>
    <row r="208" s="2" customFormat="1" ht="16.5" customHeight="1">
      <c r="A208" s="35"/>
      <c r="B208" s="36"/>
      <c r="C208" s="216" t="s">
        <v>1091</v>
      </c>
      <c r="D208" s="216" t="s">
        <v>140</v>
      </c>
      <c r="E208" s="217" t="s">
        <v>1092</v>
      </c>
      <c r="F208" s="218" t="s">
        <v>1093</v>
      </c>
      <c r="G208" s="219" t="s">
        <v>156</v>
      </c>
      <c r="H208" s="220">
        <v>2</v>
      </c>
      <c r="I208" s="221"/>
      <c r="J208" s="222">
        <f>ROUND(I208*H208,3)</f>
        <v>0</v>
      </c>
      <c r="K208" s="223"/>
      <c r="L208" s="41"/>
      <c r="M208" s="224" t="s">
        <v>1</v>
      </c>
      <c r="N208" s="225" t="s">
        <v>42</v>
      </c>
      <c r="O208" s="88"/>
      <c r="P208" s="226">
        <f>O208*H208</f>
        <v>0</v>
      </c>
      <c r="Q208" s="226">
        <v>0</v>
      </c>
      <c r="R208" s="226">
        <f>Q208*H208</f>
        <v>0</v>
      </c>
      <c r="S208" s="226">
        <v>0</v>
      </c>
      <c r="T208" s="227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28" t="s">
        <v>144</v>
      </c>
      <c r="AT208" s="228" t="s">
        <v>140</v>
      </c>
      <c r="AU208" s="228" t="s">
        <v>85</v>
      </c>
      <c r="AY208" s="14" t="s">
        <v>138</v>
      </c>
      <c r="BE208" s="229">
        <f>IF(N208="základní",J208,0)</f>
        <v>0</v>
      </c>
      <c r="BF208" s="229">
        <f>IF(N208="snížená",J208,0)</f>
        <v>0</v>
      </c>
      <c r="BG208" s="229">
        <f>IF(N208="zákl. přenesená",J208,0)</f>
        <v>0</v>
      </c>
      <c r="BH208" s="229">
        <f>IF(N208="sníž. přenesená",J208,0)</f>
        <v>0</v>
      </c>
      <c r="BI208" s="229">
        <f>IF(N208="nulová",J208,0)</f>
        <v>0</v>
      </c>
      <c r="BJ208" s="14" t="s">
        <v>85</v>
      </c>
      <c r="BK208" s="230">
        <f>ROUND(I208*H208,3)</f>
        <v>0</v>
      </c>
      <c r="BL208" s="14" t="s">
        <v>144</v>
      </c>
      <c r="BM208" s="228" t="s">
        <v>1094</v>
      </c>
    </row>
    <row r="209" s="2" customFormat="1" ht="16.5" customHeight="1">
      <c r="A209" s="35"/>
      <c r="B209" s="36"/>
      <c r="C209" s="216" t="s">
        <v>1095</v>
      </c>
      <c r="D209" s="216" t="s">
        <v>140</v>
      </c>
      <c r="E209" s="217" t="s">
        <v>1096</v>
      </c>
      <c r="F209" s="218" t="s">
        <v>1097</v>
      </c>
      <c r="G209" s="219" t="s">
        <v>156</v>
      </c>
      <c r="H209" s="220">
        <v>1</v>
      </c>
      <c r="I209" s="221"/>
      <c r="J209" s="222">
        <f>ROUND(I209*H209,3)</f>
        <v>0</v>
      </c>
      <c r="K209" s="223"/>
      <c r="L209" s="41"/>
      <c r="M209" s="224" t="s">
        <v>1</v>
      </c>
      <c r="N209" s="225" t="s">
        <v>42</v>
      </c>
      <c r="O209" s="88"/>
      <c r="P209" s="226">
        <f>O209*H209</f>
        <v>0</v>
      </c>
      <c r="Q209" s="226">
        <v>0</v>
      </c>
      <c r="R209" s="226">
        <f>Q209*H209</f>
        <v>0</v>
      </c>
      <c r="S209" s="226">
        <v>0</v>
      </c>
      <c r="T209" s="227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28" t="s">
        <v>144</v>
      </c>
      <c r="AT209" s="228" t="s">
        <v>140</v>
      </c>
      <c r="AU209" s="228" t="s">
        <v>85</v>
      </c>
      <c r="AY209" s="14" t="s">
        <v>138</v>
      </c>
      <c r="BE209" s="229">
        <f>IF(N209="základní",J209,0)</f>
        <v>0</v>
      </c>
      <c r="BF209" s="229">
        <f>IF(N209="snížená",J209,0)</f>
        <v>0</v>
      </c>
      <c r="BG209" s="229">
        <f>IF(N209="zákl. přenesená",J209,0)</f>
        <v>0</v>
      </c>
      <c r="BH209" s="229">
        <f>IF(N209="sníž. přenesená",J209,0)</f>
        <v>0</v>
      </c>
      <c r="BI209" s="229">
        <f>IF(N209="nulová",J209,0)</f>
        <v>0</v>
      </c>
      <c r="BJ209" s="14" t="s">
        <v>85</v>
      </c>
      <c r="BK209" s="230">
        <f>ROUND(I209*H209,3)</f>
        <v>0</v>
      </c>
      <c r="BL209" s="14" t="s">
        <v>144</v>
      </c>
      <c r="BM209" s="228" t="s">
        <v>1098</v>
      </c>
    </row>
    <row r="210" s="2" customFormat="1" ht="16.5" customHeight="1">
      <c r="A210" s="35"/>
      <c r="B210" s="36"/>
      <c r="C210" s="216" t="s">
        <v>1099</v>
      </c>
      <c r="D210" s="216" t="s">
        <v>140</v>
      </c>
      <c r="E210" s="217" t="s">
        <v>1100</v>
      </c>
      <c r="F210" s="218" t="s">
        <v>1101</v>
      </c>
      <c r="G210" s="219" t="s">
        <v>156</v>
      </c>
      <c r="H210" s="220">
        <v>1</v>
      </c>
      <c r="I210" s="221"/>
      <c r="J210" s="222">
        <f>ROUND(I210*H210,3)</f>
        <v>0</v>
      </c>
      <c r="K210" s="223"/>
      <c r="L210" s="41"/>
      <c r="M210" s="224" t="s">
        <v>1</v>
      </c>
      <c r="N210" s="225" t="s">
        <v>42</v>
      </c>
      <c r="O210" s="88"/>
      <c r="P210" s="226">
        <f>O210*H210</f>
        <v>0</v>
      </c>
      <c r="Q210" s="226">
        <v>0</v>
      </c>
      <c r="R210" s="226">
        <f>Q210*H210</f>
        <v>0</v>
      </c>
      <c r="S210" s="226">
        <v>0</v>
      </c>
      <c r="T210" s="227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28" t="s">
        <v>144</v>
      </c>
      <c r="AT210" s="228" t="s">
        <v>140</v>
      </c>
      <c r="AU210" s="228" t="s">
        <v>85</v>
      </c>
      <c r="AY210" s="14" t="s">
        <v>138</v>
      </c>
      <c r="BE210" s="229">
        <f>IF(N210="základní",J210,0)</f>
        <v>0</v>
      </c>
      <c r="BF210" s="229">
        <f>IF(N210="snížená",J210,0)</f>
        <v>0</v>
      </c>
      <c r="BG210" s="229">
        <f>IF(N210="zákl. přenesená",J210,0)</f>
        <v>0</v>
      </c>
      <c r="BH210" s="229">
        <f>IF(N210="sníž. přenesená",J210,0)</f>
        <v>0</v>
      </c>
      <c r="BI210" s="229">
        <f>IF(N210="nulová",J210,0)</f>
        <v>0</v>
      </c>
      <c r="BJ210" s="14" t="s">
        <v>85</v>
      </c>
      <c r="BK210" s="230">
        <f>ROUND(I210*H210,3)</f>
        <v>0</v>
      </c>
      <c r="BL210" s="14" t="s">
        <v>144</v>
      </c>
      <c r="BM210" s="228" t="s">
        <v>1102</v>
      </c>
    </row>
    <row r="211" s="2" customFormat="1" ht="21.75" customHeight="1">
      <c r="A211" s="35"/>
      <c r="B211" s="36"/>
      <c r="C211" s="216" t="s">
        <v>1103</v>
      </c>
      <c r="D211" s="216" t="s">
        <v>140</v>
      </c>
      <c r="E211" s="217" t="s">
        <v>1104</v>
      </c>
      <c r="F211" s="218" t="s">
        <v>1105</v>
      </c>
      <c r="G211" s="219" t="s">
        <v>156</v>
      </c>
      <c r="H211" s="220">
        <v>1</v>
      </c>
      <c r="I211" s="221"/>
      <c r="J211" s="222">
        <f>ROUND(I211*H211,3)</f>
        <v>0</v>
      </c>
      <c r="K211" s="223"/>
      <c r="L211" s="41"/>
      <c r="M211" s="224" t="s">
        <v>1</v>
      </c>
      <c r="N211" s="225" t="s">
        <v>42</v>
      </c>
      <c r="O211" s="88"/>
      <c r="P211" s="226">
        <f>O211*H211</f>
        <v>0</v>
      </c>
      <c r="Q211" s="226">
        <v>0</v>
      </c>
      <c r="R211" s="226">
        <f>Q211*H211</f>
        <v>0</v>
      </c>
      <c r="S211" s="226">
        <v>0</v>
      </c>
      <c r="T211" s="227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28" t="s">
        <v>144</v>
      </c>
      <c r="AT211" s="228" t="s">
        <v>140</v>
      </c>
      <c r="AU211" s="228" t="s">
        <v>85</v>
      </c>
      <c r="AY211" s="14" t="s">
        <v>138</v>
      </c>
      <c r="BE211" s="229">
        <f>IF(N211="základní",J211,0)</f>
        <v>0</v>
      </c>
      <c r="BF211" s="229">
        <f>IF(N211="snížená",J211,0)</f>
        <v>0</v>
      </c>
      <c r="BG211" s="229">
        <f>IF(N211="zákl. přenesená",J211,0)</f>
        <v>0</v>
      </c>
      <c r="BH211" s="229">
        <f>IF(N211="sníž. přenesená",J211,0)</f>
        <v>0</v>
      </c>
      <c r="BI211" s="229">
        <f>IF(N211="nulová",J211,0)</f>
        <v>0</v>
      </c>
      <c r="BJ211" s="14" t="s">
        <v>85</v>
      </c>
      <c r="BK211" s="230">
        <f>ROUND(I211*H211,3)</f>
        <v>0</v>
      </c>
      <c r="BL211" s="14" t="s">
        <v>144</v>
      </c>
      <c r="BM211" s="228" t="s">
        <v>1106</v>
      </c>
    </row>
    <row r="212" s="2" customFormat="1" ht="16.5" customHeight="1">
      <c r="A212" s="35"/>
      <c r="B212" s="36"/>
      <c r="C212" s="216" t="s">
        <v>1107</v>
      </c>
      <c r="D212" s="216" t="s">
        <v>140</v>
      </c>
      <c r="E212" s="217" t="s">
        <v>1108</v>
      </c>
      <c r="F212" s="218" t="s">
        <v>1109</v>
      </c>
      <c r="G212" s="219" t="s">
        <v>156</v>
      </c>
      <c r="H212" s="220">
        <v>2</v>
      </c>
      <c r="I212" s="221"/>
      <c r="J212" s="222">
        <f>ROUND(I212*H212,3)</f>
        <v>0</v>
      </c>
      <c r="K212" s="223"/>
      <c r="L212" s="41"/>
      <c r="M212" s="224" t="s">
        <v>1</v>
      </c>
      <c r="N212" s="225" t="s">
        <v>42</v>
      </c>
      <c r="O212" s="88"/>
      <c r="P212" s="226">
        <f>O212*H212</f>
        <v>0</v>
      </c>
      <c r="Q212" s="226">
        <v>0</v>
      </c>
      <c r="R212" s="226">
        <f>Q212*H212</f>
        <v>0</v>
      </c>
      <c r="S212" s="226">
        <v>0</v>
      </c>
      <c r="T212" s="227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28" t="s">
        <v>144</v>
      </c>
      <c r="AT212" s="228" t="s">
        <v>140</v>
      </c>
      <c r="AU212" s="228" t="s">
        <v>85</v>
      </c>
      <c r="AY212" s="14" t="s">
        <v>138</v>
      </c>
      <c r="BE212" s="229">
        <f>IF(N212="základní",J212,0)</f>
        <v>0</v>
      </c>
      <c r="BF212" s="229">
        <f>IF(N212="snížená",J212,0)</f>
        <v>0</v>
      </c>
      <c r="BG212" s="229">
        <f>IF(N212="zákl. přenesená",J212,0)</f>
        <v>0</v>
      </c>
      <c r="BH212" s="229">
        <f>IF(N212="sníž. přenesená",J212,0)</f>
        <v>0</v>
      </c>
      <c r="BI212" s="229">
        <f>IF(N212="nulová",J212,0)</f>
        <v>0</v>
      </c>
      <c r="BJ212" s="14" t="s">
        <v>85</v>
      </c>
      <c r="BK212" s="230">
        <f>ROUND(I212*H212,3)</f>
        <v>0</v>
      </c>
      <c r="BL212" s="14" t="s">
        <v>144</v>
      </c>
      <c r="BM212" s="228" t="s">
        <v>1110</v>
      </c>
    </row>
    <row r="213" s="2" customFormat="1" ht="21.75" customHeight="1">
      <c r="A213" s="35"/>
      <c r="B213" s="36"/>
      <c r="C213" s="216" t="s">
        <v>1111</v>
      </c>
      <c r="D213" s="216" t="s">
        <v>140</v>
      </c>
      <c r="E213" s="217" t="s">
        <v>1112</v>
      </c>
      <c r="F213" s="218" t="s">
        <v>1113</v>
      </c>
      <c r="G213" s="219" t="s">
        <v>156</v>
      </c>
      <c r="H213" s="220">
        <v>4</v>
      </c>
      <c r="I213" s="221"/>
      <c r="J213" s="222">
        <f>ROUND(I213*H213,3)</f>
        <v>0</v>
      </c>
      <c r="K213" s="223"/>
      <c r="L213" s="41"/>
      <c r="M213" s="224" t="s">
        <v>1</v>
      </c>
      <c r="N213" s="225" t="s">
        <v>42</v>
      </c>
      <c r="O213" s="88"/>
      <c r="P213" s="226">
        <f>O213*H213</f>
        <v>0</v>
      </c>
      <c r="Q213" s="226">
        <v>0</v>
      </c>
      <c r="R213" s="226">
        <f>Q213*H213</f>
        <v>0</v>
      </c>
      <c r="S213" s="226">
        <v>0</v>
      </c>
      <c r="T213" s="227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28" t="s">
        <v>144</v>
      </c>
      <c r="AT213" s="228" t="s">
        <v>140</v>
      </c>
      <c r="AU213" s="228" t="s">
        <v>85</v>
      </c>
      <c r="AY213" s="14" t="s">
        <v>138</v>
      </c>
      <c r="BE213" s="229">
        <f>IF(N213="základní",J213,0)</f>
        <v>0</v>
      </c>
      <c r="BF213" s="229">
        <f>IF(N213="snížená",J213,0)</f>
        <v>0</v>
      </c>
      <c r="BG213" s="229">
        <f>IF(N213="zákl. přenesená",J213,0)</f>
        <v>0</v>
      </c>
      <c r="BH213" s="229">
        <f>IF(N213="sníž. přenesená",J213,0)</f>
        <v>0</v>
      </c>
      <c r="BI213" s="229">
        <f>IF(N213="nulová",J213,0)</f>
        <v>0</v>
      </c>
      <c r="BJ213" s="14" t="s">
        <v>85</v>
      </c>
      <c r="BK213" s="230">
        <f>ROUND(I213*H213,3)</f>
        <v>0</v>
      </c>
      <c r="BL213" s="14" t="s">
        <v>144</v>
      </c>
      <c r="BM213" s="228" t="s">
        <v>1114</v>
      </c>
    </row>
    <row r="214" s="2" customFormat="1" ht="16.5" customHeight="1">
      <c r="A214" s="35"/>
      <c r="B214" s="36"/>
      <c r="C214" s="216" t="s">
        <v>1115</v>
      </c>
      <c r="D214" s="216" t="s">
        <v>140</v>
      </c>
      <c r="E214" s="217" t="s">
        <v>1116</v>
      </c>
      <c r="F214" s="218" t="s">
        <v>1117</v>
      </c>
      <c r="G214" s="219" t="s">
        <v>1118</v>
      </c>
      <c r="H214" s="220">
        <v>2</v>
      </c>
      <c r="I214" s="221"/>
      <c r="J214" s="222">
        <f>ROUND(I214*H214,3)</f>
        <v>0</v>
      </c>
      <c r="K214" s="223"/>
      <c r="L214" s="41"/>
      <c r="M214" s="224" t="s">
        <v>1</v>
      </c>
      <c r="N214" s="225" t="s">
        <v>42</v>
      </c>
      <c r="O214" s="88"/>
      <c r="P214" s="226">
        <f>O214*H214</f>
        <v>0</v>
      </c>
      <c r="Q214" s="226">
        <v>0</v>
      </c>
      <c r="R214" s="226">
        <f>Q214*H214</f>
        <v>0</v>
      </c>
      <c r="S214" s="226">
        <v>0</v>
      </c>
      <c r="T214" s="227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28" t="s">
        <v>144</v>
      </c>
      <c r="AT214" s="228" t="s">
        <v>140</v>
      </c>
      <c r="AU214" s="228" t="s">
        <v>85</v>
      </c>
      <c r="AY214" s="14" t="s">
        <v>138</v>
      </c>
      <c r="BE214" s="229">
        <f>IF(N214="základní",J214,0)</f>
        <v>0</v>
      </c>
      <c r="BF214" s="229">
        <f>IF(N214="snížená",J214,0)</f>
        <v>0</v>
      </c>
      <c r="BG214" s="229">
        <f>IF(N214="zákl. přenesená",J214,0)</f>
        <v>0</v>
      </c>
      <c r="BH214" s="229">
        <f>IF(N214="sníž. přenesená",J214,0)</f>
        <v>0</v>
      </c>
      <c r="BI214" s="229">
        <f>IF(N214="nulová",J214,0)</f>
        <v>0</v>
      </c>
      <c r="BJ214" s="14" t="s">
        <v>85</v>
      </c>
      <c r="BK214" s="230">
        <f>ROUND(I214*H214,3)</f>
        <v>0</v>
      </c>
      <c r="BL214" s="14" t="s">
        <v>144</v>
      </c>
      <c r="BM214" s="228" t="s">
        <v>1119</v>
      </c>
    </row>
    <row r="215" s="2" customFormat="1" ht="16.5" customHeight="1">
      <c r="A215" s="35"/>
      <c r="B215" s="36"/>
      <c r="C215" s="216" t="s">
        <v>1120</v>
      </c>
      <c r="D215" s="216" t="s">
        <v>140</v>
      </c>
      <c r="E215" s="217" t="s">
        <v>1121</v>
      </c>
      <c r="F215" s="218" t="s">
        <v>1122</v>
      </c>
      <c r="G215" s="219" t="s">
        <v>156</v>
      </c>
      <c r="H215" s="220">
        <v>15</v>
      </c>
      <c r="I215" s="221"/>
      <c r="J215" s="222">
        <f>ROUND(I215*H215,3)</f>
        <v>0</v>
      </c>
      <c r="K215" s="223"/>
      <c r="L215" s="41"/>
      <c r="M215" s="224" t="s">
        <v>1</v>
      </c>
      <c r="N215" s="225" t="s">
        <v>42</v>
      </c>
      <c r="O215" s="88"/>
      <c r="P215" s="226">
        <f>O215*H215</f>
        <v>0</v>
      </c>
      <c r="Q215" s="226">
        <v>0</v>
      </c>
      <c r="R215" s="226">
        <f>Q215*H215</f>
        <v>0</v>
      </c>
      <c r="S215" s="226">
        <v>0</v>
      </c>
      <c r="T215" s="227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28" t="s">
        <v>144</v>
      </c>
      <c r="AT215" s="228" t="s">
        <v>140</v>
      </c>
      <c r="AU215" s="228" t="s">
        <v>85</v>
      </c>
      <c r="AY215" s="14" t="s">
        <v>138</v>
      </c>
      <c r="BE215" s="229">
        <f>IF(N215="základní",J215,0)</f>
        <v>0</v>
      </c>
      <c r="BF215" s="229">
        <f>IF(N215="snížená",J215,0)</f>
        <v>0</v>
      </c>
      <c r="BG215" s="229">
        <f>IF(N215="zákl. přenesená",J215,0)</f>
        <v>0</v>
      </c>
      <c r="BH215" s="229">
        <f>IF(N215="sníž. přenesená",J215,0)</f>
        <v>0</v>
      </c>
      <c r="BI215" s="229">
        <f>IF(N215="nulová",J215,0)</f>
        <v>0</v>
      </c>
      <c r="BJ215" s="14" t="s">
        <v>85</v>
      </c>
      <c r="BK215" s="230">
        <f>ROUND(I215*H215,3)</f>
        <v>0</v>
      </c>
      <c r="BL215" s="14" t="s">
        <v>144</v>
      </c>
      <c r="BM215" s="228" t="s">
        <v>1123</v>
      </c>
    </row>
    <row r="216" s="2" customFormat="1" ht="16.5" customHeight="1">
      <c r="A216" s="35"/>
      <c r="B216" s="36"/>
      <c r="C216" s="216" t="s">
        <v>1124</v>
      </c>
      <c r="D216" s="216" t="s">
        <v>140</v>
      </c>
      <c r="E216" s="217" t="s">
        <v>1125</v>
      </c>
      <c r="F216" s="218" t="s">
        <v>1126</v>
      </c>
      <c r="G216" s="219" t="s">
        <v>1118</v>
      </c>
      <c r="H216" s="220">
        <v>2</v>
      </c>
      <c r="I216" s="221"/>
      <c r="J216" s="222">
        <f>ROUND(I216*H216,3)</f>
        <v>0</v>
      </c>
      <c r="K216" s="223"/>
      <c r="L216" s="41"/>
      <c r="M216" s="224" t="s">
        <v>1</v>
      </c>
      <c r="N216" s="225" t="s">
        <v>42</v>
      </c>
      <c r="O216" s="88"/>
      <c r="P216" s="226">
        <f>O216*H216</f>
        <v>0</v>
      </c>
      <c r="Q216" s="226">
        <v>0</v>
      </c>
      <c r="R216" s="226">
        <f>Q216*H216</f>
        <v>0</v>
      </c>
      <c r="S216" s="226">
        <v>0</v>
      </c>
      <c r="T216" s="227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28" t="s">
        <v>144</v>
      </c>
      <c r="AT216" s="228" t="s">
        <v>140</v>
      </c>
      <c r="AU216" s="228" t="s">
        <v>85</v>
      </c>
      <c r="AY216" s="14" t="s">
        <v>138</v>
      </c>
      <c r="BE216" s="229">
        <f>IF(N216="základní",J216,0)</f>
        <v>0</v>
      </c>
      <c r="BF216" s="229">
        <f>IF(N216="snížená",J216,0)</f>
        <v>0</v>
      </c>
      <c r="BG216" s="229">
        <f>IF(N216="zákl. přenesená",J216,0)</f>
        <v>0</v>
      </c>
      <c r="BH216" s="229">
        <f>IF(N216="sníž. přenesená",J216,0)</f>
        <v>0</v>
      </c>
      <c r="BI216" s="229">
        <f>IF(N216="nulová",J216,0)</f>
        <v>0</v>
      </c>
      <c r="BJ216" s="14" t="s">
        <v>85</v>
      </c>
      <c r="BK216" s="230">
        <f>ROUND(I216*H216,3)</f>
        <v>0</v>
      </c>
      <c r="BL216" s="14" t="s">
        <v>144</v>
      </c>
      <c r="BM216" s="228" t="s">
        <v>1127</v>
      </c>
    </row>
    <row r="217" s="2" customFormat="1" ht="16.5" customHeight="1">
      <c r="A217" s="35"/>
      <c r="B217" s="36"/>
      <c r="C217" s="216" t="s">
        <v>1128</v>
      </c>
      <c r="D217" s="216" t="s">
        <v>140</v>
      </c>
      <c r="E217" s="217" t="s">
        <v>1129</v>
      </c>
      <c r="F217" s="218" t="s">
        <v>1130</v>
      </c>
      <c r="G217" s="219" t="s">
        <v>638</v>
      </c>
      <c r="H217" s="220">
        <v>20</v>
      </c>
      <c r="I217" s="221"/>
      <c r="J217" s="222">
        <f>ROUND(I217*H217,3)</f>
        <v>0</v>
      </c>
      <c r="K217" s="223"/>
      <c r="L217" s="41"/>
      <c r="M217" s="224" t="s">
        <v>1</v>
      </c>
      <c r="N217" s="225" t="s">
        <v>42</v>
      </c>
      <c r="O217" s="88"/>
      <c r="P217" s="226">
        <f>O217*H217</f>
        <v>0</v>
      </c>
      <c r="Q217" s="226">
        <v>0</v>
      </c>
      <c r="R217" s="226">
        <f>Q217*H217</f>
        <v>0</v>
      </c>
      <c r="S217" s="226">
        <v>0</v>
      </c>
      <c r="T217" s="227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28" t="s">
        <v>144</v>
      </c>
      <c r="AT217" s="228" t="s">
        <v>140</v>
      </c>
      <c r="AU217" s="228" t="s">
        <v>85</v>
      </c>
      <c r="AY217" s="14" t="s">
        <v>138</v>
      </c>
      <c r="BE217" s="229">
        <f>IF(N217="základní",J217,0)</f>
        <v>0</v>
      </c>
      <c r="BF217" s="229">
        <f>IF(N217="snížená",J217,0)</f>
        <v>0</v>
      </c>
      <c r="BG217" s="229">
        <f>IF(N217="zákl. přenesená",J217,0)</f>
        <v>0</v>
      </c>
      <c r="BH217" s="229">
        <f>IF(N217="sníž. přenesená",J217,0)</f>
        <v>0</v>
      </c>
      <c r="BI217" s="229">
        <f>IF(N217="nulová",J217,0)</f>
        <v>0</v>
      </c>
      <c r="BJ217" s="14" t="s">
        <v>85</v>
      </c>
      <c r="BK217" s="230">
        <f>ROUND(I217*H217,3)</f>
        <v>0</v>
      </c>
      <c r="BL217" s="14" t="s">
        <v>144</v>
      </c>
      <c r="BM217" s="228" t="s">
        <v>1131</v>
      </c>
    </row>
    <row r="218" s="12" customFormat="1" ht="25.92" customHeight="1">
      <c r="A218" s="12"/>
      <c r="B218" s="200"/>
      <c r="C218" s="201"/>
      <c r="D218" s="202" t="s">
        <v>76</v>
      </c>
      <c r="E218" s="203" t="s">
        <v>109</v>
      </c>
      <c r="F218" s="203" t="s">
        <v>1132</v>
      </c>
      <c r="G218" s="201"/>
      <c r="H218" s="201"/>
      <c r="I218" s="204"/>
      <c r="J218" s="205">
        <f>BK218</f>
        <v>0</v>
      </c>
      <c r="K218" s="201"/>
      <c r="L218" s="206"/>
      <c r="M218" s="207"/>
      <c r="N218" s="208"/>
      <c r="O218" s="208"/>
      <c r="P218" s="209">
        <f>SUM(P219:P221)</f>
        <v>0</v>
      </c>
      <c r="Q218" s="208"/>
      <c r="R218" s="209">
        <f>SUM(R219:R221)</f>
        <v>0</v>
      </c>
      <c r="S218" s="208"/>
      <c r="T218" s="210">
        <f>SUM(T219:T221)</f>
        <v>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11" t="s">
        <v>158</v>
      </c>
      <c r="AT218" s="212" t="s">
        <v>76</v>
      </c>
      <c r="AU218" s="212" t="s">
        <v>77</v>
      </c>
      <c r="AY218" s="211" t="s">
        <v>138</v>
      </c>
      <c r="BK218" s="213">
        <f>SUM(BK219:BK221)</f>
        <v>0</v>
      </c>
    </row>
    <row r="219" s="2" customFormat="1" ht="16.5" customHeight="1">
      <c r="A219" s="35"/>
      <c r="B219" s="36"/>
      <c r="C219" s="216" t="s">
        <v>1133</v>
      </c>
      <c r="D219" s="216" t="s">
        <v>140</v>
      </c>
      <c r="E219" s="217" t="s">
        <v>1134</v>
      </c>
      <c r="F219" s="218" t="s">
        <v>1135</v>
      </c>
      <c r="G219" s="219" t="s">
        <v>1136</v>
      </c>
      <c r="H219" s="220">
        <v>1</v>
      </c>
      <c r="I219" s="221"/>
      <c r="J219" s="222">
        <f>ROUND(I219*H219,3)</f>
        <v>0</v>
      </c>
      <c r="K219" s="223"/>
      <c r="L219" s="41"/>
      <c r="M219" s="224" t="s">
        <v>1</v>
      </c>
      <c r="N219" s="225" t="s">
        <v>42</v>
      </c>
      <c r="O219" s="88"/>
      <c r="P219" s="226">
        <f>O219*H219</f>
        <v>0</v>
      </c>
      <c r="Q219" s="226">
        <v>0</v>
      </c>
      <c r="R219" s="226">
        <f>Q219*H219</f>
        <v>0</v>
      </c>
      <c r="S219" s="226">
        <v>0</v>
      </c>
      <c r="T219" s="227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28" t="s">
        <v>1137</v>
      </c>
      <c r="AT219" s="228" t="s">
        <v>140</v>
      </c>
      <c r="AU219" s="228" t="s">
        <v>85</v>
      </c>
      <c r="AY219" s="14" t="s">
        <v>138</v>
      </c>
      <c r="BE219" s="229">
        <f>IF(N219="základní",J219,0)</f>
        <v>0</v>
      </c>
      <c r="BF219" s="229">
        <f>IF(N219="snížená",J219,0)</f>
        <v>0</v>
      </c>
      <c r="BG219" s="229">
        <f>IF(N219="zákl. přenesená",J219,0)</f>
        <v>0</v>
      </c>
      <c r="BH219" s="229">
        <f>IF(N219="sníž. přenesená",J219,0)</f>
        <v>0</v>
      </c>
      <c r="BI219" s="229">
        <f>IF(N219="nulová",J219,0)</f>
        <v>0</v>
      </c>
      <c r="BJ219" s="14" t="s">
        <v>85</v>
      </c>
      <c r="BK219" s="230">
        <f>ROUND(I219*H219,3)</f>
        <v>0</v>
      </c>
      <c r="BL219" s="14" t="s">
        <v>1137</v>
      </c>
      <c r="BM219" s="228" t="s">
        <v>1138</v>
      </c>
    </row>
    <row r="220" s="2" customFormat="1" ht="16.5" customHeight="1">
      <c r="A220" s="35"/>
      <c r="B220" s="36"/>
      <c r="C220" s="216" t="s">
        <v>1139</v>
      </c>
      <c r="D220" s="216" t="s">
        <v>140</v>
      </c>
      <c r="E220" s="217" t="s">
        <v>1140</v>
      </c>
      <c r="F220" s="218" t="s">
        <v>1141</v>
      </c>
      <c r="G220" s="219" t="s">
        <v>1136</v>
      </c>
      <c r="H220" s="220">
        <v>1</v>
      </c>
      <c r="I220" s="221"/>
      <c r="J220" s="222">
        <f>ROUND(I220*H220,3)</f>
        <v>0</v>
      </c>
      <c r="K220" s="223"/>
      <c r="L220" s="41"/>
      <c r="M220" s="224" t="s">
        <v>1</v>
      </c>
      <c r="N220" s="225" t="s">
        <v>42</v>
      </c>
      <c r="O220" s="88"/>
      <c r="P220" s="226">
        <f>O220*H220</f>
        <v>0</v>
      </c>
      <c r="Q220" s="226">
        <v>0</v>
      </c>
      <c r="R220" s="226">
        <f>Q220*H220</f>
        <v>0</v>
      </c>
      <c r="S220" s="226">
        <v>0</v>
      </c>
      <c r="T220" s="227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28" t="s">
        <v>1137</v>
      </c>
      <c r="AT220" s="228" t="s">
        <v>140</v>
      </c>
      <c r="AU220" s="228" t="s">
        <v>85</v>
      </c>
      <c r="AY220" s="14" t="s">
        <v>138</v>
      </c>
      <c r="BE220" s="229">
        <f>IF(N220="základní",J220,0)</f>
        <v>0</v>
      </c>
      <c r="BF220" s="229">
        <f>IF(N220="snížená",J220,0)</f>
        <v>0</v>
      </c>
      <c r="BG220" s="229">
        <f>IF(N220="zákl. přenesená",J220,0)</f>
        <v>0</v>
      </c>
      <c r="BH220" s="229">
        <f>IF(N220="sníž. přenesená",J220,0)</f>
        <v>0</v>
      </c>
      <c r="BI220" s="229">
        <f>IF(N220="nulová",J220,0)</f>
        <v>0</v>
      </c>
      <c r="BJ220" s="14" t="s">
        <v>85</v>
      </c>
      <c r="BK220" s="230">
        <f>ROUND(I220*H220,3)</f>
        <v>0</v>
      </c>
      <c r="BL220" s="14" t="s">
        <v>1137</v>
      </c>
      <c r="BM220" s="228" t="s">
        <v>1142</v>
      </c>
    </row>
    <row r="221" s="2" customFormat="1" ht="16.5" customHeight="1">
      <c r="A221" s="35"/>
      <c r="B221" s="36"/>
      <c r="C221" s="216" t="s">
        <v>1143</v>
      </c>
      <c r="D221" s="216" t="s">
        <v>140</v>
      </c>
      <c r="E221" s="217" t="s">
        <v>1144</v>
      </c>
      <c r="F221" s="218" t="s">
        <v>1145</v>
      </c>
      <c r="G221" s="219" t="s">
        <v>1136</v>
      </c>
      <c r="H221" s="220">
        <v>1</v>
      </c>
      <c r="I221" s="221"/>
      <c r="J221" s="222">
        <f>ROUND(I221*H221,3)</f>
        <v>0</v>
      </c>
      <c r="K221" s="223"/>
      <c r="L221" s="41"/>
      <c r="M221" s="231" t="s">
        <v>1</v>
      </c>
      <c r="N221" s="232" t="s">
        <v>42</v>
      </c>
      <c r="O221" s="233"/>
      <c r="P221" s="234">
        <f>O221*H221</f>
        <v>0</v>
      </c>
      <c r="Q221" s="234">
        <v>0</v>
      </c>
      <c r="R221" s="234">
        <f>Q221*H221</f>
        <v>0</v>
      </c>
      <c r="S221" s="234">
        <v>0</v>
      </c>
      <c r="T221" s="235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28" t="s">
        <v>1137</v>
      </c>
      <c r="AT221" s="228" t="s">
        <v>140</v>
      </c>
      <c r="AU221" s="228" t="s">
        <v>85</v>
      </c>
      <c r="AY221" s="14" t="s">
        <v>138</v>
      </c>
      <c r="BE221" s="229">
        <f>IF(N221="základní",J221,0)</f>
        <v>0</v>
      </c>
      <c r="BF221" s="229">
        <f>IF(N221="snížená",J221,0)</f>
        <v>0</v>
      </c>
      <c r="BG221" s="229">
        <f>IF(N221="zákl. přenesená",J221,0)</f>
        <v>0</v>
      </c>
      <c r="BH221" s="229">
        <f>IF(N221="sníž. přenesená",J221,0)</f>
        <v>0</v>
      </c>
      <c r="BI221" s="229">
        <f>IF(N221="nulová",J221,0)</f>
        <v>0</v>
      </c>
      <c r="BJ221" s="14" t="s">
        <v>85</v>
      </c>
      <c r="BK221" s="230">
        <f>ROUND(I221*H221,3)</f>
        <v>0</v>
      </c>
      <c r="BL221" s="14" t="s">
        <v>1137</v>
      </c>
      <c r="BM221" s="228" t="s">
        <v>1146</v>
      </c>
    </row>
    <row r="222" s="2" customFormat="1" ht="6.96" customHeight="1">
      <c r="A222" s="35"/>
      <c r="B222" s="63"/>
      <c r="C222" s="64"/>
      <c r="D222" s="64"/>
      <c r="E222" s="64"/>
      <c r="F222" s="64"/>
      <c r="G222" s="64"/>
      <c r="H222" s="64"/>
      <c r="I222" s="64"/>
      <c r="J222" s="64"/>
      <c r="K222" s="64"/>
      <c r="L222" s="41"/>
      <c r="M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</row>
  </sheetData>
  <sheetProtection sheet="1" autoFilter="0" formatColumns="0" formatRows="0" objects="1" scenarios="1" spinCount="100000" saltValue="4zMfyGMBi5GWcW91mLtU43aMbGAL/BOCx0z+gyHy1UmUwDok/5pSxxZ0DcZIB/xAKIaxDJtehSrwGwkRAyzxfQ==" hashValue="pSV0E1myrXBL2ZpxA+jif6nsBAvmXDkWp5xjLRtdjbRP/oq8VEYs+YM3HPK3GqrmHmktbhINhoyeGMW1P5wixA==" algorithmName="SHA-512" password="CC35"/>
  <autoFilter ref="C119:K221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Tereza Čábelková</dc:creator>
  <cp:lastModifiedBy>Tereza Čábelková</cp:lastModifiedBy>
  <dcterms:created xsi:type="dcterms:W3CDTF">2026-01-23T07:00:00Z</dcterms:created>
  <dcterms:modified xsi:type="dcterms:W3CDTF">2026-01-23T07:00:06Z</dcterms:modified>
</cp:coreProperties>
</file>