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Share\munb\homes\stefan\Desktop\"/>
    </mc:Choice>
  </mc:AlternateContent>
  <bookViews>
    <workbookView xWindow="0" yWindow="0" windowWidth="0" windowHeight="0"/>
  </bookViews>
  <sheets>
    <sheet name="Rekapitulace stavby" sheetId="1" r:id="rId1"/>
    <sheet name="2021_04_01 - SO 001 Všeob..." sheetId="2" r:id="rId2"/>
    <sheet name="2021_04_02 - SO 101 Zpevn..." sheetId="3" r:id="rId3"/>
    <sheet name="2021_04_03 - SO 102 Zpevn..." sheetId="4" r:id="rId4"/>
    <sheet name="2021_04_04 - SO 401, 402 ..." sheetId="5" r:id="rId5"/>
    <sheet name="2021_04_05 - SO 801 Sadov..." sheetId="6" r:id="rId6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'2021_04_01 - SO 001 Všeob...'!$C$79:$K$88</definedName>
    <definedName name="_xlnm.Print_Area" localSheetId="1">'2021_04_01 - SO 001 Všeob...'!$C$4:$J$39,'2021_04_01 - SO 001 Všeob...'!$C$67:$J$88</definedName>
    <definedName name="_xlnm.Print_Titles" localSheetId="1">'2021_04_01 - SO 001 Všeob...'!$79:$79</definedName>
    <definedName name="_xlnm._FilterDatabase" localSheetId="2" hidden="1">'2021_04_02 - SO 101 Zpevn...'!$C$89:$K$563</definedName>
    <definedName name="_xlnm.Print_Area" localSheetId="2">'2021_04_02 - SO 101 Zpevn...'!$C$4:$J$39,'2021_04_02 - SO 101 Zpevn...'!$C$77:$J$563</definedName>
    <definedName name="_xlnm.Print_Titles" localSheetId="2">'2021_04_02 - SO 101 Zpevn...'!$89:$89</definedName>
    <definedName name="_xlnm._FilterDatabase" localSheetId="3" hidden="1">'2021_04_03 - SO 102 Zpevn...'!$C$87:$K$406</definedName>
    <definedName name="_xlnm.Print_Area" localSheetId="3">'2021_04_03 - SO 102 Zpevn...'!$C$4:$J$39,'2021_04_03 - SO 102 Zpevn...'!$C$75:$J$406</definedName>
    <definedName name="_xlnm.Print_Titles" localSheetId="3">'2021_04_03 - SO 102 Zpevn...'!$87:$87</definedName>
    <definedName name="_xlnm._FilterDatabase" localSheetId="4" hidden="1">'2021_04_04 - SO 401, 402 ...'!$C$83:$K$150</definedName>
    <definedName name="_xlnm.Print_Area" localSheetId="4">'2021_04_04 - SO 401, 402 ...'!$C$4:$J$39,'2021_04_04 - SO 401, 402 ...'!$C$71:$J$150</definedName>
    <definedName name="_xlnm.Print_Titles" localSheetId="4">'2021_04_04 - SO 401, 402 ...'!$83:$83</definedName>
    <definedName name="_xlnm._FilterDatabase" localSheetId="5" hidden="1">'2021_04_05 - SO 801 Sadov...'!$C$82:$K$207</definedName>
    <definedName name="_xlnm.Print_Area" localSheetId="5">'2021_04_05 - SO 801 Sadov...'!$C$4:$J$39,'2021_04_05 - SO 801 Sadov...'!$C$70:$J$207</definedName>
    <definedName name="_xlnm.Print_Titles" localSheetId="5">'2021_04_05 - SO 801 Sadov...'!$82:$82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206"/>
  <c r="BH206"/>
  <c r="BG206"/>
  <c r="BF206"/>
  <c r="T206"/>
  <c r="T205"/>
  <c r="R206"/>
  <c r="R205"/>
  <c r="P206"/>
  <c r="P205"/>
  <c r="BI202"/>
  <c r="BH202"/>
  <c r="BG202"/>
  <c r="BF202"/>
  <c r="T202"/>
  <c r="T201"/>
  <c r="R202"/>
  <c r="P202"/>
  <c r="P201"/>
  <c r="BI191"/>
  <c r="BH191"/>
  <c r="BG191"/>
  <c r="BF191"/>
  <c r="T191"/>
  <c r="R191"/>
  <c r="P191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8"/>
  <c r="BH88"/>
  <c r="BG88"/>
  <c r="BF88"/>
  <c r="T88"/>
  <c r="R88"/>
  <c r="P88"/>
  <c r="BI86"/>
  <c r="BH86"/>
  <c r="BG86"/>
  <c r="BF86"/>
  <c r="T86"/>
  <c r="R86"/>
  <c r="P86"/>
  <c r="J79"/>
  <c r="F79"/>
  <c r="F77"/>
  <c r="E75"/>
  <c r="J54"/>
  <c r="F54"/>
  <c r="F52"/>
  <c r="E50"/>
  <c r="J24"/>
  <c r="E24"/>
  <c r="J55"/>
  <c r="J23"/>
  <c r="J18"/>
  <c r="E18"/>
  <c r="F80"/>
  <c r="J17"/>
  <c r="J12"/>
  <c r="J77"/>
  <c r="E7"/>
  <c r="E48"/>
  <c i="5" r="J37"/>
  <c r="J36"/>
  <c i="1" r="AY58"/>
  <c i="5" r="J35"/>
  <c i="1" r="AX58"/>
  <c i="5"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0"/>
  <c r="F80"/>
  <c r="F78"/>
  <c r="E76"/>
  <c r="J54"/>
  <c r="F54"/>
  <c r="F52"/>
  <c r="E50"/>
  <c r="J24"/>
  <c r="E24"/>
  <c r="J81"/>
  <c r="J23"/>
  <c r="J18"/>
  <c r="E18"/>
  <c r="F81"/>
  <c r="J17"/>
  <c r="J12"/>
  <c r="J78"/>
  <c r="E7"/>
  <c r="E74"/>
  <c i="4" r="J37"/>
  <c r="J36"/>
  <c i="1" r="AY57"/>
  <c i="4" r="J35"/>
  <c i="1" r="AX57"/>
  <c i="4" r="BI405"/>
  <c r="BH405"/>
  <c r="BG405"/>
  <c r="BF405"/>
  <c r="T405"/>
  <c r="T404"/>
  <c r="R405"/>
  <c r="R404"/>
  <c r="P405"/>
  <c r="P404"/>
  <c r="BI400"/>
  <c r="BH400"/>
  <c r="BG400"/>
  <c r="BF400"/>
  <c r="T400"/>
  <c r="R400"/>
  <c r="P400"/>
  <c r="BI395"/>
  <c r="BH395"/>
  <c r="BG395"/>
  <c r="BF395"/>
  <c r="T395"/>
  <c r="R395"/>
  <c r="P395"/>
  <c r="BI393"/>
  <c r="BH393"/>
  <c r="BG393"/>
  <c r="BF393"/>
  <c r="T393"/>
  <c r="R393"/>
  <c r="P393"/>
  <c r="BI391"/>
  <c r="BH391"/>
  <c r="BG391"/>
  <c r="BF391"/>
  <c r="T391"/>
  <c r="R391"/>
  <c r="P391"/>
  <c r="BI387"/>
  <c r="BH387"/>
  <c r="BG387"/>
  <c r="BF387"/>
  <c r="T387"/>
  <c r="R387"/>
  <c r="P387"/>
  <c r="BI383"/>
  <c r="BH383"/>
  <c r="BG383"/>
  <c r="BF383"/>
  <c r="T383"/>
  <c r="R383"/>
  <c r="P383"/>
  <c r="BI379"/>
  <c r="BH379"/>
  <c r="BG379"/>
  <c r="BF379"/>
  <c r="T379"/>
  <c r="R379"/>
  <c r="P379"/>
  <c r="BI374"/>
  <c r="BH374"/>
  <c r="BG374"/>
  <c r="BF374"/>
  <c r="T374"/>
  <c r="R374"/>
  <c r="P374"/>
  <c r="BI368"/>
  <c r="BH368"/>
  <c r="BG368"/>
  <c r="BF368"/>
  <c r="T368"/>
  <c r="R368"/>
  <c r="P368"/>
  <c r="BI363"/>
  <c r="BH363"/>
  <c r="BG363"/>
  <c r="BF363"/>
  <c r="T363"/>
  <c r="R363"/>
  <c r="P363"/>
  <c r="BI358"/>
  <c r="BH358"/>
  <c r="BG358"/>
  <c r="BF358"/>
  <c r="T358"/>
  <c r="R358"/>
  <c r="P358"/>
  <c r="BI355"/>
  <c r="BH355"/>
  <c r="BG355"/>
  <c r="BF355"/>
  <c r="T355"/>
  <c r="R355"/>
  <c r="P355"/>
  <c r="BI352"/>
  <c r="BH352"/>
  <c r="BG352"/>
  <c r="BF352"/>
  <c r="T352"/>
  <c r="R352"/>
  <c r="P352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5"/>
  <c r="BH335"/>
  <c r="BG335"/>
  <c r="BF335"/>
  <c r="T335"/>
  <c r="R335"/>
  <c r="P335"/>
  <c r="BI334"/>
  <c r="BH334"/>
  <c r="BG334"/>
  <c r="BF334"/>
  <c r="T334"/>
  <c r="R334"/>
  <c r="P334"/>
  <c r="BI331"/>
  <c r="BH331"/>
  <c r="BG331"/>
  <c r="BF331"/>
  <c r="T331"/>
  <c r="R331"/>
  <c r="P331"/>
  <c r="BI326"/>
  <c r="BH326"/>
  <c r="BG326"/>
  <c r="BF326"/>
  <c r="T326"/>
  <c r="R326"/>
  <c r="P326"/>
  <c r="BI321"/>
  <c r="BH321"/>
  <c r="BG321"/>
  <c r="BF321"/>
  <c r="T321"/>
  <c r="R321"/>
  <c r="P321"/>
  <c r="BI320"/>
  <c r="BH320"/>
  <c r="BG320"/>
  <c r="BF320"/>
  <c r="T320"/>
  <c r="R320"/>
  <c r="P320"/>
  <c r="BI316"/>
  <c r="BH316"/>
  <c r="BG316"/>
  <c r="BF316"/>
  <c r="T316"/>
  <c r="R316"/>
  <c r="P316"/>
  <c r="BI313"/>
  <c r="BH313"/>
  <c r="BG313"/>
  <c r="BF313"/>
  <c r="T313"/>
  <c r="R313"/>
  <c r="P313"/>
  <c r="BI308"/>
  <c r="BH308"/>
  <c r="BG308"/>
  <c r="BF308"/>
  <c r="T308"/>
  <c r="R308"/>
  <c r="P308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4"/>
  <c r="BH284"/>
  <c r="BG284"/>
  <c r="BF284"/>
  <c r="T284"/>
  <c r="T283"/>
  <c r="R284"/>
  <c r="R283"/>
  <c r="P284"/>
  <c r="P283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3"/>
  <c r="BH273"/>
  <c r="BG273"/>
  <c r="BF273"/>
  <c r="T273"/>
  <c r="R273"/>
  <c r="P273"/>
  <c r="BI270"/>
  <c r="BH270"/>
  <c r="BG270"/>
  <c r="BF270"/>
  <c r="T270"/>
  <c r="R270"/>
  <c r="P270"/>
  <c r="BI265"/>
  <c r="BH265"/>
  <c r="BG265"/>
  <c r="BF265"/>
  <c r="T265"/>
  <c r="R265"/>
  <c r="P265"/>
  <c r="BI260"/>
  <c r="BH260"/>
  <c r="BG260"/>
  <c r="BF260"/>
  <c r="T260"/>
  <c r="R260"/>
  <c r="P260"/>
  <c r="BI255"/>
  <c r="BH255"/>
  <c r="BG255"/>
  <c r="BF255"/>
  <c r="T255"/>
  <c r="R255"/>
  <c r="P255"/>
  <c r="BI250"/>
  <c r="BH250"/>
  <c r="BG250"/>
  <c r="BF250"/>
  <c r="T250"/>
  <c r="R250"/>
  <c r="P250"/>
  <c r="BI245"/>
  <c r="BH245"/>
  <c r="BG245"/>
  <c r="BF245"/>
  <c r="T245"/>
  <c r="R245"/>
  <c r="P245"/>
  <c r="BI240"/>
  <c r="BH240"/>
  <c r="BG240"/>
  <c r="BF240"/>
  <c r="T240"/>
  <c r="R240"/>
  <c r="P240"/>
  <c r="BI232"/>
  <c r="BH232"/>
  <c r="BG232"/>
  <c r="BF232"/>
  <c r="T232"/>
  <c r="R232"/>
  <c r="P232"/>
  <c r="BI226"/>
  <c r="BH226"/>
  <c r="BG226"/>
  <c r="BF226"/>
  <c r="T226"/>
  <c r="R226"/>
  <c r="P226"/>
  <c r="BI221"/>
  <c r="BH221"/>
  <c r="BG221"/>
  <c r="BF221"/>
  <c r="T221"/>
  <c r="R221"/>
  <c r="P221"/>
  <c r="BI216"/>
  <c r="BH216"/>
  <c r="BG216"/>
  <c r="BF216"/>
  <c r="T216"/>
  <c r="R216"/>
  <c r="P216"/>
  <c r="BI210"/>
  <c r="BH210"/>
  <c r="BG210"/>
  <c r="BF210"/>
  <c r="T210"/>
  <c r="R210"/>
  <c r="P210"/>
  <c r="BI205"/>
  <c r="BH205"/>
  <c r="BG205"/>
  <c r="BF205"/>
  <c r="T205"/>
  <c r="R205"/>
  <c r="P205"/>
  <c r="BI201"/>
  <c r="BH201"/>
  <c r="BG201"/>
  <c r="BF201"/>
  <c r="T201"/>
  <c r="R201"/>
  <c r="P201"/>
  <c r="BI194"/>
  <c r="BH194"/>
  <c r="BG194"/>
  <c r="BF194"/>
  <c r="T194"/>
  <c r="R194"/>
  <c r="P194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69"/>
  <c r="BH169"/>
  <c r="BG169"/>
  <c r="BF169"/>
  <c r="T169"/>
  <c r="R169"/>
  <c r="P169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40"/>
  <c r="BH140"/>
  <c r="BG140"/>
  <c r="BF140"/>
  <c r="T140"/>
  <c r="R140"/>
  <c r="P140"/>
  <c r="BI139"/>
  <c r="BH139"/>
  <c r="BG139"/>
  <c r="BF139"/>
  <c r="T139"/>
  <c r="R139"/>
  <c r="P139"/>
  <c r="BI134"/>
  <c r="BH134"/>
  <c r="BG134"/>
  <c r="BF134"/>
  <c r="T134"/>
  <c r="R134"/>
  <c r="P134"/>
  <c r="BI123"/>
  <c r="BH123"/>
  <c r="BG123"/>
  <c r="BF123"/>
  <c r="T123"/>
  <c r="R123"/>
  <c r="P123"/>
  <c r="BI117"/>
  <c r="BH117"/>
  <c r="BG117"/>
  <c r="BF117"/>
  <c r="T117"/>
  <c r="R117"/>
  <c r="P117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BI91"/>
  <c r="BH91"/>
  <c r="BG91"/>
  <c r="BF91"/>
  <c r="T91"/>
  <c r="R91"/>
  <c r="P91"/>
  <c r="J84"/>
  <c r="F84"/>
  <c r="F82"/>
  <c r="E80"/>
  <c r="J54"/>
  <c r="F54"/>
  <c r="F52"/>
  <c r="E50"/>
  <c r="J24"/>
  <c r="E24"/>
  <c r="J85"/>
  <c r="J23"/>
  <c r="J18"/>
  <c r="E18"/>
  <c r="F85"/>
  <c r="J17"/>
  <c r="J12"/>
  <c r="J82"/>
  <c r="E7"/>
  <c r="E78"/>
  <c i="3" r="J37"/>
  <c r="J36"/>
  <c i="1" r="AY56"/>
  <c i="3" r="J35"/>
  <c i="1" r="AX56"/>
  <c i="3" r="BI562"/>
  <c r="BH562"/>
  <c r="BG562"/>
  <c r="BF562"/>
  <c r="T562"/>
  <c r="T561"/>
  <c r="T560"/>
  <c r="R562"/>
  <c r="R561"/>
  <c r="R560"/>
  <c r="P562"/>
  <c r="P561"/>
  <c r="P560"/>
  <c r="BI558"/>
  <c r="BH558"/>
  <c r="BG558"/>
  <c r="BF558"/>
  <c r="T558"/>
  <c r="T557"/>
  <c r="R558"/>
  <c r="R557"/>
  <c r="P558"/>
  <c r="P557"/>
  <c r="BI553"/>
  <c r="BH553"/>
  <c r="BG553"/>
  <c r="BF553"/>
  <c r="T553"/>
  <c r="R553"/>
  <c r="P553"/>
  <c r="BI549"/>
  <c r="BH549"/>
  <c r="BG549"/>
  <c r="BF549"/>
  <c r="T549"/>
  <c r="R549"/>
  <c r="P549"/>
  <c r="BI544"/>
  <c r="BH544"/>
  <c r="BG544"/>
  <c r="BF544"/>
  <c r="T544"/>
  <c r="R544"/>
  <c r="P544"/>
  <c r="BI542"/>
  <c r="BH542"/>
  <c r="BG542"/>
  <c r="BF542"/>
  <c r="T542"/>
  <c r="R542"/>
  <c r="P542"/>
  <c r="BI540"/>
  <c r="BH540"/>
  <c r="BG540"/>
  <c r="BF540"/>
  <c r="T540"/>
  <c r="R540"/>
  <c r="P540"/>
  <c r="BI536"/>
  <c r="BH536"/>
  <c r="BG536"/>
  <c r="BF536"/>
  <c r="T536"/>
  <c r="R536"/>
  <c r="P536"/>
  <c r="BI532"/>
  <c r="BH532"/>
  <c r="BG532"/>
  <c r="BF532"/>
  <c r="T532"/>
  <c r="R532"/>
  <c r="P532"/>
  <c r="BI528"/>
  <c r="BH528"/>
  <c r="BG528"/>
  <c r="BF528"/>
  <c r="T528"/>
  <c r="R528"/>
  <c r="P528"/>
  <c r="BI522"/>
  <c r="BH522"/>
  <c r="BG522"/>
  <c r="BF522"/>
  <c r="T522"/>
  <c r="R522"/>
  <c r="P522"/>
  <c r="BI516"/>
  <c r="BH516"/>
  <c r="BG516"/>
  <c r="BF516"/>
  <c r="T516"/>
  <c r="R516"/>
  <c r="P516"/>
  <c r="BI511"/>
  <c r="BH511"/>
  <c r="BG511"/>
  <c r="BF511"/>
  <c r="T511"/>
  <c r="R511"/>
  <c r="P511"/>
  <c r="BI508"/>
  <c r="BH508"/>
  <c r="BG508"/>
  <c r="BF508"/>
  <c r="T508"/>
  <c r="R508"/>
  <c r="P508"/>
  <c r="BI503"/>
  <c r="BH503"/>
  <c r="BG503"/>
  <c r="BF503"/>
  <c r="T503"/>
  <c r="R503"/>
  <c r="P503"/>
  <c r="BI498"/>
  <c r="BH498"/>
  <c r="BG498"/>
  <c r="BF498"/>
  <c r="T498"/>
  <c r="R498"/>
  <c r="P498"/>
  <c r="BI495"/>
  <c r="BH495"/>
  <c r="BG495"/>
  <c r="BF495"/>
  <c r="T495"/>
  <c r="R495"/>
  <c r="P495"/>
  <c r="BI489"/>
  <c r="BH489"/>
  <c r="BG489"/>
  <c r="BF489"/>
  <c r="T489"/>
  <c r="R489"/>
  <c r="P489"/>
  <c r="BI485"/>
  <c r="BH485"/>
  <c r="BG485"/>
  <c r="BF485"/>
  <c r="T485"/>
  <c r="R485"/>
  <c r="P485"/>
  <c r="BI475"/>
  <c r="BH475"/>
  <c r="BG475"/>
  <c r="BF475"/>
  <c r="T475"/>
  <c r="R475"/>
  <c r="P475"/>
  <c r="BI474"/>
  <c r="BH474"/>
  <c r="BG474"/>
  <c r="BF474"/>
  <c r="T474"/>
  <c r="R474"/>
  <c r="P474"/>
  <c r="BI473"/>
  <c r="BH473"/>
  <c r="BG473"/>
  <c r="BF473"/>
  <c r="T473"/>
  <c r="R473"/>
  <c r="P473"/>
  <c r="BI467"/>
  <c r="BH467"/>
  <c r="BG467"/>
  <c r="BF467"/>
  <c r="T467"/>
  <c r="R467"/>
  <c r="P467"/>
  <c r="BI462"/>
  <c r="BH462"/>
  <c r="BG462"/>
  <c r="BF462"/>
  <c r="T462"/>
  <c r="R462"/>
  <c r="P462"/>
  <c r="BI461"/>
  <c r="BH461"/>
  <c r="BG461"/>
  <c r="BF461"/>
  <c r="T461"/>
  <c r="R461"/>
  <c r="P461"/>
  <c r="BI457"/>
  <c r="BH457"/>
  <c r="BG457"/>
  <c r="BF457"/>
  <c r="T457"/>
  <c r="R457"/>
  <c r="P457"/>
  <c r="BI452"/>
  <c r="BH452"/>
  <c r="BG452"/>
  <c r="BF452"/>
  <c r="T452"/>
  <c r="R452"/>
  <c r="P452"/>
  <c r="BI447"/>
  <c r="BH447"/>
  <c r="BG447"/>
  <c r="BF447"/>
  <c r="T447"/>
  <c r="R447"/>
  <c r="P447"/>
  <c r="BI446"/>
  <c r="BH446"/>
  <c r="BG446"/>
  <c r="BF446"/>
  <c r="T446"/>
  <c r="R446"/>
  <c r="P446"/>
  <c r="BI445"/>
  <c r="BH445"/>
  <c r="BG445"/>
  <c r="BF445"/>
  <c r="T445"/>
  <c r="R445"/>
  <c r="P445"/>
  <c r="BI444"/>
  <c r="BH444"/>
  <c r="BG444"/>
  <c r="BF444"/>
  <c r="T444"/>
  <c r="R444"/>
  <c r="P444"/>
  <c r="BI443"/>
  <c r="BH443"/>
  <c r="BG443"/>
  <c r="BF443"/>
  <c r="T443"/>
  <c r="R443"/>
  <c r="P443"/>
  <c r="BI440"/>
  <c r="BH440"/>
  <c r="BG440"/>
  <c r="BF440"/>
  <c r="T440"/>
  <c r="R440"/>
  <c r="P440"/>
  <c r="BI439"/>
  <c r="BH439"/>
  <c r="BG439"/>
  <c r="BF439"/>
  <c r="T439"/>
  <c r="R439"/>
  <c r="P439"/>
  <c r="BI434"/>
  <c r="BH434"/>
  <c r="BG434"/>
  <c r="BF434"/>
  <c r="T434"/>
  <c r="R434"/>
  <c r="P434"/>
  <c r="BI430"/>
  <c r="BH430"/>
  <c r="BG430"/>
  <c r="BF430"/>
  <c r="T430"/>
  <c r="R430"/>
  <c r="P430"/>
  <c r="BI429"/>
  <c r="BH429"/>
  <c r="BG429"/>
  <c r="BF429"/>
  <c r="T429"/>
  <c r="R429"/>
  <c r="P429"/>
  <c r="BI424"/>
  <c r="BH424"/>
  <c r="BG424"/>
  <c r="BF424"/>
  <c r="T424"/>
  <c r="R424"/>
  <c r="P424"/>
  <c r="BI421"/>
  <c r="BH421"/>
  <c r="BG421"/>
  <c r="BF421"/>
  <c r="T421"/>
  <c r="R421"/>
  <c r="P421"/>
  <c r="BI420"/>
  <c r="BH420"/>
  <c r="BG420"/>
  <c r="BF420"/>
  <c r="T420"/>
  <c r="R420"/>
  <c r="P420"/>
  <c r="BI419"/>
  <c r="BH419"/>
  <c r="BG419"/>
  <c r="BF419"/>
  <c r="T419"/>
  <c r="R419"/>
  <c r="P419"/>
  <c r="BI416"/>
  <c r="BH416"/>
  <c r="BG416"/>
  <c r="BF416"/>
  <c r="T416"/>
  <c r="R416"/>
  <c r="P416"/>
  <c r="BI414"/>
  <c r="BH414"/>
  <c r="BG414"/>
  <c r="BF414"/>
  <c r="T414"/>
  <c r="R414"/>
  <c r="P414"/>
  <c r="BI413"/>
  <c r="BH413"/>
  <c r="BG413"/>
  <c r="BF413"/>
  <c r="T413"/>
  <c r="R413"/>
  <c r="P413"/>
  <c r="BI412"/>
  <c r="BH412"/>
  <c r="BG412"/>
  <c r="BF412"/>
  <c r="T412"/>
  <c r="R412"/>
  <c r="P412"/>
  <c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8"/>
  <c r="BH408"/>
  <c r="BG408"/>
  <c r="BF408"/>
  <c r="T408"/>
  <c r="R408"/>
  <c r="P408"/>
  <c r="BI406"/>
  <c r="BH406"/>
  <c r="BG406"/>
  <c r="BF406"/>
  <c r="T406"/>
  <c r="R406"/>
  <c r="P406"/>
  <c r="BI405"/>
  <c r="BH405"/>
  <c r="BG405"/>
  <c r="BF405"/>
  <c r="T405"/>
  <c r="R405"/>
  <c r="P405"/>
  <c r="BI403"/>
  <c r="BH403"/>
  <c r="BG403"/>
  <c r="BF403"/>
  <c r="T403"/>
  <c r="R403"/>
  <c r="P403"/>
  <c r="BI402"/>
  <c r="BH402"/>
  <c r="BG402"/>
  <c r="BF402"/>
  <c r="T402"/>
  <c r="R402"/>
  <c r="P402"/>
  <c r="BI401"/>
  <c r="BH401"/>
  <c r="BG401"/>
  <c r="BF401"/>
  <c r="T401"/>
  <c r="R401"/>
  <c r="P401"/>
  <c r="BI400"/>
  <c r="BH400"/>
  <c r="BG400"/>
  <c r="BF400"/>
  <c r="T400"/>
  <c r="R400"/>
  <c r="P400"/>
  <c r="BI399"/>
  <c r="BH399"/>
  <c r="BG399"/>
  <c r="BF399"/>
  <c r="T399"/>
  <c r="R399"/>
  <c r="P399"/>
  <c r="BI398"/>
  <c r="BH398"/>
  <c r="BG398"/>
  <c r="BF398"/>
  <c r="T398"/>
  <c r="R398"/>
  <c r="P398"/>
  <c r="BI397"/>
  <c r="BH397"/>
  <c r="BG397"/>
  <c r="BF397"/>
  <c r="T397"/>
  <c r="R397"/>
  <c r="P397"/>
  <c r="BI394"/>
  <c r="BH394"/>
  <c r="BG394"/>
  <c r="BF394"/>
  <c r="T394"/>
  <c r="R394"/>
  <c r="P394"/>
  <c r="BI393"/>
  <c r="BH393"/>
  <c r="BG393"/>
  <c r="BF393"/>
  <c r="T393"/>
  <c r="R393"/>
  <c r="P393"/>
  <c r="BI390"/>
  <c r="BH390"/>
  <c r="BG390"/>
  <c r="BF390"/>
  <c r="T390"/>
  <c r="R390"/>
  <c r="P390"/>
  <c r="BI385"/>
  <c r="BH385"/>
  <c r="BG385"/>
  <c r="BF385"/>
  <c r="T385"/>
  <c r="R385"/>
  <c r="P385"/>
  <c r="BI382"/>
  <c r="BH382"/>
  <c r="BG382"/>
  <c r="BF382"/>
  <c r="T382"/>
  <c r="R382"/>
  <c r="P382"/>
  <c r="BI378"/>
  <c r="BH378"/>
  <c r="BG378"/>
  <c r="BF378"/>
  <c r="T378"/>
  <c r="R378"/>
  <c r="P378"/>
  <c r="BI374"/>
  <c r="BH374"/>
  <c r="BG374"/>
  <c r="BF374"/>
  <c r="T374"/>
  <c r="R374"/>
  <c r="P374"/>
  <c r="BI370"/>
  <c r="BH370"/>
  <c r="BG370"/>
  <c r="BF370"/>
  <c r="T370"/>
  <c r="R370"/>
  <c r="P370"/>
  <c r="BI362"/>
  <c r="BH362"/>
  <c r="BG362"/>
  <c r="BF362"/>
  <c r="T362"/>
  <c r="R362"/>
  <c r="P362"/>
  <c r="BI359"/>
  <c r="BH359"/>
  <c r="BG359"/>
  <c r="BF359"/>
  <c r="T359"/>
  <c r="R359"/>
  <c r="P359"/>
  <c r="BI354"/>
  <c r="BH354"/>
  <c r="BG354"/>
  <c r="BF354"/>
  <c r="T354"/>
  <c r="R354"/>
  <c r="P354"/>
  <c r="BI348"/>
  <c r="BH348"/>
  <c r="BG348"/>
  <c r="BF348"/>
  <c r="T348"/>
  <c r="R348"/>
  <c r="P348"/>
  <c r="BI342"/>
  <c r="BH342"/>
  <c r="BG342"/>
  <c r="BF342"/>
  <c r="T342"/>
  <c r="R342"/>
  <c r="P342"/>
  <c r="BI336"/>
  <c r="BH336"/>
  <c r="BG336"/>
  <c r="BF336"/>
  <c r="T336"/>
  <c r="R336"/>
  <c r="P336"/>
  <c r="BI330"/>
  <c r="BH330"/>
  <c r="BG330"/>
  <c r="BF330"/>
  <c r="T330"/>
  <c r="R330"/>
  <c r="P330"/>
  <c r="BI324"/>
  <c r="BH324"/>
  <c r="BG324"/>
  <c r="BF324"/>
  <c r="T324"/>
  <c r="R324"/>
  <c r="P324"/>
  <c r="BI319"/>
  <c r="BH319"/>
  <c r="BG319"/>
  <c r="BF319"/>
  <c r="T319"/>
  <c r="R319"/>
  <c r="P319"/>
  <c r="BI306"/>
  <c r="BH306"/>
  <c r="BG306"/>
  <c r="BF306"/>
  <c r="T306"/>
  <c r="R306"/>
  <c r="P306"/>
  <c r="BI295"/>
  <c r="BH295"/>
  <c r="BG295"/>
  <c r="BF295"/>
  <c r="T295"/>
  <c r="R295"/>
  <c r="P295"/>
  <c r="BI290"/>
  <c r="BH290"/>
  <c r="BG290"/>
  <c r="BF290"/>
  <c r="T290"/>
  <c r="R290"/>
  <c r="P290"/>
  <c r="BI280"/>
  <c r="BH280"/>
  <c r="BG280"/>
  <c r="BF280"/>
  <c r="T280"/>
  <c r="R280"/>
  <c r="P280"/>
  <c r="BI274"/>
  <c r="BH274"/>
  <c r="BG274"/>
  <c r="BF274"/>
  <c r="T274"/>
  <c r="R274"/>
  <c r="P274"/>
  <c r="BI270"/>
  <c r="BH270"/>
  <c r="BG270"/>
  <c r="BF270"/>
  <c r="T270"/>
  <c r="R270"/>
  <c r="P270"/>
  <c r="BI258"/>
  <c r="BH258"/>
  <c r="BG258"/>
  <c r="BF258"/>
  <c r="T258"/>
  <c r="R258"/>
  <c r="P258"/>
  <c r="BI255"/>
  <c r="BH255"/>
  <c r="BG255"/>
  <c r="BF255"/>
  <c r="T255"/>
  <c r="R255"/>
  <c r="P255"/>
  <c r="BI250"/>
  <c r="BH250"/>
  <c r="BG250"/>
  <c r="BF250"/>
  <c r="T250"/>
  <c r="R250"/>
  <c r="P250"/>
  <c r="BI245"/>
  <c r="BH245"/>
  <c r="BG245"/>
  <c r="BF245"/>
  <c r="T245"/>
  <c r="R245"/>
  <c r="P245"/>
  <c r="BI232"/>
  <c r="BH232"/>
  <c r="BG232"/>
  <c r="BF232"/>
  <c r="T232"/>
  <c r="R232"/>
  <c r="P232"/>
  <c r="BI228"/>
  <c r="BH228"/>
  <c r="BG228"/>
  <c r="BF228"/>
  <c r="T228"/>
  <c r="R228"/>
  <c r="P228"/>
  <c r="BI225"/>
  <c r="BH225"/>
  <c r="BG225"/>
  <c r="BF225"/>
  <c r="T225"/>
  <c r="R225"/>
  <c r="P225"/>
  <c r="BI220"/>
  <c r="BH220"/>
  <c r="BG220"/>
  <c r="BF220"/>
  <c r="T220"/>
  <c r="R220"/>
  <c r="P220"/>
  <c r="BI217"/>
  <c r="BH217"/>
  <c r="BG217"/>
  <c r="BF217"/>
  <c r="T217"/>
  <c r="R217"/>
  <c r="P217"/>
  <c r="BI213"/>
  <c r="BH213"/>
  <c r="BG213"/>
  <c r="BF213"/>
  <c r="T213"/>
  <c r="R213"/>
  <c r="P213"/>
  <c r="BI210"/>
  <c r="BH210"/>
  <c r="BG210"/>
  <c r="BF210"/>
  <c r="T210"/>
  <c r="R210"/>
  <c r="P210"/>
  <c r="BI204"/>
  <c r="BH204"/>
  <c r="BG204"/>
  <c r="BF204"/>
  <c r="T204"/>
  <c r="R204"/>
  <c r="P204"/>
  <c r="BI201"/>
  <c r="BH201"/>
  <c r="BG201"/>
  <c r="BF201"/>
  <c r="T201"/>
  <c r="R201"/>
  <c r="P201"/>
  <c r="BI196"/>
  <c r="BH196"/>
  <c r="BG196"/>
  <c r="BF196"/>
  <c r="T196"/>
  <c r="R196"/>
  <c r="P196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0"/>
  <c r="BH170"/>
  <c r="BG170"/>
  <c r="BF170"/>
  <c r="T170"/>
  <c r="R170"/>
  <c r="P170"/>
  <c r="BI169"/>
  <c r="BH169"/>
  <c r="BG169"/>
  <c r="BF169"/>
  <c r="T169"/>
  <c r="R169"/>
  <c r="P169"/>
  <c r="BI163"/>
  <c r="BH163"/>
  <c r="BG163"/>
  <c r="BF163"/>
  <c r="T163"/>
  <c r="R163"/>
  <c r="P163"/>
  <c r="BI160"/>
  <c r="BH160"/>
  <c r="BG160"/>
  <c r="BF160"/>
  <c r="T160"/>
  <c r="R160"/>
  <c r="P160"/>
  <c r="BI141"/>
  <c r="BH141"/>
  <c r="BG141"/>
  <c r="BF141"/>
  <c r="T141"/>
  <c r="R141"/>
  <c r="P141"/>
  <c r="BI133"/>
  <c r="BH133"/>
  <c r="BG133"/>
  <c r="BF133"/>
  <c r="T133"/>
  <c r="R133"/>
  <c r="P133"/>
  <c r="BI128"/>
  <c r="BH128"/>
  <c r="BG128"/>
  <c r="BF128"/>
  <c r="T128"/>
  <c r="R128"/>
  <c r="P128"/>
  <c r="BI123"/>
  <c r="BH123"/>
  <c r="BG123"/>
  <c r="BF123"/>
  <c r="T123"/>
  <c r="R123"/>
  <c r="P123"/>
  <c r="BI118"/>
  <c r="BH118"/>
  <c r="BG118"/>
  <c r="BF118"/>
  <c r="T118"/>
  <c r="R118"/>
  <c r="P118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BI93"/>
  <c r="BH93"/>
  <c r="BG93"/>
  <c r="BF93"/>
  <c r="T93"/>
  <c r="R93"/>
  <c r="P93"/>
  <c r="J86"/>
  <c r="F86"/>
  <c r="F84"/>
  <c r="E82"/>
  <c r="J54"/>
  <c r="F54"/>
  <c r="F52"/>
  <c r="E50"/>
  <c r="J24"/>
  <c r="E24"/>
  <c r="J87"/>
  <c r="J23"/>
  <c r="J18"/>
  <c r="E18"/>
  <c r="F55"/>
  <c r="J17"/>
  <c r="J12"/>
  <c r="J84"/>
  <c r="E7"/>
  <c r="E80"/>
  <c i="2" r="J37"/>
  <c r="J36"/>
  <c i="1" r="AY55"/>
  <c i="2" r="J35"/>
  <c i="1" r="AX55"/>
  <c i="2"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6"/>
  <c r="F76"/>
  <c r="F74"/>
  <c r="E72"/>
  <c r="J54"/>
  <c r="F54"/>
  <c r="F52"/>
  <c r="E50"/>
  <c r="J24"/>
  <c r="E24"/>
  <c r="J77"/>
  <c r="J23"/>
  <c r="J18"/>
  <c r="E18"/>
  <c r="F55"/>
  <c r="J17"/>
  <c r="J12"/>
  <c r="J74"/>
  <c r="E7"/>
  <c r="E70"/>
  <c i="1" r="L50"/>
  <c r="AM50"/>
  <c r="AM49"/>
  <c r="L49"/>
  <c r="AM47"/>
  <c r="L47"/>
  <c r="L45"/>
  <c r="L44"/>
  <c i="2" r="BK88"/>
  <c r="J85"/>
  <c r="J82"/>
  <c r="BK86"/>
  <c r="J83"/>
  <c i="1" r="AS54"/>
  <c i="3" r="BK503"/>
  <c r="J489"/>
  <c r="J474"/>
  <c r="BK457"/>
  <c r="BK439"/>
  <c r="BK421"/>
  <c r="J413"/>
  <c r="BK408"/>
  <c r="BK399"/>
  <c r="BK393"/>
  <c r="J382"/>
  <c r="BK362"/>
  <c r="BK324"/>
  <c r="BK306"/>
  <c r="J255"/>
  <c r="BK225"/>
  <c r="J210"/>
  <c r="BK196"/>
  <c r="BK186"/>
  <c r="J175"/>
  <c r="J128"/>
  <c r="BK98"/>
  <c r="BK540"/>
  <c r="BK511"/>
  <c r="BK461"/>
  <c r="J447"/>
  <c r="J440"/>
  <c r="J429"/>
  <c r="J419"/>
  <c r="BK411"/>
  <c r="J409"/>
  <c r="J405"/>
  <c r="BK402"/>
  <c r="J401"/>
  <c r="J399"/>
  <c r="J393"/>
  <c r="BK382"/>
  <c r="BK374"/>
  <c r="J359"/>
  <c r="BK336"/>
  <c r="J306"/>
  <c r="BK280"/>
  <c r="BK258"/>
  <c r="BK250"/>
  <c r="J225"/>
  <c r="J188"/>
  <c r="BK176"/>
  <c r="BK175"/>
  <c r="J163"/>
  <c r="BK123"/>
  <c r="J108"/>
  <c r="BK544"/>
  <c r="BK498"/>
  <c r="J445"/>
  <c r="J434"/>
  <c r="J421"/>
  <c r="BK414"/>
  <c r="BK409"/>
  <c r="J398"/>
  <c r="J385"/>
  <c r="BK359"/>
  <c r="J342"/>
  <c r="J324"/>
  <c r="J274"/>
  <c r="BK245"/>
  <c r="J160"/>
  <c r="BK562"/>
  <c r="J553"/>
  <c r="J536"/>
  <c r="BK522"/>
  <c r="J503"/>
  <c r="BK474"/>
  <c r="BK462"/>
  <c r="J446"/>
  <c r="J258"/>
  <c r="J245"/>
  <c r="BK228"/>
  <c r="J213"/>
  <c r="J191"/>
  <c r="BK160"/>
  <c r="BK128"/>
  <c r="BK108"/>
  <c i="4" r="BK358"/>
  <c r="J352"/>
  <c r="BK321"/>
  <c r="BK302"/>
  <c r="BK290"/>
  <c r="BK273"/>
  <c r="J232"/>
  <c r="BK169"/>
  <c r="BK156"/>
  <c r="J150"/>
  <c r="J140"/>
  <c r="J123"/>
  <c r="J106"/>
  <c r="J400"/>
  <c r="J387"/>
  <c r="BK363"/>
  <c r="J308"/>
  <c r="J299"/>
  <c r="J250"/>
  <c r="J201"/>
  <c r="J134"/>
  <c r="BK393"/>
  <c r="BK379"/>
  <c r="J363"/>
  <c r="BK308"/>
  <c r="J300"/>
  <c r="J280"/>
  <c r="BK260"/>
  <c r="J216"/>
  <c r="BK186"/>
  <c r="J169"/>
  <c r="BK150"/>
  <c r="J111"/>
  <c r="J96"/>
  <c r="J405"/>
  <c r="J391"/>
  <c r="BK352"/>
  <c r="BK335"/>
  <c r="BK301"/>
  <c r="J293"/>
  <c r="J279"/>
  <c r="J245"/>
  <c r="BK216"/>
  <c r="J177"/>
  <c r="J156"/>
  <c r="BK139"/>
  <c i="5" r="BK136"/>
  <c r="BK128"/>
  <c r="J121"/>
  <c r="BK111"/>
  <c r="BK107"/>
  <c r="J102"/>
  <c r="BK96"/>
  <c r="BK92"/>
  <c r="J88"/>
  <c r="J147"/>
  <c r="BK140"/>
  <c r="J133"/>
  <c r="J130"/>
  <c r="BK116"/>
  <c r="J107"/>
  <c r="J149"/>
  <c r="J139"/>
  <c r="J128"/>
  <c r="BK115"/>
  <c r="J112"/>
  <c r="BK104"/>
  <c r="J99"/>
  <c r="BK149"/>
  <c r="J140"/>
  <c r="J131"/>
  <c r="J122"/>
  <c r="BK109"/>
  <c r="BK95"/>
  <c i="6" r="BK202"/>
  <c r="J146"/>
  <c r="BK132"/>
  <c r="BK101"/>
  <c r="BK206"/>
  <c r="BK177"/>
  <c r="BK138"/>
  <c r="BK115"/>
  <c r="BK106"/>
  <c r="J181"/>
  <c r="BK155"/>
  <c r="J139"/>
  <c r="BK122"/>
  <c r="J98"/>
  <c r="J86"/>
  <c i="2" r="J87"/>
  <c r="BK83"/>
  <c r="J88"/>
  <c r="BK85"/>
  <c r="BK82"/>
  <c i="3" r="BK542"/>
  <c r="BK528"/>
  <c r="J511"/>
  <c r="J495"/>
  <c r="J475"/>
  <c r="J467"/>
  <c r="J452"/>
  <c r="BK434"/>
  <c r="BK419"/>
  <c r="J411"/>
  <c r="J400"/>
  <c r="BK398"/>
  <c r="BK390"/>
  <c r="J370"/>
  <c r="BK342"/>
  <c r="BK295"/>
  <c r="BK232"/>
  <c r="J220"/>
  <c r="BK204"/>
  <c r="BK191"/>
  <c r="BK183"/>
  <c r="J169"/>
  <c r="J544"/>
  <c r="J516"/>
  <c r="BK485"/>
  <c r="J457"/>
  <c r="BK446"/>
  <c r="J439"/>
  <c r="BK420"/>
  <c r="BK413"/>
  <c r="J410"/>
  <c r="BK405"/>
  <c r="J403"/>
  <c r="BK400"/>
  <c r="J394"/>
  <c r="BK385"/>
  <c r="J362"/>
  <c r="BK348"/>
  <c r="J319"/>
  <c r="BK290"/>
  <c r="BK270"/>
  <c r="BK210"/>
  <c r="BK169"/>
  <c r="J133"/>
  <c r="J93"/>
  <c r="BK536"/>
  <c r="J462"/>
  <c r="BK440"/>
  <c r="J430"/>
  <c r="J416"/>
  <c r="J408"/>
  <c r="BK397"/>
  <c r="BK370"/>
  <c r="J336"/>
  <c r="J290"/>
  <c r="J270"/>
  <c r="J217"/>
  <c r="J186"/>
  <c r="J176"/>
  <c r="BK118"/>
  <c r="BK103"/>
  <c r="BK558"/>
  <c r="BK553"/>
  <c r="J540"/>
  <c r="J528"/>
  <c r="BK495"/>
  <c r="J473"/>
  <c r="J461"/>
  <c r="BK444"/>
  <c r="BK255"/>
  <c r="J232"/>
  <c r="J196"/>
  <c r="J183"/>
  <c r="BK133"/>
  <c r="J118"/>
  <c r="J98"/>
  <c i="4" r="BK355"/>
  <c r="BK331"/>
  <c r="J320"/>
  <c r="BK296"/>
  <c r="BK284"/>
  <c r="BK265"/>
  <c r="BK201"/>
  <c r="BK166"/>
  <c r="J152"/>
  <c r="J139"/>
  <c r="BK111"/>
  <c r="J101"/>
  <c r="J393"/>
  <c r="J383"/>
  <c r="J335"/>
  <c r="BK334"/>
  <c r="J316"/>
  <c r="J302"/>
  <c r="J301"/>
  <c r="J284"/>
  <c r="J260"/>
  <c r="BK232"/>
  <c r="BK205"/>
  <c r="BK183"/>
  <c r="BK174"/>
  <c r="BK96"/>
  <c r="BK395"/>
  <c r="BK383"/>
  <c r="J368"/>
  <c r="J347"/>
  <c r="J341"/>
  <c r="J321"/>
  <c r="J290"/>
  <c r="J278"/>
  <c r="J265"/>
  <c r="BK250"/>
  <c r="BK226"/>
  <c r="BK210"/>
  <c r="BK194"/>
  <c r="J180"/>
  <c r="BK123"/>
  <c r="BK106"/>
  <c r="BK91"/>
  <c r="J395"/>
  <c r="J358"/>
  <c r="BK344"/>
  <c r="BK320"/>
  <c r="BK299"/>
  <c r="J281"/>
  <c r="BK278"/>
  <c r="BK240"/>
  <c r="J210"/>
  <c r="J174"/>
  <c r="J146"/>
  <c i="5" r="BK147"/>
  <c r="BK129"/>
  <c r="J125"/>
  <c r="BK117"/>
  <c r="BK108"/>
  <c r="BK105"/>
  <c r="BK99"/>
  <c r="J95"/>
  <c r="J91"/>
  <c r="J150"/>
  <c r="BK145"/>
  <c r="BK138"/>
  <c r="BK132"/>
  <c r="J123"/>
  <c r="BK119"/>
  <c r="J115"/>
  <c r="BK110"/>
  <c r="J103"/>
  <c r="BK94"/>
  <c r="BK88"/>
  <c r="J146"/>
  <c r="BK141"/>
  <c r="J137"/>
  <c r="BK133"/>
  <c r="J124"/>
  <c r="J119"/>
  <c r="BK114"/>
  <c r="BK106"/>
  <c r="BK103"/>
  <c r="BK101"/>
  <c r="BK98"/>
  <c r="J92"/>
  <c r="BK150"/>
  <c r="BK144"/>
  <c r="J141"/>
  <c r="J138"/>
  <c r="J136"/>
  <c r="BK130"/>
  <c r="J127"/>
  <c r="BK123"/>
  <c r="BK118"/>
  <c r="J116"/>
  <c r="BK112"/>
  <c r="J106"/>
  <c r="J100"/>
  <c r="J96"/>
  <c r="BK90"/>
  <c r="BK87"/>
  <c i="6" r="BK181"/>
  <c r="J177"/>
  <c r="J157"/>
  <c r="BK139"/>
  <c r="J138"/>
  <c r="J122"/>
  <c r="BK110"/>
  <c r="J96"/>
  <c r="J91"/>
  <c r="J202"/>
  <c r="J179"/>
  <c r="BK161"/>
  <c r="J127"/>
  <c r="J113"/>
  <c r="J110"/>
  <c r="J151"/>
  <c r="BK135"/>
  <c r="J132"/>
  <c r="J129"/>
  <c r="BK124"/>
  <c r="J117"/>
  <c r="J115"/>
  <c r="J109"/>
  <c r="J106"/>
  <c r="BK98"/>
  <c r="BK88"/>
  <c r="BK172"/>
  <c r="J161"/>
  <c r="J155"/>
  <c r="BK148"/>
  <c r="J136"/>
  <c r="BK127"/>
  <c r="BK119"/>
  <c r="BK111"/>
  <c r="BK103"/>
  <c r="BK96"/>
  <c r="BK91"/>
  <c i="2" r="J86"/>
  <c r="BK84"/>
  <c r="BK87"/>
  <c r="J84"/>
  <c i="3" r="BK549"/>
  <c r="BK532"/>
  <c r="BK516"/>
  <c r="J498"/>
  <c r="J485"/>
  <c r="BK473"/>
  <c r="BK445"/>
  <c r="BK424"/>
  <c r="J414"/>
  <c r="J412"/>
  <c r="J402"/>
  <c r="BK394"/>
  <c r="BK378"/>
  <c r="BK354"/>
  <c r="BK319"/>
  <c r="BK274"/>
  <c r="J228"/>
  <c r="BK213"/>
  <c r="J201"/>
  <c r="BK188"/>
  <c r="J177"/>
  <c r="J170"/>
  <c r="BK93"/>
  <c r="J522"/>
  <c r="BK508"/>
  <c r="BK452"/>
  <c r="J444"/>
  <c r="BK430"/>
  <c r="J424"/>
  <c r="BK416"/>
  <c r="BK410"/>
  <c r="BK406"/>
  <c r="BK403"/>
  <c r="BK401"/>
  <c r="J397"/>
  <c r="J390"/>
  <c r="J378"/>
  <c r="J354"/>
  <c r="BK330"/>
  <c r="J295"/>
  <c r="BK141"/>
  <c r="BK113"/>
  <c r="J542"/>
  <c r="BK489"/>
  <c r="BK443"/>
  <c r="BK429"/>
  <c r="J420"/>
  <c r="BK412"/>
  <c r="J406"/>
  <c r="J374"/>
  <c r="J348"/>
  <c r="J330"/>
  <c r="J280"/>
  <c r="BK220"/>
  <c r="J204"/>
  <c r="BK177"/>
  <c r="BK170"/>
  <c r="J113"/>
  <c r="J562"/>
  <c r="J558"/>
  <c r="J549"/>
  <c r="J532"/>
  <c r="J508"/>
  <c r="BK475"/>
  <c r="BK467"/>
  <c r="BK447"/>
  <c r="J443"/>
  <c r="J250"/>
  <c r="BK217"/>
  <c r="BK201"/>
  <c r="BK163"/>
  <c r="J141"/>
  <c r="J123"/>
  <c r="J103"/>
  <c i="4" r="J374"/>
  <c r="J334"/>
  <c r="BK326"/>
  <c r="BK313"/>
  <c r="BK293"/>
  <c r="BK281"/>
  <c r="J240"/>
  <c r="BK177"/>
  <c r="J161"/>
  <c r="BK146"/>
  <c r="BK134"/>
  <c r="J117"/>
  <c r="BK405"/>
  <c r="BK391"/>
  <c r="J379"/>
  <c r="BK341"/>
  <c r="J326"/>
  <c r="J313"/>
  <c r="BK303"/>
  <c r="BK300"/>
  <c r="J270"/>
  <c r="BK255"/>
  <c r="J226"/>
  <c r="J194"/>
  <c r="BK180"/>
  <c r="J166"/>
  <c r="J91"/>
  <c r="BK387"/>
  <c r="BK374"/>
  <c r="J355"/>
  <c r="J344"/>
  <c r="J331"/>
  <c r="BK316"/>
  <c r="BK279"/>
  <c r="BK270"/>
  <c r="J255"/>
  <c r="BK245"/>
  <c r="J221"/>
  <c r="J205"/>
  <c r="J183"/>
  <c r="BK152"/>
  <c r="BK117"/>
  <c r="BK101"/>
  <c r="BK400"/>
  <c r="BK368"/>
  <c r="BK347"/>
  <c r="J303"/>
  <c r="J296"/>
  <c r="BK280"/>
  <c r="J273"/>
  <c r="BK221"/>
  <c r="J186"/>
  <c r="BK161"/>
  <c r="BK140"/>
  <c i="5" r="BK135"/>
  <c r="BK127"/>
  <c r="J120"/>
  <c r="J110"/>
  <c r="J104"/>
  <c r="J98"/>
  <c r="J94"/>
  <c r="J90"/>
  <c r="BK148"/>
  <c r="BK142"/>
  <c r="J134"/>
  <c r="BK131"/>
  <c r="BK120"/>
  <c r="J118"/>
  <c r="BK113"/>
  <c r="J109"/>
  <c r="J101"/>
  <c r="BK89"/>
  <c r="J148"/>
  <c r="J145"/>
  <c r="J144"/>
  <c r="J135"/>
  <c r="BK134"/>
  <c r="BK125"/>
  <c r="BK122"/>
  <c r="J113"/>
  <c r="J111"/>
  <c r="BK102"/>
  <c r="BK100"/>
  <c r="BK97"/>
  <c r="J87"/>
  <c r="BK146"/>
  <c r="J142"/>
  <c r="BK139"/>
  <c r="BK137"/>
  <c r="J132"/>
  <c r="J129"/>
  <c r="BK124"/>
  <c r="BK121"/>
  <c r="J117"/>
  <c r="J114"/>
  <c r="J108"/>
  <c r="J105"/>
  <c r="J97"/>
  <c r="BK91"/>
  <c r="J89"/>
  <c i="6" r="BK179"/>
  <c r="J172"/>
  <c r="BK143"/>
  <c r="J135"/>
  <c r="J119"/>
  <c r="BK109"/>
  <c r="BK93"/>
  <c r="BK86"/>
  <c r="J206"/>
  <c r="J191"/>
  <c r="BK164"/>
  <c r="J148"/>
  <c r="BK117"/>
  <c r="J111"/>
  <c r="BK108"/>
  <c r="J103"/>
  <c r="BK191"/>
  <c r="BK175"/>
  <c r="BK169"/>
  <c r="J164"/>
  <c r="J143"/>
  <c r="BK136"/>
  <c r="J175"/>
  <c r="J169"/>
  <c r="BK157"/>
  <c r="BK151"/>
  <c r="BK146"/>
  <c r="BK129"/>
  <c r="J124"/>
  <c r="BK113"/>
  <c r="J108"/>
  <c r="J101"/>
  <c r="J93"/>
  <c r="J88"/>
  <c l="1" r="R201"/>
  <c i="2" r="P81"/>
  <c r="P80"/>
  <c i="1" r="AU55"/>
  <c i="3" r="BK92"/>
  <c r="J92"/>
  <c r="J61"/>
  <c r="P92"/>
  <c r="BK244"/>
  <c r="J244"/>
  <c r="J62"/>
  <c r="T244"/>
  <c r="P273"/>
  <c r="T273"/>
  <c r="R289"/>
  <c r="P384"/>
  <c r="R384"/>
  <c r="P428"/>
  <c r="BK521"/>
  <c r="J521"/>
  <c r="J67"/>
  <c r="T521"/>
  <c i="4" r="P90"/>
  <c r="BK193"/>
  <c r="J193"/>
  <c r="J62"/>
  <c r="R204"/>
  <c r="P220"/>
  <c r="BK289"/>
  <c r="J289"/>
  <c r="J66"/>
  <c r="T373"/>
  <c i="5" r="R86"/>
  <c r="BK93"/>
  <c r="J93"/>
  <c r="J62"/>
  <c r="T126"/>
  <c r="R143"/>
  <c i="6" r="P85"/>
  <c r="P84"/>
  <c r="P83"/>
  <c i="1" r="AU59"/>
  <c i="2" r="BK81"/>
  <c r="J81"/>
  <c r="J60"/>
  <c r="R81"/>
  <c r="R80"/>
  <c i="4" r="T90"/>
  <c r="R193"/>
  <c r="BK204"/>
  <c r="J204"/>
  <c r="J63"/>
  <c r="BK220"/>
  <c r="J220"/>
  <c r="J64"/>
  <c r="T289"/>
  <c r="R373"/>
  <c i="5" r="P86"/>
  <c r="R93"/>
  <c r="R126"/>
  <c r="BK143"/>
  <c r="J143"/>
  <c r="J64"/>
  <c i="2" r="T81"/>
  <c r="T80"/>
  <c i="3" r="R92"/>
  <c r="P244"/>
  <c r="BK273"/>
  <c r="J273"/>
  <c r="J63"/>
  <c r="R273"/>
  <c r="P289"/>
  <c r="BK384"/>
  <c r="J384"/>
  <c r="J65"/>
  <c r="T384"/>
  <c r="T428"/>
  <c r="R521"/>
  <c i="4" r="R90"/>
  <c r="P193"/>
  <c r="T204"/>
  <c r="T220"/>
  <c r="R289"/>
  <c r="BK373"/>
  <c r="J373"/>
  <c r="J67"/>
  <c i="5" r="BK86"/>
  <c r="J86"/>
  <c r="J61"/>
  <c r="T93"/>
  <c r="P126"/>
  <c r="T143"/>
  <c i="6" r="T85"/>
  <c r="T84"/>
  <c r="T83"/>
  <c i="3" r="T92"/>
  <c r="T91"/>
  <c r="T90"/>
  <c r="R244"/>
  <c r="BK289"/>
  <c r="J289"/>
  <c r="J64"/>
  <c r="T289"/>
  <c r="BK428"/>
  <c r="J428"/>
  <c r="J66"/>
  <c r="R428"/>
  <c r="P521"/>
  <c i="4" r="BK90"/>
  <c r="J90"/>
  <c r="J61"/>
  <c r="T193"/>
  <c r="P204"/>
  <c r="R220"/>
  <c r="P289"/>
  <c r="P373"/>
  <c i="5" r="T86"/>
  <c r="T85"/>
  <c r="T84"/>
  <c r="P93"/>
  <c r="BK126"/>
  <c r="J126"/>
  <c r="J63"/>
  <c r="P143"/>
  <c i="6" r="BK85"/>
  <c r="J85"/>
  <c r="J61"/>
  <c r="R85"/>
  <c r="R84"/>
  <c r="R83"/>
  <c i="3" r="BK561"/>
  <c r="J561"/>
  <c r="J70"/>
  <c i="4" r="BK283"/>
  <c r="J283"/>
  <c r="J65"/>
  <c r="BK404"/>
  <c r="J404"/>
  <c r="J68"/>
  <c i="3" r="BK557"/>
  <c r="J557"/>
  <c r="J68"/>
  <c i="6" r="BK205"/>
  <c r="J205"/>
  <c r="J63"/>
  <c r="F55"/>
  <c r="BE106"/>
  <c r="BE108"/>
  <c r="BE109"/>
  <c r="BE110"/>
  <c r="BE132"/>
  <c r="BE136"/>
  <c r="BE138"/>
  <c r="BE139"/>
  <c r="BE164"/>
  <c r="BE175"/>
  <c r="BE177"/>
  <c r="BE181"/>
  <c r="BE191"/>
  <c r="E73"/>
  <c r="J80"/>
  <c r="BE93"/>
  <c r="BE101"/>
  <c r="BE111"/>
  <c r="BE113"/>
  <c r="BE143"/>
  <c r="BE146"/>
  <c r="BE157"/>
  <c r="J52"/>
  <c r="BE86"/>
  <c r="BE88"/>
  <c r="BE91"/>
  <c r="BE96"/>
  <c r="BE98"/>
  <c r="BE119"/>
  <c r="BE122"/>
  <c r="BE127"/>
  <c r="BE129"/>
  <c r="BE135"/>
  <c r="BE148"/>
  <c r="BE155"/>
  <c r="BE169"/>
  <c r="BE172"/>
  <c r="BE179"/>
  <c r="BE202"/>
  <c r="BE206"/>
  <c r="BE103"/>
  <c r="BE115"/>
  <c r="BE117"/>
  <c r="BE124"/>
  <c r="BE151"/>
  <c r="BE161"/>
  <c i="5" r="E48"/>
  <c r="J52"/>
  <c r="F55"/>
  <c r="BE92"/>
  <c r="BE98"/>
  <c r="BE106"/>
  <c r="BE110"/>
  <c r="BE127"/>
  <c r="BE133"/>
  <c r="BE134"/>
  <c r="BE141"/>
  <c r="BE147"/>
  <c r="BE149"/>
  <c r="BE150"/>
  <c r="BE87"/>
  <c r="BE88"/>
  <c r="BE91"/>
  <c r="BE94"/>
  <c r="BE107"/>
  <c r="BE109"/>
  <c r="BE115"/>
  <c r="BE116"/>
  <c r="BE117"/>
  <c r="BE123"/>
  <c r="BE129"/>
  <c r="BE130"/>
  <c r="BE131"/>
  <c r="BE135"/>
  <c r="BE136"/>
  <c r="BE137"/>
  <c r="BE140"/>
  <c r="BE142"/>
  <c r="BE144"/>
  <c r="BE145"/>
  <c r="BE146"/>
  <c r="BE90"/>
  <c r="BE95"/>
  <c r="BE96"/>
  <c r="BE97"/>
  <c r="BE99"/>
  <c r="BE101"/>
  <c r="BE102"/>
  <c r="BE104"/>
  <c r="BE105"/>
  <c r="BE108"/>
  <c r="BE111"/>
  <c r="BE114"/>
  <c r="BE125"/>
  <c r="BE128"/>
  <c r="BE138"/>
  <c r="BE139"/>
  <c r="J55"/>
  <c r="BE89"/>
  <c r="BE100"/>
  <c r="BE103"/>
  <c r="BE112"/>
  <c r="BE113"/>
  <c r="BE118"/>
  <c r="BE119"/>
  <c r="BE120"/>
  <c r="BE121"/>
  <c r="BE122"/>
  <c r="BE124"/>
  <c r="BE132"/>
  <c r="BE148"/>
  <c i="4" r="J52"/>
  <c r="F55"/>
  <c r="BE91"/>
  <c r="BE123"/>
  <c r="BE150"/>
  <c r="BE166"/>
  <c r="BE177"/>
  <c r="BE194"/>
  <c r="BE201"/>
  <c r="BE205"/>
  <c r="BE284"/>
  <c r="BE308"/>
  <c r="BE313"/>
  <c r="BE316"/>
  <c r="BE331"/>
  <c r="BE334"/>
  <c r="BE341"/>
  <c r="BE358"/>
  <c r="BE368"/>
  <c r="BE374"/>
  <c r="BE379"/>
  <c r="BE383"/>
  <c r="BE393"/>
  <c r="E48"/>
  <c r="J55"/>
  <c r="BE134"/>
  <c r="BE140"/>
  <c r="BE161"/>
  <c r="BE174"/>
  <c r="BE232"/>
  <c r="BE250"/>
  <c r="BE255"/>
  <c r="BE260"/>
  <c r="BE265"/>
  <c r="BE280"/>
  <c r="BE281"/>
  <c r="BE290"/>
  <c r="BE293"/>
  <c r="BE296"/>
  <c r="BE300"/>
  <c r="BE301"/>
  <c r="BE302"/>
  <c r="BE320"/>
  <c r="BE321"/>
  <c r="BE347"/>
  <c r="BE391"/>
  <c r="BE101"/>
  <c r="BE106"/>
  <c r="BE111"/>
  <c r="BE117"/>
  <c r="BE139"/>
  <c r="BE146"/>
  <c r="BE152"/>
  <c r="BE156"/>
  <c r="BE169"/>
  <c r="BE210"/>
  <c r="BE216"/>
  <c r="BE240"/>
  <c r="BE245"/>
  <c r="BE270"/>
  <c r="BE273"/>
  <c r="BE326"/>
  <c r="BE352"/>
  <c r="BE355"/>
  <c r="BE395"/>
  <c r="BE400"/>
  <c r="BE405"/>
  <c r="BE96"/>
  <c r="BE180"/>
  <c r="BE183"/>
  <c r="BE186"/>
  <c r="BE221"/>
  <c r="BE226"/>
  <c r="BE278"/>
  <c r="BE279"/>
  <c r="BE299"/>
  <c r="BE303"/>
  <c r="BE335"/>
  <c r="BE344"/>
  <c r="BE363"/>
  <c r="BE387"/>
  <c i="3" r="E48"/>
  <c r="J52"/>
  <c r="J55"/>
  <c r="F87"/>
  <c r="BE169"/>
  <c r="BE170"/>
  <c r="BE175"/>
  <c r="BE176"/>
  <c r="BE183"/>
  <c r="BE210"/>
  <c r="BE220"/>
  <c r="BE443"/>
  <c r="BE445"/>
  <c r="BE452"/>
  <c r="BE485"/>
  <c r="BE495"/>
  <c r="BE544"/>
  <c r="BE549"/>
  <c r="BE553"/>
  <c r="BE558"/>
  <c r="BE562"/>
  <c r="BE93"/>
  <c r="BE123"/>
  <c r="BE128"/>
  <c r="BE133"/>
  <c r="BE163"/>
  <c r="BE196"/>
  <c r="BE225"/>
  <c r="BE228"/>
  <c r="BE250"/>
  <c r="BE255"/>
  <c r="BE324"/>
  <c r="BE354"/>
  <c r="BE362"/>
  <c r="BE382"/>
  <c r="BE390"/>
  <c r="BE401"/>
  <c r="BE403"/>
  <c r="BE406"/>
  <c r="BE411"/>
  <c r="BE419"/>
  <c r="BE421"/>
  <c r="BE424"/>
  <c r="BE444"/>
  <c r="BE446"/>
  <c r="BE447"/>
  <c r="BE457"/>
  <c r="BE467"/>
  <c r="BE473"/>
  <c r="BE475"/>
  <c r="BE503"/>
  <c r="BE508"/>
  <c r="BE511"/>
  <c r="BE516"/>
  <c r="BE522"/>
  <c r="BE528"/>
  <c r="BE532"/>
  <c r="BE540"/>
  <c r="BE98"/>
  <c r="BE118"/>
  <c r="BE177"/>
  <c r="BE186"/>
  <c r="BE188"/>
  <c r="BE191"/>
  <c r="BE201"/>
  <c r="BE204"/>
  <c r="BE213"/>
  <c r="BE217"/>
  <c r="BE232"/>
  <c r="BE274"/>
  <c r="BE280"/>
  <c r="BE290"/>
  <c r="BE295"/>
  <c r="BE306"/>
  <c r="BE342"/>
  <c r="BE370"/>
  <c r="BE374"/>
  <c r="BE378"/>
  <c r="BE393"/>
  <c r="BE394"/>
  <c r="BE398"/>
  <c r="BE399"/>
  <c r="BE400"/>
  <c r="BE405"/>
  <c r="BE408"/>
  <c r="BE412"/>
  <c r="BE429"/>
  <c r="BE434"/>
  <c r="BE439"/>
  <c r="BE440"/>
  <c r="BE461"/>
  <c r="BE462"/>
  <c r="BE474"/>
  <c r="BE489"/>
  <c r="BE498"/>
  <c r="BE542"/>
  <c r="BE103"/>
  <c r="BE108"/>
  <c r="BE113"/>
  <c r="BE141"/>
  <c r="BE160"/>
  <c r="BE245"/>
  <c r="BE258"/>
  <c r="BE270"/>
  <c r="BE319"/>
  <c r="BE330"/>
  <c r="BE336"/>
  <c r="BE348"/>
  <c r="BE359"/>
  <c r="BE385"/>
  <c r="BE397"/>
  <c r="BE402"/>
  <c r="BE409"/>
  <c r="BE410"/>
  <c r="BE413"/>
  <c r="BE414"/>
  <c r="BE416"/>
  <c r="BE420"/>
  <c r="BE430"/>
  <c r="BE536"/>
  <c i="2" r="E48"/>
  <c r="J52"/>
  <c r="J55"/>
  <c r="F77"/>
  <c r="BE84"/>
  <c r="BE85"/>
  <c r="BE82"/>
  <c r="BE83"/>
  <c r="BE86"/>
  <c r="BE87"/>
  <c r="BE88"/>
  <c r="F36"/>
  <c i="1" r="BC55"/>
  <c i="2" r="F37"/>
  <c i="1" r="BD55"/>
  <c i="3" r="F34"/>
  <c i="1" r="BA56"/>
  <c i="4" r="F34"/>
  <c i="1" r="BA57"/>
  <c i="5" r="F37"/>
  <c i="1" r="BD58"/>
  <c i="5" r="F34"/>
  <c i="1" r="BA58"/>
  <c i="6" r="F35"/>
  <c i="1" r="BB59"/>
  <c i="2" r="J34"/>
  <c i="1" r="AW55"/>
  <c i="3" r="F36"/>
  <c i="1" r="BC56"/>
  <c i="4" r="F36"/>
  <c i="1" r="BC57"/>
  <c i="5" r="F36"/>
  <c i="1" r="BC58"/>
  <c i="5" r="F35"/>
  <c i="1" r="BB58"/>
  <c i="6" r="F36"/>
  <c i="1" r="BC59"/>
  <c i="2" r="F34"/>
  <c i="1" r="BA55"/>
  <c i="3" r="F37"/>
  <c i="1" r="BD56"/>
  <c i="3" r="F35"/>
  <c i="1" r="BB56"/>
  <c i="4" r="F37"/>
  <c i="1" r="BD57"/>
  <c i="6" r="J34"/>
  <c i="1" r="AW59"/>
  <c i="2" r="F35"/>
  <c i="1" r="BB55"/>
  <c i="3" r="J34"/>
  <c i="1" r="AW56"/>
  <c i="4" r="F35"/>
  <c i="1" r="BB57"/>
  <c i="4" r="J34"/>
  <c i="1" r="AW57"/>
  <c i="5" r="J34"/>
  <c i="1" r="AW58"/>
  <c i="6" r="F34"/>
  <c i="1" r="BA59"/>
  <c i="6" r="F37"/>
  <c i="1" r="BD59"/>
  <c i="5" l="1" r="P85"/>
  <c r="P84"/>
  <c i="1" r="AU58"/>
  <c i="4" r="T89"/>
  <c r="T88"/>
  <c r="R89"/>
  <c r="R88"/>
  <c i="5" r="R85"/>
  <c r="R84"/>
  <c i="3" r="P91"/>
  <c r="P90"/>
  <c i="1" r="AU56"/>
  <c i="3" r="R91"/>
  <c r="R90"/>
  <c i="4" r="P89"/>
  <c r="P88"/>
  <c i="1" r="AU57"/>
  <c i="6" r="BK201"/>
  <c r="J201"/>
  <c r="J62"/>
  <c i="4" r="BK89"/>
  <c r="J89"/>
  <c r="J60"/>
  <c i="2" r="BK80"/>
  <c r="J80"/>
  <c r="J59"/>
  <c i="3" r="BK91"/>
  <c r="J91"/>
  <c r="J60"/>
  <c r="BK560"/>
  <c r="J560"/>
  <c r="J69"/>
  <c i="5" r="BK85"/>
  <c r="J85"/>
  <c r="J60"/>
  <c i="6" r="BK84"/>
  <c r="J84"/>
  <c r="J60"/>
  <c i="3" r="F33"/>
  <c i="1" r="AZ56"/>
  <c i="6" r="F33"/>
  <c i="1" r="AZ59"/>
  <c i="2" r="F33"/>
  <c i="1" r="AZ55"/>
  <c i="4" r="F33"/>
  <c i="1" r="AZ57"/>
  <c i="5" r="J33"/>
  <c i="1" r="AV58"/>
  <c r="AT58"/>
  <c r="BB54"/>
  <c r="W31"/>
  <c r="BD54"/>
  <c r="W33"/>
  <c i="3" r="J33"/>
  <c i="1" r="AV56"/>
  <c r="AT56"/>
  <c r="BC54"/>
  <c r="W32"/>
  <c i="6" r="J33"/>
  <c i="1" r="AV59"/>
  <c r="AT59"/>
  <c i="2" r="J33"/>
  <c i="1" r="AV55"/>
  <c r="AT55"/>
  <c i="4" r="J33"/>
  <c i="1" r="AV57"/>
  <c r="AT57"/>
  <c i="5" r="F33"/>
  <c i="1" r="AZ58"/>
  <c r="BA54"/>
  <c r="AW54"/>
  <c r="AK30"/>
  <c i="4" l="1" r="BK88"/>
  <c r="J88"/>
  <c r="J59"/>
  <c i="5" r="BK84"/>
  <c r="J84"/>
  <c r="J59"/>
  <c i="3" r="BK90"/>
  <c r="J90"/>
  <c i="6" r="BK83"/>
  <c r="J83"/>
  <c r="J59"/>
  <c i="1" r="AU54"/>
  <c i="3" r="J30"/>
  <c i="1" r="AG56"/>
  <c r="AX54"/>
  <c r="W30"/>
  <c i="2" r="J30"/>
  <c i="1" r="AG55"/>
  <c r="AZ54"/>
  <c r="W29"/>
  <c r="AY54"/>
  <c i="2" l="1" r="J39"/>
  <c i="3" r="J39"/>
  <c r="J59"/>
  <c i="1" r="AN56"/>
  <c r="AN55"/>
  <c i="4" r="J30"/>
  <c i="1" r="AG57"/>
  <c r="AN57"/>
  <c i="6" r="J30"/>
  <c i="1" r="AG59"/>
  <c i="5" r="J30"/>
  <c i="1" r="AG58"/>
  <c r="AV54"/>
  <c r="AK29"/>
  <c i="5" l="1" r="J39"/>
  <c i="4" r="J39"/>
  <c i="6" r="J39"/>
  <c i="1" r="AN58"/>
  <c r="AN59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<sst xmlns="http://schemas.openxmlformats.org/spreadsheetml/2006/main">
  <si>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</si>
  <si>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</si>
  <si>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</si>
  <si>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</si>
  <si>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</si>
  <si>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{da04011f-16c9-4d08-8c64-75eb23461b2f}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</si>
  <si>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</si>
  <si>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</si>
  <si>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</si>
  <si>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</si>
  <si>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</si>
  <si>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</si>
  <si>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0,0001</t>
  </si>
  <si>
    <t>Kód:</t>
  </si>
  <si>
    <t>2021_04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</si>
  <si>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</si>
  <si>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</si>
  <si>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Zřízení nového parkoviště v ulici Na Šarlejích v Novém Bydžově</t>
  </si>
  <si>
    <t>KSO:</t>
  </si>
  <si>
    <t>823</t>
  </si>
  <si>
    <t>CC-CZ:</t>
  </si>
  <si>
    <t>2</t>
  </si>
  <si>
    <t>Místo:</t>
  </si>
  <si>
    <t>Nový Bydžov</t>
  </si>
  <si>
    <t>Datum:</t>
  </si>
  <si>
    <t>19. 2. 2021</t>
  </si>
  <si>
    <t>CZ-CPV:</t>
  </si>
  <si>
    <t>45000000-7</t>
  </si>
  <si>
    <t>CZ-CPA:</t>
  </si>
  <si>
    <t>42</t>
  </si>
  <si>
    <t>Zadavatel:</t>
  </si>
  <si>
    <t>IČ:</t>
  </si>
  <si>
    <t>00269247</t>
  </si>
  <si>
    <t>Město Nový Bydžov</t>
  </si>
  <si>
    <t>DIČ:</t>
  </si>
  <si>
    <t>CZ00269247</t>
  </si>
  <si>
    <t>Uchazeč:</t>
  </si>
  <si>
    <t>Vyplň údaj</t>
  </si>
  <si>
    <t>Projektant:</t>
  </si>
  <si>
    <t>25292161</t>
  </si>
  <si>
    <t>PRODIN a.s.</t>
  </si>
  <si>
    <t>CZ25292161</t>
  </si>
  <si>
    <t>True</t>
  </si>
  <si>
    <t>Zpracovatel:</t>
  </si>
  <si>
    <t/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</si>
  <si>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</si>
  <si>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</si>
  <si>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</si>
  <si>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</si>
  <si>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</si>
  <si>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</si>
  <si>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</si>
  <si>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</si>
  <si>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</si>
  <si>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</si>
  <si>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</si>
  <si>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</si>
  <si>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</si>
  <si>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</si>
  <si>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</si>
  <si>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</si>
  <si>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</si>
  <si>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</si>
  <si>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</si>
  <si>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</si>
  <si>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</si>
  <si>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</si>
  <si>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</si>
  <si>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</si>
  <si>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</si>
  <si>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</si>
  <si>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</si>
  <si>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</si>
  <si>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</si>
  <si>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</si>
  <si>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</si>
  <si>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</si>
  <si>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</si>
  <si>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</si>
  <si>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</si>
  <si>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</si>
  <si>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</si>
  <si>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</si>
  <si>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</si>
  <si>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</si>
  <si>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</si>
  <si>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</si>
  <si>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2021_04_01</t>
  </si>
  <si>
    <t>SO 001 Všeobecné položky</t>
  </si>
  <si>
    <t>STA</t>
  </si>
  <si>
    <t>1</t>
  </si>
  <si>
    <t>{2c6ca832-b32b-4b6e-9b02-a3854098e9dd}</t>
  </si>
  <si>
    <t>2021_04_02</t>
  </si>
  <si>
    <t>SO 101 Zpevněné plochy I. etapa</t>
  </si>
  <si>
    <t>{fc58e3f2-31cd-45f7-b625-0338a49be296}</t>
  </si>
  <si>
    <t>2021_04_03</t>
  </si>
  <si>
    <t>SO 102 Zpevněné plochy II. etapa</t>
  </si>
  <si>
    <t>{2c97ec1b-512e-4ea1-a447-342212710919}</t>
  </si>
  <si>
    <t>2021_04_04</t>
  </si>
  <si>
    <t>SO 401, 402 Veřejné osvětlení a kabelové chráničky</t>
  </si>
  <si>
    <t>{e545bfb1-94d7-45b4-a578-c5bd446859d0}</t>
  </si>
  <si>
    <t>2021_04_05</t>
  </si>
  <si>
    <t>SO 801 Sadové úpravy</t>
  </si>
  <si>
    <t>{ccf03f98-eaa5-4a1d-873f-341f45793db1}</t>
  </si>
  <si>
    <t>KRYCÍ LIST SOUPISU PRACÍ</t>
  </si>
  <si>
    <t>Objekt:</t>
  </si>
  <si>
    <t>2021_04_01 - SO 001 Všeobecné položky</t>
  </si>
  <si>
    <t>REKAPITULACE ČLENĚNÍ SOUPISU PRACÍ</t>
  </si>
  <si>
    <t>Kód dílu - Popis</t>
  </si>
  <si>
    <t>Cena celkem [CZK]</t>
  </si>
  <si>
    <t>-1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</si>
  <si>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</si>
  <si>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</si>
  <si>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</si>
  <si>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</si>
  <si>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</si>
  <si>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</si>
  <si>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</si>
  <si>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</si>
  <si>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</si>
  <si>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</si>
  <si>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</si>
  <si>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</si>
  <si>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</si>
  <si>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</si>
  <si>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</si>
  <si>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</si>
  <si>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</si>
  <si>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</si>
  <si>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</si>
  <si>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012103001</t>
  </si>
  <si>
    <t>Geodetické práce před výstavbou - vytyčení stavby</t>
  </si>
  <si>
    <t>soubor</t>
  </si>
  <si>
    <t>4</t>
  </si>
  <si>
    <t>-1935968092</t>
  </si>
  <si>
    <t>012103006</t>
  </si>
  <si>
    <t>Geodetické práce před výstavbou - vytyčení sítí</t>
  </si>
  <si>
    <t>2024108562</t>
  </si>
  <si>
    <t>3</t>
  </si>
  <si>
    <t>012303001</t>
  </si>
  <si>
    <t>Geodetické práce po výstavbě - zeměření skutečného provedení stavby</t>
  </si>
  <si>
    <t>1708004650</t>
  </si>
  <si>
    <t>013254001</t>
  </si>
  <si>
    <t>Dokumentace skutečného provedení stavby</t>
  </si>
  <si>
    <t>237704481</t>
  </si>
  <si>
    <t>030001001</t>
  </si>
  <si>
    <t>Zařízení staveniště - DIO</t>
  </si>
  <si>
    <t>-733596722</t>
  </si>
  <si>
    <t>6</t>
  </si>
  <si>
    <t>030001002</t>
  </si>
  <si>
    <t>Zařízení staveniště</t>
  </si>
  <si>
    <t>-2013224966</t>
  </si>
  <si>
    <t>7</t>
  </si>
  <si>
    <t>043002002</t>
  </si>
  <si>
    <t>Zkoušky hutnění zemní pláně</t>
  </si>
  <si>
    <t>kus</t>
  </si>
  <si>
    <t>-688472981</t>
  </si>
  <si>
    <t>2021_04_02 - SO 101 Zpevněné plochy I. etapa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</si>
  <si>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</si>
  <si>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</si>
  <si>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</si>
  <si>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</si>
  <si>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</si>
  <si>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</si>
  <si>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</si>
  <si>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</si>
  <si>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</si>
  <si>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</si>
  <si>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</si>
  <si>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HSV</t>
  </si>
  <si>
    <t>Práce a dodávky HSV</t>
  </si>
  <si>
    <t>Zemní práce</t>
  </si>
  <si>
    <t>113107223</t>
  </si>
  <si>
    <t>Odstranění podkladu z kameniva drceného tl přes 200 do 300 mm strojně pl přes 200 m2</t>
  </si>
  <si>
    <t>m2</t>
  </si>
  <si>
    <t>-877071655</t>
  </si>
  <si>
    <t>Online PSC</t>
  </si>
  <si>
    <t>https://podminky.urs.cz/item/CS_URS_2022_01/113107223</t>
  </si>
  <si>
    <t>P</t>
  </si>
  <si>
    <t>Poznámka k položce:_x000d_
vypočteno z výkresu C.2 Situace stavby</t>
  </si>
  <si>
    <t>VV</t>
  </si>
  <si>
    <t>"pro novou komunikaci" 176</t>
  </si>
  <si>
    <t>Součet</t>
  </si>
  <si>
    <t>113107322</t>
  </si>
  <si>
    <t>Odstranění podkladu z kameniva drceného tl přes 100 do 200 mm strojně pl do 50 m2</t>
  </si>
  <si>
    <t>1740900144</t>
  </si>
  <si>
    <t>https://podminky.urs.cz/item/CS_URS_2022_01/113107322</t>
  </si>
  <si>
    <t>Poznámka k položce:_x000d_
vypočteno z výkresu C.2. Situace stavby</t>
  </si>
  <si>
    <t>"tl. 140 mm - pro chodník" 5</t>
  </si>
  <si>
    <t>113107331</t>
  </si>
  <si>
    <t>Odstranění podkladu z betonu prostého tl přes 100 do 150 mm strojně pl do 50 m2</t>
  </si>
  <si>
    <t>-328482414</t>
  </si>
  <si>
    <t>https://podminky.urs.cz/item/CS_URS_2022_01/113107331</t>
  </si>
  <si>
    <t>"pro sjezd k nemovitosti" 3</t>
  </si>
  <si>
    <t>113107332</t>
  </si>
  <si>
    <t>Odstranění podkladu z betonu prostého tl přes 150 do 300 mm strojně pl do 50 m2</t>
  </si>
  <si>
    <t>-686334018</t>
  </si>
  <si>
    <t>https://podminky.urs.cz/item/CS_URS_2022_01/113107332</t>
  </si>
  <si>
    <t>"přídlažba" (11+4)*0,25</t>
  </si>
  <si>
    <t>113154114</t>
  </si>
  <si>
    <t>Frézování živičného krytu tl 100 mm pruh š 0,5 m pl do 500 m2 bez překážek v trase</t>
  </si>
  <si>
    <t>-1077496669</t>
  </si>
  <si>
    <t>https://podminky.urs.cz/item/CS_URS_2022_01/113154114</t>
  </si>
  <si>
    <t>"tl. 60 mm - napojení na stávající stav" 15</t>
  </si>
  <si>
    <t>113154122</t>
  </si>
  <si>
    <t>Frézování živičného krytu tl 40 mm pruh š přes 0,5 do 1 m pl do 500 m2 bez překážek v trase</t>
  </si>
  <si>
    <t>203044375</t>
  </si>
  <si>
    <t>https://podminky.urs.cz/item/CS_URS_2022_01/113154122</t>
  </si>
  <si>
    <t>"napojení na stávající stav" (8+10+8+4)*1</t>
  </si>
  <si>
    <t>113154125</t>
  </si>
  <si>
    <t>Frézování živičného krytu tl 150 mm pruh š 1 m pl do 500 m2 bez překážek v trase</t>
  </si>
  <si>
    <t>463850503</t>
  </si>
  <si>
    <t>"pro chodník" 5</t>
  </si>
  <si>
    <t>8</t>
  </si>
  <si>
    <t>113202111</t>
  </si>
  <si>
    <t>Vytrhání obrub krajníků obrubníků stojatých</t>
  </si>
  <si>
    <t>m</t>
  </si>
  <si>
    <t>414315801</t>
  </si>
  <si>
    <t>https://podminky.urs.cz/item/CS_URS_2022_01/113202111</t>
  </si>
  <si>
    <t>Poznámka k položce:_x000d_
vypočteno z výkresu C.2. Situace stavby a B.3. Geodetický výkres</t>
  </si>
  <si>
    <t>11+4</t>
  </si>
  <si>
    <t>9</t>
  </si>
  <si>
    <t>122151103</t>
  </si>
  <si>
    <t>Odkopávky a prokopávky nezapažené v hornině třídy těžitelnosti I skupiny 1 a 2 objem do 100 m3 strojně</t>
  </si>
  <si>
    <t>m3</t>
  </si>
  <si>
    <t>-917011918</t>
  </si>
  <si>
    <t>https://podminky.urs.cz/item/CS_URS_2022_01/122151103</t>
  </si>
  <si>
    <t>Poznámka k položce:_x000d_
vypočteno z výkresu C.2. Situace stavby, C.3. Vzorové řezy, B.3. Geodetický výkres</t>
  </si>
  <si>
    <t>"pro komunikaci" (218+14)*0,1</t>
  </si>
  <si>
    <t>"pro parkovací stání" (70+85+70+85)*0,1</t>
  </si>
  <si>
    <t>"pro chodník" (40+65)*0,1</t>
  </si>
  <si>
    <t>"drn" (160+159)*0,15</t>
  </si>
  <si>
    <t>10</t>
  </si>
  <si>
    <t>122251103</t>
  </si>
  <si>
    <t>Odkopávky a prokopávky nezapažené v hornině třídy těžitelnosti I skupiny 3 objem do 100 m3 strojně</t>
  </si>
  <si>
    <t>-1606747989</t>
  </si>
  <si>
    <t>https://podminky.urs.cz/item/CS_URS_2022_01/122251103</t>
  </si>
  <si>
    <t>"pro komunikaci" (218+14)*0,35</t>
  </si>
  <si>
    <t>"pro sjezd k nemovitosti" 3*0,37</t>
  </si>
  <si>
    <t>"pro parkovací stání" (70+85+70+85)*0,35</t>
  </si>
  <si>
    <t>"pro chodník" (40+65)*0,29</t>
  </si>
  <si>
    <t>Mezisoučet</t>
  </si>
  <si>
    <t>sanace zemní pláně tl. 300 mm pod zpevněné plochy 100%</t>
  </si>
  <si>
    <t>"komunikace" 365*0,3</t>
  </si>
  <si>
    <t>"parkovací stání" 276*0,3</t>
  </si>
  <si>
    <t>"sjezd k nemovitosti" 2*0,3</t>
  </si>
  <si>
    <t>"varovný pás v místě sjezdu k nemovitosti" 1,5*0,3</t>
  </si>
  <si>
    <t>"chodník" 98*0,3</t>
  </si>
  <si>
    <t>"varovný pás v místě chodníku" 4*0,3</t>
  </si>
  <si>
    <t>"kamenný obrubník OP4" 275*0,5*0,3</t>
  </si>
  <si>
    <t>"betonová chodníková obruba" 42*0,2*0,3</t>
  </si>
  <si>
    <t>11</t>
  </si>
  <si>
    <t>122201109</t>
  </si>
  <si>
    <t>Příplatek za lepivost u odkopávek v hornině tř. 1 až 3</t>
  </si>
  <si>
    <t>-2105452912</t>
  </si>
  <si>
    <t>112,55+488,98</t>
  </si>
  <si>
    <t>12</t>
  </si>
  <si>
    <t>132201101</t>
  </si>
  <si>
    <t>Hloubení rýh š do 600 mm v hornině tř. 3 objemu do 100 m3</t>
  </si>
  <si>
    <t>-257833169</t>
  </si>
  <si>
    <t>Poznámka k položce:_x000d_
vypočteno z výkresu C.2. Situace stavby, C.3. Vzorové řezy</t>
  </si>
  <si>
    <t>"kanalizační přípojky"</t>
  </si>
  <si>
    <t>(15,5+8+9+8+2,5+26,5+5,5+11,5)*0,6*1,2</t>
  </si>
  <si>
    <t>"odvodňovací žebro" (13+16)*0,4*0,6</t>
  </si>
  <si>
    <t>13</t>
  </si>
  <si>
    <t>132201109</t>
  </si>
  <si>
    <t>Příplatek za lepivost k hloubení rýh š do 600 mm v hornině tř. 3</t>
  </si>
  <si>
    <t>304756132</t>
  </si>
  <si>
    <t>14</t>
  </si>
  <si>
    <t>133201101</t>
  </si>
  <si>
    <t>Hloubení šachet v hornině tř. 3 objemu do 100 m3</t>
  </si>
  <si>
    <t>-1098700667</t>
  </si>
  <si>
    <t>"UV" 4*1,5*1,5*1,3</t>
  </si>
  <si>
    <t>"Š" 3*2*2*1,3</t>
  </si>
  <si>
    <t>133201108</t>
  </si>
  <si>
    <t>Kopané sondy prováděné ručně pro zjištění průběhu inženýrských sítí</t>
  </si>
  <si>
    <t>-227177704</t>
  </si>
  <si>
    <t>16</t>
  </si>
  <si>
    <t>133201109</t>
  </si>
  <si>
    <t>Příplatek za lepivost u hloubení šachet v hornině tř. 3</t>
  </si>
  <si>
    <t>-1664136103</t>
  </si>
  <si>
    <t>17</t>
  </si>
  <si>
    <t>162701105</t>
  </si>
  <si>
    <t>Vodorovné přemístění do 10000 m výkopku/sypaniny z horniny tř. 1 až 4</t>
  </si>
  <si>
    <t>1693926396</t>
  </si>
  <si>
    <t>"odkopávky" 112,55+488,98</t>
  </si>
  <si>
    <t>"rýhy" 69,24</t>
  </si>
  <si>
    <t>"šachty" 27,3</t>
  </si>
  <si>
    <t>"zásyp" -41,52</t>
  </si>
  <si>
    <t>18</t>
  </si>
  <si>
    <t>162701109</t>
  </si>
  <si>
    <t>Příplatek k vodorovnému přemístění výkopku/sypaniny z horniny tř. 1 až 4 ZKD 1000 m přes 10000 m</t>
  </si>
  <si>
    <t>-28607846</t>
  </si>
  <si>
    <t>656,55*2</t>
  </si>
  <si>
    <t>19</t>
  </si>
  <si>
    <t>171251201</t>
  </si>
  <si>
    <t>Uložení sypaniny na skládky nebo meziskládky</t>
  </si>
  <si>
    <t>-1171945000</t>
  </si>
  <si>
    <t>https://podminky.urs.cz/item/CS_URS_2022_01/171251201</t>
  </si>
  <si>
    <t>20</t>
  </si>
  <si>
    <t>171201211</t>
  </si>
  <si>
    <t>Poplatek za uložení stavebního odpadu - zeminy a kameniva na skládce</t>
  </si>
  <si>
    <t>t</t>
  </si>
  <si>
    <t>1057139795</t>
  </si>
  <si>
    <t>656,55*1,8</t>
  </si>
  <si>
    <t>174101101</t>
  </si>
  <si>
    <t>Zásyp jam, šachet rýh nebo kolem objektů sypaninou se zhutněním</t>
  </si>
  <si>
    <t>-522088799</t>
  </si>
  <si>
    <t>(15,5+8+9+8+2,5+26,5+5,5+11,5)*0,6*0,8</t>
  </si>
  <si>
    <t>22</t>
  </si>
  <si>
    <t>175101201</t>
  </si>
  <si>
    <t>Obsypání objektu nad přilehlým původním terénem sypaninou bez prohození sítem, uloženou do 3 m</t>
  </si>
  <si>
    <t>1967189355</t>
  </si>
  <si>
    <t>"UV" 4*1,5*1,5*1,3-4*3,14*0,25*0,25*1,2</t>
  </si>
  <si>
    <t>"Š" 3*2*2*1,3-3*3,14*0,5*0,5*1,2</t>
  </si>
  <si>
    <t>23</t>
  </si>
  <si>
    <t>M</t>
  </si>
  <si>
    <t>58344171</t>
  </si>
  <si>
    <t>štěrkodrť frakce 0/32</t>
  </si>
  <si>
    <t>1174299049</t>
  </si>
  <si>
    <t>23,532*2</t>
  </si>
  <si>
    <t>24</t>
  </si>
  <si>
    <t>175111101</t>
  </si>
  <si>
    <t>Obsypání potrubí ručně sypaninou bez prohození, uloženou do 3 m</t>
  </si>
  <si>
    <t>-1140931271</t>
  </si>
  <si>
    <t>https://podminky.urs.cz/item/CS_URS_2022_01/175111101</t>
  </si>
  <si>
    <t>(15,5+8+9+8+2,5+26,5+5,5+11,5)*0,6*0,3</t>
  </si>
  <si>
    <t>25</t>
  </si>
  <si>
    <t>834376037</t>
  </si>
  <si>
    <t>15,57*2 "Přepočtené koeficientem množství"</t>
  </si>
  <si>
    <t>26</t>
  </si>
  <si>
    <t>181301102</t>
  </si>
  <si>
    <t>Rozprostření ornice tl vrstvy do 150 mm pl do 500 m2 v rovině nebo ve svahu do 1:5</t>
  </si>
  <si>
    <t>905303836</t>
  </si>
  <si>
    <t>160+159</t>
  </si>
  <si>
    <t>27</t>
  </si>
  <si>
    <t>103715005</t>
  </si>
  <si>
    <t>zemina vhodná pro ohumusování</t>
  </si>
  <si>
    <t>1709151286</t>
  </si>
  <si>
    <t>319*0,15</t>
  </si>
  <si>
    <t>28</t>
  </si>
  <si>
    <t>181411131</t>
  </si>
  <si>
    <t>Založení parkového trávníku výsevem pl do 1000 m2 v rovině a ve svahu do 1:5</t>
  </si>
  <si>
    <t>-1205045935</t>
  </si>
  <si>
    <t>https://podminky.urs.cz/item/CS_URS_2022_01/181411131</t>
  </si>
  <si>
    <t>29</t>
  </si>
  <si>
    <t>00572410</t>
  </si>
  <si>
    <t>osivo směs travní parková</t>
  </si>
  <si>
    <t>kg</t>
  </si>
  <si>
    <t>-551541509</t>
  </si>
  <si>
    <t>744,33333333333*0,015 "Přepočtené koeficientem množství"</t>
  </si>
  <si>
    <t>30</t>
  </si>
  <si>
    <t>181951101</t>
  </si>
  <si>
    <t>Úprava pláně v hornině tř. 1 až 4 bez zhutnění</t>
  </si>
  <si>
    <t>-586682045</t>
  </si>
  <si>
    <t>31</t>
  </si>
  <si>
    <t>181951102</t>
  </si>
  <si>
    <t>Úprava pláně v hornině tř. 1 až 4 se zhutněním</t>
  </si>
  <si>
    <t>-199057786</t>
  </si>
  <si>
    <t>fr. 0-63 - sanace zemní pláně pod zpevněné plochy 100%</t>
  </si>
  <si>
    <t>"komunikace" 365</t>
  </si>
  <si>
    <t>"parkovací stání" 276</t>
  </si>
  <si>
    <t>"sjezd k nemovitosti" 2</t>
  </si>
  <si>
    <t>"varovný pás v místě sjezdu k nemovitosti" 1,5</t>
  </si>
  <si>
    <t>"chodník" 98</t>
  </si>
  <si>
    <t>"varovný pás v místě chodníku" 4</t>
  </si>
  <si>
    <t>"kamenný obrubník OP4" 275*0,5</t>
  </si>
  <si>
    <t>"betonová chodníková obruba" 42*0,2</t>
  </si>
  <si>
    <t>Zakládání</t>
  </si>
  <si>
    <t>32</t>
  </si>
  <si>
    <t>211531111</t>
  </si>
  <si>
    <t>Výplň odvodňovacích žeber nebo trativodů kamenivem hrubým drceným frakce 16 až 63 mm</t>
  </si>
  <si>
    <t>-1574779809</t>
  </si>
  <si>
    <t>https://podminky.urs.cz/item/CS_URS_2022_01/211531111</t>
  </si>
  <si>
    <t>"fr. 16/32" (13+16)*0,4*0,6</t>
  </si>
  <si>
    <t>33</t>
  </si>
  <si>
    <t>211971121</t>
  </si>
  <si>
    <t>Zřízení opláštění žeber nebo trativodů geotextilií v rýze nebo zářezu sklonu přes 1:2 š do 2,5 m</t>
  </si>
  <si>
    <t>1615587151</t>
  </si>
  <si>
    <t>https://podminky.urs.cz/item/CS_URS_2022_01/211971121</t>
  </si>
  <si>
    <t>(13+16)*(0,4+0,6+0,4+0,6+0,4)+2*0,8*1,2</t>
  </si>
  <si>
    <t>34</t>
  </si>
  <si>
    <t>69311172</t>
  </si>
  <si>
    <t>geotextilie PP s ÚV stabilizací 300g/m2</t>
  </si>
  <si>
    <t>-718486595</t>
  </si>
  <si>
    <t>71,52*1,05"Přepočtené koeficientem množství"</t>
  </si>
  <si>
    <t>35</t>
  </si>
  <si>
    <t>213141112</t>
  </si>
  <si>
    <t>Zřízení vrstvy z geotextilie v rovině nebo ve sklonu do 1:5 š přes 3 do 6 m</t>
  </si>
  <si>
    <t>1447957560</t>
  </si>
  <si>
    <t>https://podminky.urs.cz/item/CS_URS_2022_01/213141112</t>
  </si>
  <si>
    <t>36</t>
  </si>
  <si>
    <t>693110041</t>
  </si>
  <si>
    <t>geotextilie tkaná (polypropylen) PP 60 280 g/m2</t>
  </si>
  <si>
    <t>1601389688</t>
  </si>
  <si>
    <t>892,4*1,15 "přepočtené koeficientem množství"</t>
  </si>
  <si>
    <t>Vodorovné konstrukce</t>
  </si>
  <si>
    <t>37</t>
  </si>
  <si>
    <t>451541111</t>
  </si>
  <si>
    <t>Lože pod potrubí otevřený výkop ze štěrkodrtě</t>
  </si>
  <si>
    <t>624554828</t>
  </si>
  <si>
    <t>https://podminky.urs.cz/item/CS_URS_2022_01/451541111</t>
  </si>
  <si>
    <t>(15,5+8+9+8+2,5+26,5+5,5+11,5)*0,6*0,1</t>
  </si>
  <si>
    <t>38</t>
  </si>
  <si>
    <t>451561111</t>
  </si>
  <si>
    <t>Lože pod dlažby z kameniva drceného drobného vrstva tl do 100 mm</t>
  </si>
  <si>
    <t>748645868</t>
  </si>
  <si>
    <t>https://podminky.urs.cz/item/CS_URS_2022_01/451561111</t>
  </si>
  <si>
    <t>Komunikace pozemní</t>
  </si>
  <si>
    <t>39</t>
  </si>
  <si>
    <t>564831111</t>
  </si>
  <si>
    <t>Podklad ze štěrkodrtě ŠD plochy přes 100 m2 tl 100 mm</t>
  </si>
  <si>
    <t>-556586941</t>
  </si>
  <si>
    <t>https://podminky.urs.cz/item/CS_URS_2022_01/564831111</t>
  </si>
  <si>
    <t>"obrubník chodníkový" 42*0,2</t>
  </si>
  <si>
    <t>40</t>
  </si>
  <si>
    <t>564861111</t>
  </si>
  <si>
    <t>Podklad ze štěrkodrtě ŠD plochy přes 100 m2 tl 200 mm</t>
  </si>
  <si>
    <t>83154734</t>
  </si>
  <si>
    <t>https://podminky.urs.cz/item/CS_URS_2022_01/564861111</t>
  </si>
  <si>
    <t>"obrubník" 275*0,5</t>
  </si>
  <si>
    <t>41</t>
  </si>
  <si>
    <t>564871116</t>
  </si>
  <si>
    <t>Podklad ze štěrkodrtě ŠD plochy přes 100 m2 tl. 300 mm</t>
  </si>
  <si>
    <t>-1710049776</t>
  </si>
  <si>
    <t>https://podminky.urs.cz/item/CS_URS_2022_01/564871116</t>
  </si>
  <si>
    <t>564952111</t>
  </si>
  <si>
    <t>Podklad z mechanicky zpevněného kameniva MZK tl 150 mm</t>
  </si>
  <si>
    <t>1734206185</t>
  </si>
  <si>
    <t>https://podminky.urs.cz/item/CS_URS_2022_01/564952111</t>
  </si>
  <si>
    <t>43</t>
  </si>
  <si>
    <t>565145111</t>
  </si>
  <si>
    <t>Asfaltový beton vrstva podkladní ACP 16 (obalované kamenivo OKS) tl 60 mm š do 3 m</t>
  </si>
  <si>
    <t>534474853</t>
  </si>
  <si>
    <t>https://podminky.urs.cz/item/CS_URS_2022_01/565145111</t>
  </si>
  <si>
    <t>"napojení na stávající stav" (8+10+8+4)*0,5</t>
  </si>
  <si>
    <t>44</t>
  </si>
  <si>
    <t>567122114</t>
  </si>
  <si>
    <t>Podklad ze směsi stmelené cementem SC C 8/10 (KSC I) tl 150 mm</t>
  </si>
  <si>
    <t>298296941</t>
  </si>
  <si>
    <t>https://podminky.urs.cz/item/CS_URS_2022_01/567122114</t>
  </si>
  <si>
    <t>45</t>
  </si>
  <si>
    <t>573111112</t>
  </si>
  <si>
    <t>Postřik živičný infiltrační s posypem z asfaltu množství 1 kg/m2</t>
  </si>
  <si>
    <t>-1994462124</t>
  </si>
  <si>
    <t>https://podminky.urs.cz/item/CS_URS_2022_01/573111112</t>
  </si>
  <si>
    <t>46</t>
  </si>
  <si>
    <t>573211112</t>
  </si>
  <si>
    <t>Postřik živičný spojovací z asfaltu v množství 0,70 kg/m2</t>
  </si>
  <si>
    <t>1355612053</t>
  </si>
  <si>
    <t>https://podminky.urs.cz/item/CS_URS_2022_01/573211112</t>
  </si>
  <si>
    <t>47</t>
  </si>
  <si>
    <t>577134111</t>
  </si>
  <si>
    <t>Asfaltový beton vrstva obrusná ACO 11 (ABS) tř. I tl 40 mm š do 3 m z nemodifikovaného asfaltu</t>
  </si>
  <si>
    <t>1891231102</t>
  </si>
  <si>
    <t>https://podminky.urs.cz/item/CS_URS_2022_01/577134111</t>
  </si>
  <si>
    <t>48</t>
  </si>
  <si>
    <t>591211111</t>
  </si>
  <si>
    <t>Kladení dlažby z kostek drobných z kamene do lože z kameniva těženého tl 50 mm</t>
  </si>
  <si>
    <t>2082478546</t>
  </si>
  <si>
    <t>https://podminky.urs.cz/item/CS_URS_2022_01/591211111</t>
  </si>
  <si>
    <t>49</t>
  </si>
  <si>
    <t>58381007</t>
  </si>
  <si>
    <t>kostka štípaná dlažební žula drobná 8/10</t>
  </si>
  <si>
    <t>1443670675</t>
  </si>
  <si>
    <t>276*1,02 "Přepočtené koeficientem množství"</t>
  </si>
  <si>
    <t>50</t>
  </si>
  <si>
    <t>596211122</t>
  </si>
  <si>
    <t>Kladení zámkové dlažby komunikací pro pěší ručně tl 60 mm skupiny B pl přes 100 do 300 m2</t>
  </si>
  <si>
    <t>-1461578821</t>
  </si>
  <si>
    <t>https://podminky.urs.cz/item/CS_URS_2022_01/596211122</t>
  </si>
  <si>
    <t>51</t>
  </si>
  <si>
    <t>59245016</t>
  </si>
  <si>
    <t>dlažba tvar čtverec betonová 100x100x60mm přírodní</t>
  </si>
  <si>
    <t>-674807754</t>
  </si>
  <si>
    <t>"chodník" 65*1,03 "Přepočtené koeficientem množství"</t>
  </si>
  <si>
    <t>"sjezd k nemovitosti" 1,5 "přepočtené koeficientem množství"</t>
  </si>
  <si>
    <t>52</t>
  </si>
  <si>
    <t>59245270</t>
  </si>
  <si>
    <t>dlažba tvar čtverec betonová 100x100x60mm barevná</t>
  </si>
  <si>
    <t>1930622883</t>
  </si>
  <si>
    <t>"chodník" 33 "Přepočtené koeficientem množství"</t>
  </si>
  <si>
    <t>"sjezd k nemovitosti" 0,5 "Přepočtené koeficientem množství"</t>
  </si>
  <si>
    <t>53</t>
  </si>
  <si>
    <t>59245006</t>
  </si>
  <si>
    <t>dlažba tvar obdélník betonová pro nevidomé 200x100x60mm barevná</t>
  </si>
  <si>
    <t>2004330061</t>
  </si>
  <si>
    <t>"varovný pás v místě chodníku" 4*1,03 "Přepočtené koeficientem množství"</t>
  </si>
  <si>
    <t>"varovný pás v místě sjezdu k nemovitosti" 1,5*1,03 "Přepočtené koeficientem množství"</t>
  </si>
  <si>
    <t>54</t>
  </si>
  <si>
    <t>596211124</t>
  </si>
  <si>
    <t>Příplatek za kombinaci dvou barev u kladení betonových dlažeb komunikací pro pěší ručně tl 60 mm skupiny B</t>
  </si>
  <si>
    <t>1980533478</t>
  </si>
  <si>
    <t>https://podminky.urs.cz/item/CS_URS_2022_01/596211124</t>
  </si>
  <si>
    <t>Trubní vedení</t>
  </si>
  <si>
    <t>55</t>
  </si>
  <si>
    <t>871315221</t>
  </si>
  <si>
    <t>Kanalizační potrubí z tvrdého PVC jednovrstvé tuhost třídy SN8 DN 160</t>
  </si>
  <si>
    <t>1494026854</t>
  </si>
  <si>
    <t>https://podminky.urs.cz/item/CS_URS_2022_01/871315221</t>
  </si>
  <si>
    <t>15,5+8+9+8+2,5+26,5+5,5+11,5</t>
  </si>
  <si>
    <t>56</t>
  </si>
  <si>
    <t>877310310</t>
  </si>
  <si>
    <t>Montáž kolen na kanalizačním potrubí z PP trub hladkých plnostěnných DN 150</t>
  </si>
  <si>
    <t>296168691</t>
  </si>
  <si>
    <t>https://podminky.urs.cz/item/CS_URS_2022_01/877310310</t>
  </si>
  <si>
    <t>57</t>
  </si>
  <si>
    <t>28617172</t>
  </si>
  <si>
    <t>koleno kanalizační PP SN16 30° DN 150</t>
  </si>
  <si>
    <t>-1895099811</t>
  </si>
  <si>
    <t>58</t>
  </si>
  <si>
    <t>894411111</t>
  </si>
  <si>
    <t>Zřízení šachet kanalizačních z betonových dílců na potrubí DN do 200 dno beton tř. C 25/30</t>
  </si>
  <si>
    <t>483631961</t>
  </si>
  <si>
    <t>https://podminky.urs.cz/item/CS_URS_2022_01/894411111</t>
  </si>
  <si>
    <t>59</t>
  </si>
  <si>
    <t>59224044</t>
  </si>
  <si>
    <t>dno betonové šachtové DN 500 betonový žlab i nástupnice 100x98,5x23cm</t>
  </si>
  <si>
    <t>-832899716</t>
  </si>
  <si>
    <t>60</t>
  </si>
  <si>
    <t>59224066</t>
  </si>
  <si>
    <t>skruž betonová DN 1000x250 PS, 100x25x12cm</t>
  </si>
  <si>
    <t>1176240876</t>
  </si>
  <si>
    <t>61</t>
  </si>
  <si>
    <t>59224068</t>
  </si>
  <si>
    <t>skruž betonová DN 1000x500 PS, 100x50x12cm</t>
  </si>
  <si>
    <t>1956395381</t>
  </si>
  <si>
    <t>62</t>
  </si>
  <si>
    <t>59224070</t>
  </si>
  <si>
    <t>skruž betonová DN 1000x1000 PS, 100x100x12cm</t>
  </si>
  <si>
    <t>1843946588</t>
  </si>
  <si>
    <t>63</t>
  </si>
  <si>
    <t>592243161X03</t>
  </si>
  <si>
    <t>deska betonová zákrytová pro kruhové šachty 100/62,5/27 cm</t>
  </si>
  <si>
    <t>-1127448297</t>
  </si>
  <si>
    <t>64</t>
  </si>
  <si>
    <t>59224348</t>
  </si>
  <si>
    <t>těsnění elastomerové pro spojení šachetních dílů DN 1000</t>
  </si>
  <si>
    <t>788201406</t>
  </si>
  <si>
    <t>65</t>
  </si>
  <si>
    <t>894812065</t>
  </si>
  <si>
    <t>Osazení poklopu litinového pro třídu zatížení D 400</t>
  </si>
  <si>
    <t>1059020782</t>
  </si>
  <si>
    <t>66</t>
  </si>
  <si>
    <t>286619351</t>
  </si>
  <si>
    <t>poklop šachtový litinový pro třídu zatížení D 400</t>
  </si>
  <si>
    <t>-1333884343</t>
  </si>
  <si>
    <t>67</t>
  </si>
  <si>
    <t>895941311</t>
  </si>
  <si>
    <t>Zřízení vpusti kanalizační uliční z betonových dílců typ UVB-50</t>
  </si>
  <si>
    <t>483106741</t>
  </si>
  <si>
    <t>68</t>
  </si>
  <si>
    <t>59223852</t>
  </si>
  <si>
    <t>dno pro uliční vpusť s kalovou prohlubní betonové 450x300x50mm</t>
  </si>
  <si>
    <t>2051234018</t>
  </si>
  <si>
    <t>69</t>
  </si>
  <si>
    <t>59223850</t>
  </si>
  <si>
    <t>dno pro uliční vpusť s výtokovým otvorem betonové 450x330x50mm</t>
  </si>
  <si>
    <t>-1761827997</t>
  </si>
  <si>
    <t>70</t>
  </si>
  <si>
    <t>59223864</t>
  </si>
  <si>
    <t>prstenec pro uliční vpusť vyrovnávací betonový 390x60x130mm</t>
  </si>
  <si>
    <t>405502041</t>
  </si>
  <si>
    <t>71</t>
  </si>
  <si>
    <t>59223857</t>
  </si>
  <si>
    <t>skruž pro uliční vpusť horní betonová 450x295x50mm</t>
  </si>
  <si>
    <t>1101497582</t>
  </si>
  <si>
    <t>72</t>
  </si>
  <si>
    <t>592238541</t>
  </si>
  <si>
    <t>skruž betonová pro uliční vpusť s výtokovým otvorem a sifónem PVC, 45x35x5 cm</t>
  </si>
  <si>
    <t>312598141</t>
  </si>
  <si>
    <t>73</t>
  </si>
  <si>
    <t>59223862</t>
  </si>
  <si>
    <t>skruž pro uliční vpusť středová betonová 450x295x50mm</t>
  </si>
  <si>
    <t>-1202415831</t>
  </si>
  <si>
    <t>74</t>
  </si>
  <si>
    <t>895971115</t>
  </si>
  <si>
    <t>D+M retenční nádrže včetně příslušenství</t>
  </si>
  <si>
    <t>-344619325</t>
  </si>
  <si>
    <t>75</t>
  </si>
  <si>
    <t>899204112</t>
  </si>
  <si>
    <t>Osazení mříží litinových včetně rámů a košů na bahno pro třídu zatížení D400, E600</t>
  </si>
  <si>
    <t>-1098358721</t>
  </si>
  <si>
    <t>https://podminky.urs.cz/item/CS_URS_2022_01/899204112</t>
  </si>
  <si>
    <t>76</t>
  </si>
  <si>
    <t>55242320</t>
  </si>
  <si>
    <t>mříž vtoková litinová plochá 500x500mm</t>
  </si>
  <si>
    <t>1501068986</t>
  </si>
  <si>
    <t>77</t>
  </si>
  <si>
    <t>562414991</t>
  </si>
  <si>
    <t>koš kalový</t>
  </si>
  <si>
    <t>-1895891260</t>
  </si>
  <si>
    <t>78</t>
  </si>
  <si>
    <t>899231111</t>
  </si>
  <si>
    <t>Výšková úprava uličního vstupu nebo vpusti do 200 mm zvýšením mříže</t>
  </si>
  <si>
    <t>-744083836</t>
  </si>
  <si>
    <t>https://podminky.urs.cz/item/CS_URS_2022_01/899231111</t>
  </si>
  <si>
    <t>79</t>
  </si>
  <si>
    <t>899432115</t>
  </si>
  <si>
    <t>D+M odlučovače ropných látek</t>
  </si>
  <si>
    <t>-1728713273</t>
  </si>
  <si>
    <t>"včetně zemních prací, zásypů a napojení na kanalizaci" 1</t>
  </si>
  <si>
    <t>Ostatní konstrukce a práce, bourání</t>
  </si>
  <si>
    <t>80</t>
  </si>
  <si>
    <t>912111122</t>
  </si>
  <si>
    <t>D+M dřevěný parkovací doraz přichycený šrouby 93x93x1800 mm</t>
  </si>
  <si>
    <t>-1138133153</t>
  </si>
  <si>
    <t>81</t>
  </si>
  <si>
    <t>913121113</t>
  </si>
  <si>
    <t>Demontáž a zpětná montáž dopravní značky</t>
  </si>
  <si>
    <t>-1621231170</t>
  </si>
  <si>
    <t>"C3a" 1</t>
  </si>
  <si>
    <t>82</t>
  </si>
  <si>
    <t>914111111</t>
  </si>
  <si>
    <t>Montáž svislé dopravní značky do velikosti 1 m2 objímkami na sloupek nebo konzolu</t>
  </si>
  <si>
    <t>-763484975</t>
  </si>
  <si>
    <t>https://podminky.urs.cz/item/CS_URS_2022_01/914111111</t>
  </si>
  <si>
    <t>"P4+B24" 2</t>
  </si>
  <si>
    <t>83</t>
  </si>
  <si>
    <t>404440005</t>
  </si>
  <si>
    <t>značka dopravní svislá</t>
  </si>
  <si>
    <t>1035404216</t>
  </si>
  <si>
    <t>84</t>
  </si>
  <si>
    <t>914511112</t>
  </si>
  <si>
    <t>Montáž sloupku dopravních značek délky do 3,5 m s betonovým základem a patkou</t>
  </si>
  <si>
    <t>174385350</t>
  </si>
  <si>
    <t>https://podminky.urs.cz/item/CS_URS_2022_01/914511112</t>
  </si>
  <si>
    <t>85</t>
  </si>
  <si>
    <t>40445225</t>
  </si>
  <si>
    <t>sloupek pro dopravní značku Zn D 60mm v 3,5m</t>
  </si>
  <si>
    <t>889950912</t>
  </si>
  <si>
    <t>86</t>
  </si>
  <si>
    <t>40445240</t>
  </si>
  <si>
    <t>patka pro sloupek Al D 60mm</t>
  </si>
  <si>
    <t>-1335145203</t>
  </si>
  <si>
    <t>87</t>
  </si>
  <si>
    <t>40445253</t>
  </si>
  <si>
    <t>víčko plastové na sloupek D 60mm</t>
  </si>
  <si>
    <t>428436424</t>
  </si>
  <si>
    <t>88</t>
  </si>
  <si>
    <t>40445256</t>
  </si>
  <si>
    <t>svorka upínací na sloupek dopravní značky D 60mm</t>
  </si>
  <si>
    <t>948114158</t>
  </si>
  <si>
    <t>89</t>
  </si>
  <si>
    <t>915111111</t>
  </si>
  <si>
    <t>Vodorovné dopravní značení dělící čáry souvislé š 125 mm základní bílá barva</t>
  </si>
  <si>
    <t>-778345897</t>
  </si>
  <si>
    <t>https://podminky.urs.cz/item/CS_URS_2022_01/915111111</t>
  </si>
  <si>
    <t>"V1a" 90</t>
  </si>
  <si>
    <t>90</t>
  </si>
  <si>
    <t>915491211</t>
  </si>
  <si>
    <t>Osazení vodícího proužku z betonových desek do betonového lože tl do 100 mm š proužku 250 mm</t>
  </si>
  <si>
    <t>1927972372</t>
  </si>
  <si>
    <t>https://podminky.urs.cz/item/CS_URS_2022_01/915491211</t>
  </si>
  <si>
    <t>4+46,5+42+21+47,5</t>
  </si>
  <si>
    <t>91</t>
  </si>
  <si>
    <t>915499211</t>
  </si>
  <si>
    <t>Příplatek ZKD 10 mm přes 100 mm tl lože u osazení vodícího proužku š 250 mm</t>
  </si>
  <si>
    <t>635601737</t>
  </si>
  <si>
    <t>https://podminky.urs.cz/item/CS_URS_2022_01/915499211</t>
  </si>
  <si>
    <t>161*6</t>
  </si>
  <si>
    <t>92</t>
  </si>
  <si>
    <t>59218002</t>
  </si>
  <si>
    <t>krajník betonový silniční 500x250x100mm</t>
  </si>
  <si>
    <t>1325058478</t>
  </si>
  <si>
    <t>93</t>
  </si>
  <si>
    <t>915611111</t>
  </si>
  <si>
    <t>Předznačení vodorovného liniového značení</t>
  </si>
  <si>
    <t>246309283</t>
  </si>
  <si>
    <t>https://podminky.urs.cz/item/CS_URS_2022_01/915611111</t>
  </si>
  <si>
    <t>94</t>
  </si>
  <si>
    <t>916231213</t>
  </si>
  <si>
    <t>Osazení chodníkového obrubníku betonového stojatého s boční opěrou do lože z betonu prostého</t>
  </si>
  <si>
    <t>1918840833</t>
  </si>
  <si>
    <t>https://podminky.urs.cz/item/CS_URS_2022_01/916231213</t>
  </si>
  <si>
    <t>"přímá" 10+7,5+8,5+13,5+1,5</t>
  </si>
  <si>
    <t>"oblouková R=0,5 m vnější" 1</t>
  </si>
  <si>
    <t>95</t>
  </si>
  <si>
    <t>59217036</t>
  </si>
  <si>
    <t>obrubník betonový parkový přírodní 500x80x250mm</t>
  </si>
  <si>
    <t>880599997</t>
  </si>
  <si>
    <t>96</t>
  </si>
  <si>
    <t>592170364</t>
  </si>
  <si>
    <t>obrubník betonový parkový přírodní obloukový R=0,5 m tl. 80 v. 250 mm</t>
  </si>
  <si>
    <t>-1743116242</t>
  </si>
  <si>
    <t>97</t>
  </si>
  <si>
    <t>916241113</t>
  </si>
  <si>
    <t>Osazení obrubníku kamenného ležatého s boční opěrou do lože z betonu prostého</t>
  </si>
  <si>
    <t>-1864867039</t>
  </si>
  <si>
    <t>https://podminky.urs.cz/item/CS_URS_2022_01/916241113</t>
  </si>
  <si>
    <t>"přímý" 10,5+1+4,5+1,5+1,5+16,5+13,5+16+4,5+1+12+38,5+13+5+4,5+5+15+5+4,5+5+2+13+16,5+16,5+13+1,5+3,5+3</t>
  </si>
  <si>
    <t>"oblouk o poloměru R=1,0 m vnější" 2+2+2+2</t>
  </si>
  <si>
    <t>"oblouk o poloměru R=1,5 m vnější" 2,5</t>
  </si>
  <si>
    <t>"oblouk o poloměru R=2,0 m vnější" 3,5+3,5</t>
  </si>
  <si>
    <t>"oblouk o poloměru R=2,5 m vnější" 2,5</t>
  </si>
  <si>
    <t>"oblouk o poloměru R=5,0 m vnější" 8</t>
  </si>
  <si>
    <t>98</t>
  </si>
  <si>
    <t>58380005</t>
  </si>
  <si>
    <t>obrubník kamenný žulový přímý 1000x200x250mm - dodávka ze skladu investora</t>
  </si>
  <si>
    <t>-843384239</t>
  </si>
  <si>
    <t>"přímý"</t>
  </si>
  <si>
    <t>10,5+1+4,5+1,5+1,5+16,5+13,5+16+4,5+1+12+38,5+13+5+4,5+5+15+5+4,5+5+2+13+16,5+16,5+13+1,5+3,5+3</t>
  </si>
  <si>
    <t>99</t>
  </si>
  <si>
    <t>58380426</t>
  </si>
  <si>
    <t>obrubník kamenný žulový obloukový R 1-3m 200x250mm - dodávka ze skladu investora</t>
  </si>
  <si>
    <t>-1087439701</t>
  </si>
  <si>
    <t>100</t>
  </si>
  <si>
    <t>58380436</t>
  </si>
  <si>
    <t>obrubník kamenný žulový obloukový R 3-5m 200x250mm - dodávka ze skladu investora</t>
  </si>
  <si>
    <t>-1166713893</t>
  </si>
  <si>
    <t>101</t>
  </si>
  <si>
    <t>916991121</t>
  </si>
  <si>
    <t>Lože pod obrubníky, krajníky nebo obruby z dlažebních kostek z betonu prostého</t>
  </si>
  <si>
    <t>-780949849</t>
  </si>
  <si>
    <t>https://podminky.urs.cz/item/CS_URS_2022_01/916991121</t>
  </si>
  <si>
    <t>"kamenný obrubník" 275*0,5*0,06</t>
  </si>
  <si>
    <t>102</t>
  </si>
  <si>
    <t>919112233</t>
  </si>
  <si>
    <t>Řezání spár pro vytvoření komůrky š 20 mm hl 40 mm pro těsnící zálivku v živičném krytu</t>
  </si>
  <si>
    <t>840465420</t>
  </si>
  <si>
    <t>https://podminky.urs.cz/item/CS_URS_2022_01/919112233</t>
  </si>
  <si>
    <t>9,5+13+8+4</t>
  </si>
  <si>
    <t>103</t>
  </si>
  <si>
    <t>919122132</t>
  </si>
  <si>
    <t>Těsnění spár zálivkou za tepla pro komůrky š 20 mm hl 40 mm s těsnicím profilem</t>
  </si>
  <si>
    <t>-520311218</t>
  </si>
  <si>
    <t>https://podminky.urs.cz/item/CS_URS_2022_01/919122132</t>
  </si>
  <si>
    <t>104</t>
  </si>
  <si>
    <t>919735111</t>
  </si>
  <si>
    <t>Řezání stávajícího živičného krytu hl do 50 mm</t>
  </si>
  <si>
    <t>1931997338</t>
  </si>
  <si>
    <t>https://podminky.urs.cz/item/CS_URS_2022_01/919735111</t>
  </si>
  <si>
    <t>"tl. 40 mm" 9,5+13+8+4</t>
  </si>
  <si>
    <t>105</t>
  </si>
  <si>
    <t>919735112</t>
  </si>
  <si>
    <t>Řezání stávajícího živičného krytu hl přes 50 do 100 mm</t>
  </si>
  <si>
    <t>-1168226637</t>
  </si>
  <si>
    <t>https://podminky.urs.cz/item/CS_URS_2022_01/919735112</t>
  </si>
  <si>
    <t>"tl. 60 mm" 34,5</t>
  </si>
  <si>
    <t>997</t>
  </si>
  <si>
    <t>Přesun sutě</t>
  </si>
  <si>
    <t>106</t>
  </si>
  <si>
    <t>997221551</t>
  </si>
  <si>
    <t>Vodorovná doprava suti ze sypkých materiálů do 1 km</t>
  </si>
  <si>
    <t>-1765369907</t>
  </si>
  <si>
    <t>https://podminky.urs.cz/item/CS_URS_2022_01/997221551</t>
  </si>
  <si>
    <t>"kamenivo" 77,4+1,45</t>
  </si>
  <si>
    <t>"beton" 0,97+2,344</t>
  </si>
  <si>
    <t>"živice" 3,84+3,09+46,336</t>
  </si>
  <si>
    <t>107</t>
  </si>
  <si>
    <t>997221559</t>
  </si>
  <si>
    <t>Příplatek ZKD 1 km u vodorovné dopravy suti ze sypkých materiálů</t>
  </si>
  <si>
    <t>-2127493060</t>
  </si>
  <si>
    <t>https://podminky.urs.cz/item/CS_URS_2022_01/997221559</t>
  </si>
  <si>
    <t>135,43*11</t>
  </si>
  <si>
    <t>108</t>
  </si>
  <si>
    <t>997221571</t>
  </si>
  <si>
    <t>Vodorovná doprava vybouraných hmot do 1 km</t>
  </si>
  <si>
    <t>-1179912841</t>
  </si>
  <si>
    <t>https://podminky.urs.cz/item/CS_URS_2022_01/997221571</t>
  </si>
  <si>
    <t>"obrubníky" 3,07</t>
  </si>
  <si>
    <t>109</t>
  </si>
  <si>
    <t>997221579</t>
  </si>
  <si>
    <t>Příplatek ZKD 1 km u vodorovné dopravy vybouraných hmot</t>
  </si>
  <si>
    <t>-2012531795</t>
  </si>
  <si>
    <t>https://podminky.urs.cz/item/CS_URS_2022_01/997221579</t>
  </si>
  <si>
    <t>3,07*11</t>
  </si>
  <si>
    <t>110</t>
  </si>
  <si>
    <t>997221611</t>
  </si>
  <si>
    <t>Nakládání suti na dopravní prostředky pro vodorovnou dopravu</t>
  </si>
  <si>
    <t>-1636907147</t>
  </si>
  <si>
    <t>https://podminky.urs.cz/item/CS_URS_2022_01/997221611</t>
  </si>
  <si>
    <t>111</t>
  </si>
  <si>
    <t>997221612</t>
  </si>
  <si>
    <t>Nakládání vybouraných hmot na dopravní prostředky pro vodorovnou dopravu</t>
  </si>
  <si>
    <t>-1268484952</t>
  </si>
  <si>
    <t>https://podminky.urs.cz/item/CS_URS_2022_01/997221612</t>
  </si>
  <si>
    <t>112</t>
  </si>
  <si>
    <t>997221861</t>
  </si>
  <si>
    <t>Poplatek za uložení stavebního odpadu na recyklační skládce (skládkovné) z prostého betonu pod kódem 17 01 01</t>
  </si>
  <si>
    <t>-411460191</t>
  </si>
  <si>
    <t>https://podminky.urs.cz/item/CS_URS_2022_01/997221861</t>
  </si>
  <si>
    <t>113</t>
  </si>
  <si>
    <t>997221875</t>
  </si>
  <si>
    <t>Poplatek za uložení stavebního odpadu na recyklační skládce (skládkovné) asfaltového bez obsahu dehtu zatříděného do Katalogu odpadů pod kódem 17 03 02</t>
  </si>
  <si>
    <t>91173267</t>
  </si>
  <si>
    <t>https://podminky.urs.cz/item/CS_URS_2022_01/997221875</t>
  </si>
  <si>
    <t>114</t>
  </si>
  <si>
    <t>997221873</t>
  </si>
  <si>
    <t>Poplatek za uložení stavebního odpadu na recyklační skládce (skládkovné) zeminy a kamení zatříděného do Katalogu odpadů pod kódem 17 05 04</t>
  </si>
  <si>
    <t>1538179678</t>
  </si>
  <si>
    <t>https://podminky.urs.cz/item/CS_URS_2022_01/997221873</t>
  </si>
  <si>
    <t>998</t>
  </si>
  <si>
    <t>Přesun hmot</t>
  </si>
  <si>
    <t>115</t>
  </si>
  <si>
    <t>998223011</t>
  </si>
  <si>
    <t>Přesun hmot pro pozemní komunikace s krytem dlážděným</t>
  </si>
  <si>
    <t>-421141841</t>
  </si>
  <si>
    <t>https://podminky.urs.cz/item/CS_URS_2022_01/998223011</t>
  </si>
  <si>
    <t>PSV</t>
  </si>
  <si>
    <t>Práce a dodávky PSV</t>
  </si>
  <si>
    <t>711</t>
  </si>
  <si>
    <t>Izolace proti vodě, vlhkosti a plynům</t>
  </si>
  <si>
    <t>116</t>
  </si>
  <si>
    <t>711161215</t>
  </si>
  <si>
    <t>Izolace proti zemní vlhkosti nopovou fólií svislá, nopek v 20,0 mm, tl do 1,0 mm</t>
  </si>
  <si>
    <t>-765835896</t>
  </si>
  <si>
    <t>https://podminky.urs.cz/item/CS_URS_2022_01/711161215</t>
  </si>
  <si>
    <t>2021_04_03 - SO 102 Zpevněné plochy II. etapa</t>
  </si>
  <si>
    <t>113106123</t>
  </si>
  <si>
    <t>Rozebrání dlažeb ze zámkových dlaždic komunikací pro pěší ručně</t>
  </si>
  <si>
    <t>2113060294</t>
  </si>
  <si>
    <t>https://podminky.urs.cz/item/CS_URS_2022_01/113106123</t>
  </si>
  <si>
    <t>"přeskládání chodníku" 3</t>
  </si>
  <si>
    <t>-609649868</t>
  </si>
  <si>
    <t>"přídlažba" 42*0,25</t>
  </si>
  <si>
    <t>470093724</t>
  </si>
  <si>
    <t>"napojení na stávající stav" 16</t>
  </si>
  <si>
    <t>967871368</t>
  </si>
  <si>
    <t>"napojení na stávající stav" 32</t>
  </si>
  <si>
    <t>1032947406</t>
  </si>
  <si>
    <t>"silniční" 42</t>
  </si>
  <si>
    <t>"chodníkový" 5</t>
  </si>
  <si>
    <t>1785254351</t>
  </si>
  <si>
    <t>(48+3)*0,15</t>
  </si>
  <si>
    <t>"pro parkovací stání" 130*0,1</t>
  </si>
  <si>
    <t>-4899521</t>
  </si>
  <si>
    <t>"pro parkovací stání" 130*0,37</t>
  </si>
  <si>
    <t>"parkovací stání" 130*0,3</t>
  </si>
  <si>
    <t>"obrubník" 84*0,5*0,3</t>
  </si>
  <si>
    <t>"obrubník chodníkový" 5*0,2*0,3</t>
  </si>
  <si>
    <t>132251102</t>
  </si>
  <si>
    <t>Hloubení rýh nezapažených š do 800 mm v hornině třídy těžitelnosti I skupiny 3 objem do 50 m3 strojně</t>
  </si>
  <si>
    <t>581265067</t>
  </si>
  <si>
    <t>https://podminky.urs.cz/item/CS_URS_2022_01/132251102</t>
  </si>
  <si>
    <t>"chránička CETIN" 32*0,6*1</t>
  </si>
  <si>
    <t>-752830257</t>
  </si>
  <si>
    <t>162702111</t>
  </si>
  <si>
    <t>Vodorovné přemístění drnu bez naložení se složením přes 5000 do 6000 m</t>
  </si>
  <si>
    <t>693601882</t>
  </si>
  <si>
    <t>https://podminky.urs.cz/item/CS_URS_2022_01/162702111</t>
  </si>
  <si>
    <t>"odkopávky" 20,65+100</t>
  </si>
  <si>
    <t>"rýhy" 19,2</t>
  </si>
  <si>
    <t>"zásyp" -11,52</t>
  </si>
  <si>
    <t>162702119</t>
  </si>
  <si>
    <t>Příplatek k vodorovnému přemístění drnu do 6000 m ZKD 1000 m</t>
  </si>
  <si>
    <t>1407119452</t>
  </si>
  <si>
    <t>https://podminky.urs.cz/item/CS_URS_2022_01/162702119</t>
  </si>
  <si>
    <t>128,33*6</t>
  </si>
  <si>
    <t>-817296435</t>
  </si>
  <si>
    <t>171201231</t>
  </si>
  <si>
    <t>Poplatek za uložení zeminy a kamení na recyklační skládce (skládkovné) kód odpadu 17 05 04</t>
  </si>
  <si>
    <t>977312379</t>
  </si>
  <si>
    <t>https://podminky.urs.cz/item/CS_URS_2022_01/171201231</t>
  </si>
  <si>
    <t>128,33*1,8</t>
  </si>
  <si>
    <t>174111101</t>
  </si>
  <si>
    <t>Zásyp jam, šachet rýh nebo kolem objektů sypaninou se zhutněním ručně</t>
  </si>
  <si>
    <t>-849409371</t>
  </si>
  <si>
    <t>https://podminky.urs.cz/item/CS_URS_2022_01/174111101</t>
  </si>
  <si>
    <t>Poznámka k položce:_x000d_
vypočteno z výkresu C.2. Situace stavby, C.3 Vzorové řezy</t>
  </si>
  <si>
    <t>"chránička CETIN" 32*0,6*0,6</t>
  </si>
  <si>
    <t>153390672</t>
  </si>
  <si>
    <t>"chránička CETIN" 32*0,6*0,3</t>
  </si>
  <si>
    <t>-1780309919</t>
  </si>
  <si>
    <t>5,76*2 "Přepočtené koeficientem množství"</t>
  </si>
  <si>
    <t>181111121</t>
  </si>
  <si>
    <t>Plošná úprava terénu do 500 m2 zemina skupiny 1 až 4 nerovnosti přes 100 do 150 mm v rovinně a svahu do 1:5</t>
  </si>
  <si>
    <t>1064964081</t>
  </si>
  <si>
    <t>https://podminky.urs.cz/item/CS_URS_2022_01/181111121</t>
  </si>
  <si>
    <t>48+3</t>
  </si>
  <si>
    <t>10364101</t>
  </si>
  <si>
    <t xml:space="preserve">zemina pro terénní úpravy -  ornice</t>
  </si>
  <si>
    <t>-173233365</t>
  </si>
  <si>
    <t>51*0,15</t>
  </si>
  <si>
    <t>-1193047151</t>
  </si>
  <si>
    <t>1245587412</t>
  </si>
  <si>
    <t>119*0,015 "Přepočtené koeficientem množství"</t>
  </si>
  <si>
    <t>181951111</t>
  </si>
  <si>
    <t>Úprava pláně v hornině třídy těžitelnosti I skupiny 1 až 3 bez zhutnění strojně</t>
  </si>
  <si>
    <t>1342856595</t>
  </si>
  <si>
    <t>https://podminky.urs.cz/item/CS_URS_2022_01/181951111</t>
  </si>
  <si>
    <t>181951112</t>
  </si>
  <si>
    <t>Úprava pláně v hornině třídy těžitelnosti I skupiny 1 až 3 se zhutněním strojně</t>
  </si>
  <si>
    <t>1533892461</t>
  </si>
  <si>
    <t>https://podminky.urs.cz/item/CS_URS_2022_01/181951112</t>
  </si>
  <si>
    <t>"parkovací stání" 130</t>
  </si>
  <si>
    <t>"obrubník" 84*0,5</t>
  </si>
  <si>
    <t>"obrubník chodníkový" 5*0,2</t>
  </si>
  <si>
    <t>807957876</t>
  </si>
  <si>
    <t>69311009</t>
  </si>
  <si>
    <t>geotextilie tkaná separační, filtrační, výztužná PP pevnost v tahu 60kN/m</t>
  </si>
  <si>
    <t>593748125</t>
  </si>
  <si>
    <t>173*1,15 "přepočtené koeficientem množství"</t>
  </si>
  <si>
    <t>-1719771558</t>
  </si>
  <si>
    <t>"chránička CETIN" 32*0,6*0,1</t>
  </si>
  <si>
    <t>2116072833</t>
  </si>
  <si>
    <t>488995217</t>
  </si>
  <si>
    <t>Chránička kabelů - krabice s víkem</t>
  </si>
  <si>
    <t>-2099526599</t>
  </si>
  <si>
    <t>"CETIN" 32</t>
  </si>
  <si>
    <t>-269526362</t>
  </si>
  <si>
    <t>5*0,2</t>
  </si>
  <si>
    <t>-1742779681</t>
  </si>
  <si>
    <t>Poznámka k položce:_x000d_
vypočteno z výžkresu C.2. Situace stavby, C.3. Vzorové řezy</t>
  </si>
  <si>
    <t>"obrubníky" 84*0,5</t>
  </si>
  <si>
    <t>1583286171</t>
  </si>
  <si>
    <t>505447808</t>
  </si>
  <si>
    <t>-2140388692</t>
  </si>
  <si>
    <t>-1408575218</t>
  </si>
  <si>
    <t>1952891833</t>
  </si>
  <si>
    <t>-770609793</t>
  </si>
  <si>
    <t>-704220109</t>
  </si>
  <si>
    <t>1950274535</t>
  </si>
  <si>
    <t>130*1,02 "Přepočtené koeficientem množství"</t>
  </si>
  <si>
    <t>596211120</t>
  </si>
  <si>
    <t>Kladení zámkové dlažby komunikací pro pěší ručně tl 60 mm skupiny B pl do 50 m2</t>
  </si>
  <si>
    <t>525139808</t>
  </si>
  <si>
    <t>https://podminky.urs.cz/item/CS_URS_2022_01/596211120</t>
  </si>
  <si>
    <t>59245018</t>
  </si>
  <si>
    <t>dlažba tvar obdélník betonová 200x100x60mm přírodní</t>
  </si>
  <si>
    <t>247172968</t>
  </si>
  <si>
    <t>59245008</t>
  </si>
  <si>
    <t>dlažba tvar obdélník betonová 200x100x60mm barevná</t>
  </si>
  <si>
    <t>-141283695</t>
  </si>
  <si>
    <t>307614479</t>
  </si>
  <si>
    <t>984125092</t>
  </si>
  <si>
    <t>899722112</t>
  </si>
  <si>
    <t>Krytí potrubí z plastů výstražnou fólií z PVC 25 cm</t>
  </si>
  <si>
    <t>-623584885</t>
  </si>
  <si>
    <t>https://podminky.urs.cz/item/CS_URS_2022_01/899722112</t>
  </si>
  <si>
    <t>-1413652560</t>
  </si>
  <si>
    <t>40445625</t>
  </si>
  <si>
    <t>informativní značky provozní IP8, IP9, IP11-IP13 500x700mm</t>
  </si>
  <si>
    <t>-772077492</t>
  </si>
  <si>
    <t>"IP12" 1</t>
  </si>
  <si>
    <t>693513033</t>
  </si>
  <si>
    <t>-869407839</t>
  </si>
  <si>
    <t>934641940</t>
  </si>
  <si>
    <t>-248863777</t>
  </si>
  <si>
    <t>-1079863551</t>
  </si>
  <si>
    <t>-1408400119</t>
  </si>
  <si>
    <t>"V1a" 53</t>
  </si>
  <si>
    <t>915131111</t>
  </si>
  <si>
    <t>Vodorovné dopravní značení přechody pro chodce, šipky, symboly základní bílá barva</t>
  </si>
  <si>
    <t>816965755</t>
  </si>
  <si>
    <t>https://podminky.urs.cz/item/CS_URS_2022_01/915131111</t>
  </si>
  <si>
    <t>"symbol invalida" 2</t>
  </si>
  <si>
    <t>1696809897</t>
  </si>
  <si>
    <t>-439429094</t>
  </si>
  <si>
    <t>42*6</t>
  </si>
  <si>
    <t>1452067516</t>
  </si>
  <si>
    <t>866551543</t>
  </si>
  <si>
    <t>915621111</t>
  </si>
  <si>
    <t>Předznačení vodorovného plošného značení</t>
  </si>
  <si>
    <t>-1413027584</t>
  </si>
  <si>
    <t>https://podminky.urs.cz/item/CS_URS_2022_01/915621111</t>
  </si>
  <si>
    <t>1707300084</t>
  </si>
  <si>
    <t>1707460273</t>
  </si>
  <si>
    <t>-208919648</t>
  </si>
  <si>
    <t>"přímý" 7,5+4+29,5+4+4+31</t>
  </si>
  <si>
    <t>"oblouk o poloměru R=1,0 m vnější" 2+2</t>
  </si>
  <si>
    <t>-1320130260</t>
  </si>
  <si>
    <t>-643440161</t>
  </si>
  <si>
    <t>2053068098</t>
  </si>
  <si>
    <t>"silniční obrubník" 84*0,5*0,06</t>
  </si>
  <si>
    <t>1638289521</t>
  </si>
  <si>
    <t>1242694761</t>
  </si>
  <si>
    <t>1006097101</t>
  </si>
  <si>
    <t>"tl. 40 mm" 44</t>
  </si>
  <si>
    <t>1164368644</t>
  </si>
  <si>
    <t>"tl. 60 mm" 22</t>
  </si>
  <si>
    <t>979054451</t>
  </si>
  <si>
    <t>Očištění vybouraných zámkových dlaždic s původním spárováním z kameniva těženého</t>
  </si>
  <si>
    <t>-68797908</t>
  </si>
  <si>
    <t>https://podminky.urs.cz/item/CS_URS_2022_01/979054451</t>
  </si>
  <si>
    <t>482473602</t>
  </si>
  <si>
    <t>"živice" 4,096+3,296</t>
  </si>
  <si>
    <t>"beton" 6,563</t>
  </si>
  <si>
    <t>-336049534</t>
  </si>
  <si>
    <t>13,955*11</t>
  </si>
  <si>
    <t>1200023169</t>
  </si>
  <si>
    <t>"obrubníky" 9,635</t>
  </si>
  <si>
    <t>-506138627</t>
  </si>
  <si>
    <t>9,635*11</t>
  </si>
  <si>
    <t>-1913181357</t>
  </si>
  <si>
    <t>340007576</t>
  </si>
  <si>
    <t>-1559505948</t>
  </si>
  <si>
    <t>-2040562966</t>
  </si>
  <si>
    <t>-528443462</t>
  </si>
  <si>
    <t>2021_04_04 - SO 401, 402 Veřejné osvětlení a kabelové chráničky</t>
  </si>
  <si>
    <t>M - Elektromontáže</t>
  </si>
  <si>
    <t xml:space="preserve">    21-M - Demontáže</t>
  </si>
  <si>
    <t xml:space="preserve">    22-M - Montáže </t>
  </si>
  <si>
    <t xml:space="preserve">    46-M - Zemní práce </t>
  </si>
  <si>
    <t>OST - Ostatní</t>
  </si>
  <si>
    <t>Elektromontáže</t>
  </si>
  <si>
    <t>21-M</t>
  </si>
  <si>
    <t>Demontáže</t>
  </si>
  <si>
    <t>R-1047-483</t>
  </si>
  <si>
    <t>Svítidlo venkovní výbojkové - 1xSHC do 150W, IP23</t>
  </si>
  <si>
    <t>-1618413554</t>
  </si>
  <si>
    <t>R-1048-212</t>
  </si>
  <si>
    <t>Osvětlovací stožár, kompletně včetně výzbroje a základu, ocelový do 6 m</t>
  </si>
  <si>
    <t>-385128153</t>
  </si>
  <si>
    <t>9999-457</t>
  </si>
  <si>
    <t>Ukončení vodičů na svorkovnici, do 16 mm2</t>
  </si>
  <si>
    <t>-1408939121</t>
  </si>
  <si>
    <t>9999-1281</t>
  </si>
  <si>
    <t>Hodinové zúčtovací sazby - demontáž stávajícího zařízení</t>
  </si>
  <si>
    <t>hod</t>
  </si>
  <si>
    <t>42518953</t>
  </si>
  <si>
    <t>R-9999-1281a</t>
  </si>
  <si>
    <t>Hodinové zúčtovací sazby - strojhodiny jeřábu</t>
  </si>
  <si>
    <t>-97038178</t>
  </si>
  <si>
    <t>R9999-1281b</t>
  </si>
  <si>
    <t>Hodinové zúčtovací sazby - strojhodiny montážní plošiny</t>
  </si>
  <si>
    <t>-1442261894</t>
  </si>
  <si>
    <t>22-M</t>
  </si>
  <si>
    <t xml:space="preserve">Montáže </t>
  </si>
  <si>
    <t>1123-591</t>
  </si>
  <si>
    <t>Instalační materiál - trubka ohebná 40</t>
  </si>
  <si>
    <t>-818209591</t>
  </si>
  <si>
    <t>1123-593</t>
  </si>
  <si>
    <t>Instalační materiál - trubka KOPOFLEX 110</t>
  </si>
  <si>
    <t>1879293007</t>
  </si>
  <si>
    <t>1123-601</t>
  </si>
  <si>
    <t>Instalační materiál - trubka KOPODUR 110</t>
  </si>
  <si>
    <t>-1406847061</t>
  </si>
  <si>
    <t>1123-7250ra</t>
  </si>
  <si>
    <t>Instalační materiál - spojka DN110</t>
  </si>
  <si>
    <t>1897157132</t>
  </si>
  <si>
    <t>7002-22</t>
  </si>
  <si>
    <t>Kabel silový, izolace PVC - CYKY-J 3x1,5, pevně</t>
  </si>
  <si>
    <t>1585494941</t>
  </si>
  <si>
    <t>7002-31</t>
  </si>
  <si>
    <t>Kabel silový, izolace PVC - CYKY-J 4x16, volně</t>
  </si>
  <si>
    <t>560349166</t>
  </si>
  <si>
    <t>9999-457.1</t>
  </si>
  <si>
    <t>-65454480</t>
  </si>
  <si>
    <t>1244-3</t>
  </si>
  <si>
    <t>Ocelový drát pozinkovaný - FeZn-D10 (0,62 kg/m), volně</t>
  </si>
  <si>
    <t>-1703780995</t>
  </si>
  <si>
    <t>1244-73</t>
  </si>
  <si>
    <t>Svorka hromosvodní, uzemňovací - SP připojovací</t>
  </si>
  <si>
    <t>-2138019478</t>
  </si>
  <si>
    <t>144-71</t>
  </si>
  <si>
    <t>Svorka hromosvodní, uzemňovací - SS spojovací</t>
  </si>
  <si>
    <t>338337912</t>
  </si>
  <si>
    <t>1048-3</t>
  </si>
  <si>
    <t>Stožárové pouzdro - SP250/1000 stožárové pouzdro</t>
  </si>
  <si>
    <t>-215585745</t>
  </si>
  <si>
    <t>R-1048-215a</t>
  </si>
  <si>
    <t>Stožár uliční bezpaticový, žárově zinkovaný s ochrannou manžetou, provedení pro větrnou oblast II, sněhovou oblast I, kategorii terénu III - 133/89/60 - 6+0,8 m</t>
  </si>
  <si>
    <t>51320199</t>
  </si>
  <si>
    <t>R-1048-310</t>
  </si>
  <si>
    <t>Stožár uliční bezpaticový, žárově zinkovaný s ochrannou manžetou, provedení pro větrnou oblast II, sněhovou oblast I, kategorii terénu III - ochranná manžeta plastová OM133</t>
  </si>
  <si>
    <t>-746210156</t>
  </si>
  <si>
    <t>1048-679</t>
  </si>
  <si>
    <t>Stožárová výzbroj - SR 481-27(14)Z/Cu st.výz. 1xE27 (14)/4xM8/35mm2</t>
  </si>
  <si>
    <t>2025912985</t>
  </si>
  <si>
    <t>1059-6</t>
  </si>
  <si>
    <t>Tavná vložka E27+styč. kroužek - 6A, char. normální</t>
  </si>
  <si>
    <t>552448677</t>
  </si>
  <si>
    <t>R-1047-004a</t>
  </si>
  <si>
    <t>Svítidla pro veřejné osvětlení - včetně světelných zdrojů, konkrétní typ svítidel bude vybrán dle standardů uživatele, pro vybraný typ svítidel musí být proveden kontrolní výpočet osvětlení (dle požadavků platných norem a předpisů) - A1-LED-uliční, 2000lm, 3000K, min. 100lm/W, IP66, IK09, tělo z hliníkového odlitku, DM12</t>
  </si>
  <si>
    <t>-473345804</t>
  </si>
  <si>
    <t>R-1047-004b</t>
  </si>
  <si>
    <t>Svítidla pro veřejné osvětlení - včetně světelných zdrojů, konkrétní typ svítidel bude vybrán dle standardů uživatele, pro vybraný typ svítidel musí být proveden kontrolní výpočet osvětlení (dle požadavků platných norem a předpisů) - B1-LED-uliční, 4000lm, 3000K, min. 100lm/W, IP66, IK09, tělo z hliníkového odlitku, DW10</t>
  </si>
  <si>
    <t>-73400477</t>
  </si>
  <si>
    <t>R-1047-004c1</t>
  </si>
  <si>
    <t>Svítidla pro veřejné osvětlení - včetně světelných zdrojů, konkrétní typ svítidel bude vybrán dle standardů uživatele, pro vybraný typ svítidel musí být proveden kontrolní výpočet osvětlení (dle požadavků platných norem a předpisů) - C1-LED-uliční, 4000lm,3000K, min.100lm/W, IP66, IK09, tělo z hliníkového odlitku, DW50</t>
  </si>
  <si>
    <t>-390158607</t>
  </si>
  <si>
    <t>R-1047-004d1</t>
  </si>
  <si>
    <t>Svítidla pro veřejné osvětlení - včetně světelných zdrojů, konkrétní typ svítidel bude vybrán dle standardů uživatele, pro vybraný typ svítidel musí být proveden kontrolní výpočet osvětlení (dle požadavků platných norem a předpisů) - D1-LED-uliční, 6000lm, 3000K, min. 100lm/W, IP66, IK09, tělo z hliníkového odlitku, DS50</t>
  </si>
  <si>
    <t>-717639871</t>
  </si>
  <si>
    <t>R-1047-004d2</t>
  </si>
  <si>
    <t>Svítidla pro veřejné osvětlení včetně světelných zdrojů, konkrétní typ svítidel bude vybrán dle standardů uživatele, pro vybraný typ svítidel musí být proveden kontrolní výpočet osvětlení (dle požadavků platných norem a předpisů) - D2-LED-uliční, 8000lm, 3000K, min. 100lm/W, IP66, IK09, tělo z hliníkového odlitku, DS50</t>
  </si>
  <si>
    <t>799355134</t>
  </si>
  <si>
    <t>R1</t>
  </si>
  <si>
    <t>Příspěvek na recyklaci</t>
  </si>
  <si>
    <t>-311999929</t>
  </si>
  <si>
    <t>9999-1283</t>
  </si>
  <si>
    <t>Hodinové zúčtovací sazby - úprava stávajícího zařízení</t>
  </si>
  <si>
    <t>398885212</t>
  </si>
  <si>
    <t>9999-1286</t>
  </si>
  <si>
    <t>Hodinové zúčtovací sazby - napojení na stávající zařízení</t>
  </si>
  <si>
    <t>-51479221</t>
  </si>
  <si>
    <t>9999-1290</t>
  </si>
  <si>
    <t>Hodinové zúčtovací sazby - zabezpečení pracoviště</t>
  </si>
  <si>
    <t>-1215285037</t>
  </si>
  <si>
    <t>R-9999-1281a.1</t>
  </si>
  <si>
    <t>1085987109</t>
  </si>
  <si>
    <t>R-9999-1281b</t>
  </si>
  <si>
    <t>915160773</t>
  </si>
  <si>
    <t>9999-1293</t>
  </si>
  <si>
    <t>Spolupráce s dodavatelem při zapojování a zkouškách</t>
  </si>
  <si>
    <t>849817816</t>
  </si>
  <si>
    <t>1230-29</t>
  </si>
  <si>
    <t>Přístupové komory poly-vault-cena bez víka - 2424-1220 807x807x1220</t>
  </si>
  <si>
    <t>45774073</t>
  </si>
  <si>
    <t>1230-477</t>
  </si>
  <si>
    <t>Přístupové komory poly-vault - víko 2424 litina</t>
  </si>
  <si>
    <t>1222411475</t>
  </si>
  <si>
    <t>9999-1298</t>
  </si>
  <si>
    <t>Provedení revizních zkoušek dle ČSN 331500 - revizní technik</t>
  </si>
  <si>
    <t>508077818</t>
  </si>
  <si>
    <t>9999-1299</t>
  </si>
  <si>
    <t>Provedení revizních zkoušek dle ČSN 331500 - spolupráce s revizním technikem</t>
  </si>
  <si>
    <t>13500684</t>
  </si>
  <si>
    <t>R-0001</t>
  </si>
  <si>
    <t>Potružný materiál</t>
  </si>
  <si>
    <t>kpl</t>
  </si>
  <si>
    <t>1682367659</t>
  </si>
  <si>
    <t>46-M</t>
  </si>
  <si>
    <t xml:space="preserve">Zemní práce </t>
  </si>
  <si>
    <t>9999-890</t>
  </si>
  <si>
    <t>Vytýčení trasy - kabelové vedení v zastavěném prostoru</t>
  </si>
  <si>
    <t>km</t>
  </si>
  <si>
    <t>-1509306319</t>
  </si>
  <si>
    <t>9999-964</t>
  </si>
  <si>
    <t>Rozbourání betonového základu - přemístění materiálu, naložení, odvoz</t>
  </si>
  <si>
    <t>-929977688</t>
  </si>
  <si>
    <t>9999-934</t>
  </si>
  <si>
    <t>Výkop jámy pro šachtu - zemina třídy 3-4, ručně</t>
  </si>
  <si>
    <t>904876253</t>
  </si>
  <si>
    <t>9999-945</t>
  </si>
  <si>
    <t>Jáma pro stožáry veřejného osvětlení o objemu do 2 m3 - zemina třídy 3, ručně</t>
  </si>
  <si>
    <t>-852024605</t>
  </si>
  <si>
    <t>9999-983</t>
  </si>
  <si>
    <t>Zához jámy, upěchování, úprava povrchu - v zemině třídy 3-4</t>
  </si>
  <si>
    <t>375109221</t>
  </si>
  <si>
    <t>9999-961</t>
  </si>
  <si>
    <t>Základ z prostého betonu - do rostlé zeminy bez bednění</t>
  </si>
  <si>
    <t>845968349</t>
  </si>
  <si>
    <t>9999-975b</t>
  </si>
  <si>
    <t>Pouzdrový základ pro stožár venkovního osvětlení - D 250x600 mm</t>
  </si>
  <si>
    <t>-705275245</t>
  </si>
  <si>
    <t>9999-999</t>
  </si>
  <si>
    <t>Hloubení kabelové rýhy - zemina třídy 3, šíře 350 mm, hloubka 800 mm</t>
  </si>
  <si>
    <t>-1083969651</t>
  </si>
  <si>
    <t>9999-999.1</t>
  </si>
  <si>
    <t>Hloubení kabelové rýhy - zemina třídy 3, šíře 650 mm, hloubka 1200 mm</t>
  </si>
  <si>
    <t>1318861497</t>
  </si>
  <si>
    <t>9999-1073</t>
  </si>
  <si>
    <t>Zřízení kabelového lože - z kopaného písku, bez zakrytí, šíře do 65 cm, tloušťka 10 cm</t>
  </si>
  <si>
    <t>1452867140</t>
  </si>
  <si>
    <t>9999-1118</t>
  </si>
  <si>
    <t>Folie výstražná z PVC - do šířky 20 cm</t>
  </si>
  <si>
    <t>1315475852</t>
  </si>
  <si>
    <t>9999-1116</t>
  </si>
  <si>
    <t>Křižovatka s podzemními sítěmi (bude upřesněno podle skutečného stavu, zjištěného při zemních pracích) - položení chráničky včetně zakrytí</t>
  </si>
  <si>
    <t>-464173807</t>
  </si>
  <si>
    <t>9999-1180</t>
  </si>
  <si>
    <t>Zához kabelové rýhy - zemina třídy 3, šíře 350 mm, hloubka 800 mm</t>
  </si>
  <si>
    <t>1324530384</t>
  </si>
  <si>
    <t>9999-1180.1</t>
  </si>
  <si>
    <t>Zához kabelové rýhy - zemina třídy 3, šíře 650 mm, hloubka 1200 mm</t>
  </si>
  <si>
    <t>-1099023131</t>
  </si>
  <si>
    <t>9999-1186</t>
  </si>
  <si>
    <t>Odvor zeminy - do vzdálenosti 1 km</t>
  </si>
  <si>
    <t>-930799148</t>
  </si>
  <si>
    <t>9999-1195</t>
  </si>
  <si>
    <t>Úprava povrchu - provizorní úprava terénu v zemině třídy 3</t>
  </si>
  <si>
    <t>-1180411993</t>
  </si>
  <si>
    <t>OST</t>
  </si>
  <si>
    <t>Ostatní</t>
  </si>
  <si>
    <t>R2</t>
  </si>
  <si>
    <t>PPV 6,00% z montáže: materiál + práce</t>
  </si>
  <si>
    <t>%</t>
  </si>
  <si>
    <t>512</t>
  </si>
  <si>
    <t>-2128076530</t>
  </si>
  <si>
    <t>R3</t>
  </si>
  <si>
    <t>PPV 1,00% z nátěrů a zemních prací</t>
  </si>
  <si>
    <t>991397571</t>
  </si>
  <si>
    <t>R4</t>
  </si>
  <si>
    <t>Dodavatelská dokumentace 1,50%</t>
  </si>
  <si>
    <t>1072100938</t>
  </si>
  <si>
    <t>R5</t>
  </si>
  <si>
    <t>Rizika a pojištění 1,50%</t>
  </si>
  <si>
    <t>-1384556533</t>
  </si>
  <si>
    <t>R6</t>
  </si>
  <si>
    <t>Opravy v záruce 5,00%</t>
  </si>
  <si>
    <t>1260111999</t>
  </si>
  <si>
    <t>R7</t>
  </si>
  <si>
    <t>GZS 3,25%</t>
  </si>
  <si>
    <t>-21719486</t>
  </si>
  <si>
    <t>R8</t>
  </si>
  <si>
    <t>Provozní vlivy 3,20%</t>
  </si>
  <si>
    <t>655127004</t>
  </si>
  <si>
    <t>2021_04_05 - SO 801 Sadové úpravy</t>
  </si>
  <si>
    <t>77000000-0</t>
  </si>
  <si>
    <t>HZS - Hodinové zúčtovací sazby</t>
  </si>
  <si>
    <t>-796963295</t>
  </si>
  <si>
    <t>-689166673</t>
  </si>
  <si>
    <t>739,6666666*0,015</t>
  </si>
  <si>
    <t>183101221</t>
  </si>
  <si>
    <t>Jamky pro výsadbu s výměnou 50 % půdy zeminy tř 1 až 4 obj přes 0,4 do 1 m3 v rovině a svahu do 1:5</t>
  </si>
  <si>
    <t>-1061768679</t>
  </si>
  <si>
    <t>https://podminky.urs.cz/item/CS_URS_2022_01/183101221</t>
  </si>
  <si>
    <t>10321100</t>
  </si>
  <si>
    <t>zahradní substrát pro výsadbu stromů</t>
  </si>
  <si>
    <t>-2114309857</t>
  </si>
  <si>
    <t>12*0,16</t>
  </si>
  <si>
    <t>183111211</t>
  </si>
  <si>
    <t>Jamky pro výsadbu s výměnou 50 % půdy zeminy tř 1 až 4 obj do 0,002 m3 v rovině a svahu do 1:5</t>
  </si>
  <si>
    <t>-536624198</t>
  </si>
  <si>
    <t>https://podminky.urs.cz/item/CS_URS_2022_01/183111211</t>
  </si>
  <si>
    <t>103715003</t>
  </si>
  <si>
    <t>substrát pro trvalky</t>
  </si>
  <si>
    <t>-351234688</t>
  </si>
  <si>
    <t>191*0,001</t>
  </si>
  <si>
    <t>183111212</t>
  </si>
  <si>
    <t>Jamky pro výsadbu s výměnou 50 % půdy zeminy tř 1 až 4 obj přes 0,002 do 0,005 m3 v rovině a svahu do 1:5</t>
  </si>
  <si>
    <t>-327888196</t>
  </si>
  <si>
    <t>https://podminky.urs.cz/item/CS_URS_2022_01/183111212</t>
  </si>
  <si>
    <t>103715002</t>
  </si>
  <si>
    <t>substrát pro růže</t>
  </si>
  <si>
    <t>-592507364</t>
  </si>
  <si>
    <t>62*0,005</t>
  </si>
  <si>
    <t>183211312</t>
  </si>
  <si>
    <t>Výsadba trvalek prostokořenných</t>
  </si>
  <si>
    <t>-1609063012</t>
  </si>
  <si>
    <t>https://podminky.urs.cz/item/CS_URS_2022_01/183211312</t>
  </si>
  <si>
    <t>026520242</t>
  </si>
  <si>
    <t xml:space="preserve">nepeta fassenii KitKat   K8*8*9</t>
  </si>
  <si>
    <t>2106212784</t>
  </si>
  <si>
    <t>026520243</t>
  </si>
  <si>
    <t xml:space="preserve">sedum telephium Herbstfreude    K*8*8*9</t>
  </si>
  <si>
    <t>-561097093</t>
  </si>
  <si>
    <t>026520244</t>
  </si>
  <si>
    <t xml:space="preserve">pennisetum compressum Hameln    K*8*8*9</t>
  </si>
  <si>
    <t>-1218532325</t>
  </si>
  <si>
    <t>183403114</t>
  </si>
  <si>
    <t>Obdělání půdy kultivátorováním v rovině a svahu do 1:5</t>
  </si>
  <si>
    <t>-629626054</t>
  </si>
  <si>
    <t>https://podminky.urs.cz/item/CS_URS_2022_01/183403114</t>
  </si>
  <si>
    <t>183403153</t>
  </si>
  <si>
    <t>Obdělání půdy hrabáním v rovině a svahu do 1:5</t>
  </si>
  <si>
    <t>-1056781123</t>
  </si>
  <si>
    <t>https://podminky.urs.cz/item/CS_URS_2022_01/183403153</t>
  </si>
  <si>
    <t>183403161</t>
  </si>
  <si>
    <t>Obdělání půdy válením v rovině a svahu do 1:5</t>
  </si>
  <si>
    <t>-1212101539</t>
  </si>
  <si>
    <t>https://podminky.urs.cz/item/CS_URS_2022_01/183403161</t>
  </si>
  <si>
    <t>184102111</t>
  </si>
  <si>
    <t>Výsadba dřeviny s balem D přes 0,1 do 0,2 m do jamky se zalitím v rovině a svahu do 1:5</t>
  </si>
  <si>
    <t>1800222967</t>
  </si>
  <si>
    <t>https://podminky.urs.cz/item/CS_URS_2022_01/184102111</t>
  </si>
  <si>
    <t>026520241</t>
  </si>
  <si>
    <t>Rosa StadtRom 20-30 cm, K1</t>
  </si>
  <si>
    <t>-713104174</t>
  </si>
  <si>
    <t>31+31</t>
  </si>
  <si>
    <t>184102115</t>
  </si>
  <si>
    <t>Výsadba dřeviny s balem D přes 0,5 do 0,6 m do jamky se zalitím v rovině a svahu do 1:5</t>
  </si>
  <si>
    <t>-293241233</t>
  </si>
  <si>
    <t>https://podminky.urs.cz/item/CS_URS_2022_01/184102115</t>
  </si>
  <si>
    <t>0264044588</t>
  </si>
  <si>
    <t>Cratagus prunifolia Splendens - ok 16-18 cm, bal, nasazení 2 m</t>
  </si>
  <si>
    <t>-1085052047</t>
  </si>
  <si>
    <t>5+5+1+1</t>
  </si>
  <si>
    <t>184215133</t>
  </si>
  <si>
    <t>Ukotvení kmene dřevin třemi kůly D do 0,1 m dl přes 2 do 3 m</t>
  </si>
  <si>
    <t>-2110999283</t>
  </si>
  <si>
    <t>https://podminky.urs.cz/item/CS_URS_2022_01/184215133</t>
  </si>
  <si>
    <t>60591257</t>
  </si>
  <si>
    <t>kůl vyvazovací dřevěný impregnovaný D 8cm dl 3m</t>
  </si>
  <si>
    <t>-692855944</t>
  </si>
  <si>
    <t>12*3</t>
  </si>
  <si>
    <t>605913201</t>
  </si>
  <si>
    <t>dřevěné příčníky půlené - délka 50 cm 3 kusy/listnáč</t>
  </si>
  <si>
    <t>506274752</t>
  </si>
  <si>
    <t>605913202</t>
  </si>
  <si>
    <t>úvazek 1,8 m / 1strom, na průřezu plochý</t>
  </si>
  <si>
    <t>1226880289</t>
  </si>
  <si>
    <t>184501141</t>
  </si>
  <si>
    <t>Zhotovení obalu z rákosové nebo kokosové rohože v rovině a svahu do 1:5</t>
  </si>
  <si>
    <t>-1375536767</t>
  </si>
  <si>
    <t>https://podminky.urs.cz/item/CS_URS_2022_01/184501141</t>
  </si>
  <si>
    <t>618940031</t>
  </si>
  <si>
    <t>rákosová rohož výšky 1,8 m, obal kmene listnatých stromů</t>
  </si>
  <si>
    <t>-1104095868</t>
  </si>
  <si>
    <t>184802111</t>
  </si>
  <si>
    <t>Chemické odplevelení před založením kultury nad 20 m2 postřikem na široko v rovině a svahu do 1:5</t>
  </si>
  <si>
    <t>-22317360</t>
  </si>
  <si>
    <t>https://podminky.urs.cz/item/CS_URS_2022_01/184802111</t>
  </si>
  <si>
    <t>392*2</t>
  </si>
  <si>
    <t>25234001</t>
  </si>
  <si>
    <t>herbicid totální systémový neselektivní</t>
  </si>
  <si>
    <t>litr</t>
  </si>
  <si>
    <t>290964236</t>
  </si>
  <si>
    <t>2*392*0,0005</t>
  </si>
  <si>
    <t>184911161</t>
  </si>
  <si>
    <t>Mulčování záhonů kačírkem tl vrstvy přes 0,05 do 0,1 m v rovině a svahu do 1:5</t>
  </si>
  <si>
    <t>-18579631</t>
  </si>
  <si>
    <t>https://podminky.urs.cz/item/CS_URS_2022_01/184911161</t>
  </si>
  <si>
    <t>58343930</t>
  </si>
  <si>
    <t>kamenivo drcené hrubé frakce 16/32</t>
  </si>
  <si>
    <t>349593559</t>
  </si>
  <si>
    <t>40*0,25 "Přepočtené koeficientem množství"</t>
  </si>
  <si>
    <t>184911421</t>
  </si>
  <si>
    <t>Mulčování rostlin kůrou tl do 0,1 m v rovině a svahu do 1:5</t>
  </si>
  <si>
    <t>-1116623547</t>
  </si>
  <si>
    <t>https://podminky.urs.cz/item/CS_URS_2022_01/184911421</t>
  </si>
  <si>
    <t>10+25</t>
  </si>
  <si>
    <t>10391100</t>
  </si>
  <si>
    <t>kůra mulčovací VL</t>
  </si>
  <si>
    <t>-262757904</t>
  </si>
  <si>
    <t>3,5*0,103 "</t>
  </si>
  <si>
    <t>185802113</t>
  </si>
  <si>
    <t>Hnojení půdy umělým hnojivem na široko v rovině a svahu do 1:5</t>
  </si>
  <si>
    <t>-1769729094</t>
  </si>
  <si>
    <t>https://podminky.urs.cz/item/CS_URS_2022_01/185802113</t>
  </si>
  <si>
    <t>25*0,05/1000</t>
  </si>
  <si>
    <t>251911553</t>
  </si>
  <si>
    <t>hnojivo ke keřovým výsadbám</t>
  </si>
  <si>
    <t>698702117</t>
  </si>
  <si>
    <t>25*0,05</t>
  </si>
  <si>
    <t>185802114</t>
  </si>
  <si>
    <t>Hnojení půdy umělým hnojivem k jednotlivým rostlinám v rovině a svahu do 1:5</t>
  </si>
  <si>
    <t>-1641843006</t>
  </si>
  <si>
    <t>https://podminky.urs.cz/item/CS_URS_2022_01/185802114</t>
  </si>
  <si>
    <t>"hnojivo" 12*0,04/1000</t>
  </si>
  <si>
    <t>"hydrogel" 12*0,3/1000</t>
  </si>
  <si>
    <t>251911551</t>
  </si>
  <si>
    <t>tabletové hnojivo ke dřevinám 40 g/kus</t>
  </si>
  <si>
    <t>-145815283</t>
  </si>
  <si>
    <t>12*0,04</t>
  </si>
  <si>
    <t>251911552</t>
  </si>
  <si>
    <t>hydrogel pod stromy 0,3kg/kus</t>
  </si>
  <si>
    <t>-596019756</t>
  </si>
  <si>
    <t>12*0,3</t>
  </si>
  <si>
    <t>185804211</t>
  </si>
  <si>
    <t>Vypletí záhonu květin s naložením a odvozem odpadu do 20 km v rovině a svahu do 1:5</t>
  </si>
  <si>
    <t>1223218007</t>
  </si>
  <si>
    <t>https://podminky.urs.cz/item/CS_URS_2022_01/185804211</t>
  </si>
  <si>
    <t>185804212</t>
  </si>
  <si>
    <t>Vypletí záhonu růží s naložením a odvozem odpadu do 20 km v rovině a svahu do 1:5</t>
  </si>
  <si>
    <t>-1342309888</t>
  </si>
  <si>
    <t>https://podminky.urs.cz/item/CS_URS_2022_01/185804212</t>
  </si>
  <si>
    <t>185804213</t>
  </si>
  <si>
    <t>Vypletí záhonu dřevin soliterních s naložením a odvozem odpadu do 20 km v rovině a svahu do 1:5</t>
  </si>
  <si>
    <t>-181891913</t>
  </si>
  <si>
    <t>https://podminky.urs.cz/item/CS_URS_2022_01/185804213</t>
  </si>
  <si>
    <t>185804312</t>
  </si>
  <si>
    <t>Zalití rostlin vodou plocha přes 20 m2</t>
  </si>
  <si>
    <t>1323235713</t>
  </si>
  <si>
    <t>https://podminky.urs.cz/item/CS_URS_2022_01/185804312</t>
  </si>
  <si>
    <t>317*40/1000</t>
  </si>
  <si>
    <t>12*100*2/1000</t>
  </si>
  <si>
    <t>12/50*4/1000</t>
  </si>
  <si>
    <t>25*40*2/1000</t>
  </si>
  <si>
    <t>25*20*4/1000</t>
  </si>
  <si>
    <t>50*20*4/1000</t>
  </si>
  <si>
    <t>185851121</t>
  </si>
  <si>
    <t>Dovoz vody pro zálivku rostlin za vzdálenost do 1000 m</t>
  </si>
  <si>
    <t>1878457896</t>
  </si>
  <si>
    <t>https://podminky.urs.cz/item/CS_URS_2022_01/185851121</t>
  </si>
  <si>
    <t>HZS</t>
  </si>
  <si>
    <t>Hodinové zúčtovací sazby</t>
  </si>
  <si>
    <t>HZS12925</t>
  </si>
  <si>
    <t>Hodinová zúčtovací zasba - zahradník</t>
  </si>
  <si>
    <t>-1513290563</t>
  </si>
  <si>
    <t>"rozměření výsadeb" 5</t>
  </si>
  <si>
    <t>998231411</t>
  </si>
  <si>
    <t>Ruční přesun hmot pro sadovnické a krajinářské úpravy do 100 m</t>
  </si>
  <si>
    <t>-1272055133</t>
  </si>
  <si>
    <t>https://podminky.urs.cz/item/CS_URS_2022_01/998231411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</si>
</sst>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vertical="center"/>
    </xf>
    <xf numFmtId="4" fontId="8" fillId="0" borderId="20" xfId="0" applyNumberFormat="1" applyFont="1" applyBorder="1" applyAlignment="1" applyProtection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13107223" TargetMode="External" /><Relationship Id="rId2" Type="http://schemas.openxmlformats.org/officeDocument/2006/relationships/hyperlink" Target="https://podminky.urs.cz/item/CS_URS_2022_01/113107322" TargetMode="External" /><Relationship Id="rId3" Type="http://schemas.openxmlformats.org/officeDocument/2006/relationships/hyperlink" Target="https://podminky.urs.cz/item/CS_URS_2022_01/113107331" TargetMode="External" /><Relationship Id="rId4" Type="http://schemas.openxmlformats.org/officeDocument/2006/relationships/hyperlink" Target="https://podminky.urs.cz/item/CS_URS_2022_01/113107332" TargetMode="External" /><Relationship Id="rId5" Type="http://schemas.openxmlformats.org/officeDocument/2006/relationships/hyperlink" Target="https://podminky.urs.cz/item/CS_URS_2022_01/113154114" TargetMode="External" /><Relationship Id="rId6" Type="http://schemas.openxmlformats.org/officeDocument/2006/relationships/hyperlink" Target="https://podminky.urs.cz/item/CS_URS_2022_01/113154122" TargetMode="External" /><Relationship Id="rId7" Type="http://schemas.openxmlformats.org/officeDocument/2006/relationships/hyperlink" Target="https://podminky.urs.cz/item/CS_URS_2022_01/113202111" TargetMode="External" /><Relationship Id="rId8" Type="http://schemas.openxmlformats.org/officeDocument/2006/relationships/hyperlink" Target="https://podminky.urs.cz/item/CS_URS_2022_01/122151103" TargetMode="External" /><Relationship Id="rId9" Type="http://schemas.openxmlformats.org/officeDocument/2006/relationships/hyperlink" Target="https://podminky.urs.cz/item/CS_URS_2022_01/122251103" TargetMode="External" /><Relationship Id="rId10" Type="http://schemas.openxmlformats.org/officeDocument/2006/relationships/hyperlink" Target="https://podminky.urs.cz/item/CS_URS_2022_01/171251201" TargetMode="External" /><Relationship Id="rId11" Type="http://schemas.openxmlformats.org/officeDocument/2006/relationships/hyperlink" Target="https://podminky.urs.cz/item/CS_URS_2022_01/175111101" TargetMode="External" /><Relationship Id="rId12" Type="http://schemas.openxmlformats.org/officeDocument/2006/relationships/hyperlink" Target="https://podminky.urs.cz/item/CS_URS_2022_01/181411131" TargetMode="External" /><Relationship Id="rId13" Type="http://schemas.openxmlformats.org/officeDocument/2006/relationships/hyperlink" Target="https://podminky.urs.cz/item/CS_URS_2022_01/211531111" TargetMode="External" /><Relationship Id="rId14" Type="http://schemas.openxmlformats.org/officeDocument/2006/relationships/hyperlink" Target="https://podminky.urs.cz/item/CS_URS_2022_01/211971121" TargetMode="External" /><Relationship Id="rId15" Type="http://schemas.openxmlformats.org/officeDocument/2006/relationships/hyperlink" Target="https://podminky.urs.cz/item/CS_URS_2022_01/213141112" TargetMode="External" /><Relationship Id="rId16" Type="http://schemas.openxmlformats.org/officeDocument/2006/relationships/hyperlink" Target="https://podminky.urs.cz/item/CS_URS_2022_01/451541111" TargetMode="External" /><Relationship Id="rId17" Type="http://schemas.openxmlformats.org/officeDocument/2006/relationships/hyperlink" Target="https://podminky.urs.cz/item/CS_URS_2022_01/451561111" TargetMode="External" /><Relationship Id="rId18" Type="http://schemas.openxmlformats.org/officeDocument/2006/relationships/hyperlink" Target="https://podminky.urs.cz/item/CS_URS_2022_01/564831111" TargetMode="External" /><Relationship Id="rId19" Type="http://schemas.openxmlformats.org/officeDocument/2006/relationships/hyperlink" Target="https://podminky.urs.cz/item/CS_URS_2022_01/564861111" TargetMode="External" /><Relationship Id="rId20" Type="http://schemas.openxmlformats.org/officeDocument/2006/relationships/hyperlink" Target="https://podminky.urs.cz/item/CS_URS_2022_01/564871116" TargetMode="External" /><Relationship Id="rId21" Type="http://schemas.openxmlformats.org/officeDocument/2006/relationships/hyperlink" Target="https://podminky.urs.cz/item/CS_URS_2022_01/564952111" TargetMode="External" /><Relationship Id="rId22" Type="http://schemas.openxmlformats.org/officeDocument/2006/relationships/hyperlink" Target="https://podminky.urs.cz/item/CS_URS_2022_01/565145111" TargetMode="External" /><Relationship Id="rId23" Type="http://schemas.openxmlformats.org/officeDocument/2006/relationships/hyperlink" Target="https://podminky.urs.cz/item/CS_URS_2022_01/567122114" TargetMode="External" /><Relationship Id="rId24" Type="http://schemas.openxmlformats.org/officeDocument/2006/relationships/hyperlink" Target="https://podminky.urs.cz/item/CS_URS_2022_01/573111112" TargetMode="External" /><Relationship Id="rId25" Type="http://schemas.openxmlformats.org/officeDocument/2006/relationships/hyperlink" Target="https://podminky.urs.cz/item/CS_URS_2022_01/573211112" TargetMode="External" /><Relationship Id="rId26" Type="http://schemas.openxmlformats.org/officeDocument/2006/relationships/hyperlink" Target="https://podminky.urs.cz/item/CS_URS_2022_01/577134111" TargetMode="External" /><Relationship Id="rId27" Type="http://schemas.openxmlformats.org/officeDocument/2006/relationships/hyperlink" Target="https://podminky.urs.cz/item/CS_URS_2022_01/591211111" TargetMode="External" /><Relationship Id="rId28" Type="http://schemas.openxmlformats.org/officeDocument/2006/relationships/hyperlink" Target="https://podminky.urs.cz/item/CS_URS_2022_01/596211122" TargetMode="External" /><Relationship Id="rId29" Type="http://schemas.openxmlformats.org/officeDocument/2006/relationships/hyperlink" Target="https://podminky.urs.cz/item/CS_URS_2022_01/596211124" TargetMode="External" /><Relationship Id="rId30" Type="http://schemas.openxmlformats.org/officeDocument/2006/relationships/hyperlink" Target="https://podminky.urs.cz/item/CS_URS_2022_01/871315221" TargetMode="External" /><Relationship Id="rId31" Type="http://schemas.openxmlformats.org/officeDocument/2006/relationships/hyperlink" Target="https://podminky.urs.cz/item/CS_URS_2022_01/877310310" TargetMode="External" /><Relationship Id="rId32" Type="http://schemas.openxmlformats.org/officeDocument/2006/relationships/hyperlink" Target="https://podminky.urs.cz/item/CS_URS_2022_01/894411111" TargetMode="External" /><Relationship Id="rId33" Type="http://schemas.openxmlformats.org/officeDocument/2006/relationships/hyperlink" Target="https://podminky.urs.cz/item/CS_URS_2022_01/899204112" TargetMode="External" /><Relationship Id="rId34" Type="http://schemas.openxmlformats.org/officeDocument/2006/relationships/hyperlink" Target="https://podminky.urs.cz/item/CS_URS_2022_01/899231111" TargetMode="External" /><Relationship Id="rId35" Type="http://schemas.openxmlformats.org/officeDocument/2006/relationships/hyperlink" Target="https://podminky.urs.cz/item/CS_URS_2022_01/914111111" TargetMode="External" /><Relationship Id="rId36" Type="http://schemas.openxmlformats.org/officeDocument/2006/relationships/hyperlink" Target="https://podminky.urs.cz/item/CS_URS_2022_01/914511112" TargetMode="External" /><Relationship Id="rId37" Type="http://schemas.openxmlformats.org/officeDocument/2006/relationships/hyperlink" Target="https://podminky.urs.cz/item/CS_URS_2022_01/915111111" TargetMode="External" /><Relationship Id="rId38" Type="http://schemas.openxmlformats.org/officeDocument/2006/relationships/hyperlink" Target="https://podminky.urs.cz/item/CS_URS_2022_01/915491211" TargetMode="External" /><Relationship Id="rId39" Type="http://schemas.openxmlformats.org/officeDocument/2006/relationships/hyperlink" Target="https://podminky.urs.cz/item/CS_URS_2022_01/915499211" TargetMode="External" /><Relationship Id="rId40" Type="http://schemas.openxmlformats.org/officeDocument/2006/relationships/hyperlink" Target="https://podminky.urs.cz/item/CS_URS_2022_01/915611111" TargetMode="External" /><Relationship Id="rId41" Type="http://schemas.openxmlformats.org/officeDocument/2006/relationships/hyperlink" Target="https://podminky.urs.cz/item/CS_URS_2022_01/916231213" TargetMode="External" /><Relationship Id="rId42" Type="http://schemas.openxmlformats.org/officeDocument/2006/relationships/hyperlink" Target="https://podminky.urs.cz/item/CS_URS_2022_01/916241113" TargetMode="External" /><Relationship Id="rId43" Type="http://schemas.openxmlformats.org/officeDocument/2006/relationships/hyperlink" Target="https://podminky.urs.cz/item/CS_URS_2022_01/916991121" TargetMode="External" /><Relationship Id="rId44" Type="http://schemas.openxmlformats.org/officeDocument/2006/relationships/hyperlink" Target="https://podminky.urs.cz/item/CS_URS_2022_01/919112233" TargetMode="External" /><Relationship Id="rId45" Type="http://schemas.openxmlformats.org/officeDocument/2006/relationships/hyperlink" Target="https://podminky.urs.cz/item/CS_URS_2022_01/919122132" TargetMode="External" /><Relationship Id="rId46" Type="http://schemas.openxmlformats.org/officeDocument/2006/relationships/hyperlink" Target="https://podminky.urs.cz/item/CS_URS_2022_01/919735111" TargetMode="External" /><Relationship Id="rId47" Type="http://schemas.openxmlformats.org/officeDocument/2006/relationships/hyperlink" Target="https://podminky.urs.cz/item/CS_URS_2022_01/919735112" TargetMode="External" /><Relationship Id="rId48" Type="http://schemas.openxmlformats.org/officeDocument/2006/relationships/hyperlink" Target="https://podminky.urs.cz/item/CS_URS_2022_01/997221551" TargetMode="External" /><Relationship Id="rId49" Type="http://schemas.openxmlformats.org/officeDocument/2006/relationships/hyperlink" Target="https://podminky.urs.cz/item/CS_URS_2022_01/997221559" TargetMode="External" /><Relationship Id="rId50" Type="http://schemas.openxmlformats.org/officeDocument/2006/relationships/hyperlink" Target="https://podminky.urs.cz/item/CS_URS_2022_01/997221571" TargetMode="External" /><Relationship Id="rId51" Type="http://schemas.openxmlformats.org/officeDocument/2006/relationships/hyperlink" Target="https://podminky.urs.cz/item/CS_URS_2022_01/997221579" TargetMode="External" /><Relationship Id="rId52" Type="http://schemas.openxmlformats.org/officeDocument/2006/relationships/hyperlink" Target="https://podminky.urs.cz/item/CS_URS_2022_01/997221611" TargetMode="External" /><Relationship Id="rId53" Type="http://schemas.openxmlformats.org/officeDocument/2006/relationships/hyperlink" Target="https://podminky.urs.cz/item/CS_URS_2022_01/997221612" TargetMode="External" /><Relationship Id="rId54" Type="http://schemas.openxmlformats.org/officeDocument/2006/relationships/hyperlink" Target="https://podminky.urs.cz/item/CS_URS_2022_01/997221861" TargetMode="External" /><Relationship Id="rId55" Type="http://schemas.openxmlformats.org/officeDocument/2006/relationships/hyperlink" Target="https://podminky.urs.cz/item/CS_URS_2022_01/997221875" TargetMode="External" /><Relationship Id="rId56" Type="http://schemas.openxmlformats.org/officeDocument/2006/relationships/hyperlink" Target="https://podminky.urs.cz/item/CS_URS_2022_01/997221873" TargetMode="External" /><Relationship Id="rId57" Type="http://schemas.openxmlformats.org/officeDocument/2006/relationships/hyperlink" Target="https://podminky.urs.cz/item/CS_URS_2022_01/998223011" TargetMode="External" /><Relationship Id="rId58" Type="http://schemas.openxmlformats.org/officeDocument/2006/relationships/hyperlink" Target="https://podminky.urs.cz/item/CS_URS_2022_01/711161215" TargetMode="External" /><Relationship Id="rId5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13106123" TargetMode="External" /><Relationship Id="rId2" Type="http://schemas.openxmlformats.org/officeDocument/2006/relationships/hyperlink" Target="https://podminky.urs.cz/item/CS_URS_2022_01/113107332" TargetMode="External" /><Relationship Id="rId3" Type="http://schemas.openxmlformats.org/officeDocument/2006/relationships/hyperlink" Target="https://podminky.urs.cz/item/CS_URS_2022_01/113154114" TargetMode="External" /><Relationship Id="rId4" Type="http://schemas.openxmlformats.org/officeDocument/2006/relationships/hyperlink" Target="https://podminky.urs.cz/item/CS_URS_2022_01/113154122" TargetMode="External" /><Relationship Id="rId5" Type="http://schemas.openxmlformats.org/officeDocument/2006/relationships/hyperlink" Target="https://podminky.urs.cz/item/CS_URS_2022_01/113202111" TargetMode="External" /><Relationship Id="rId6" Type="http://schemas.openxmlformats.org/officeDocument/2006/relationships/hyperlink" Target="https://podminky.urs.cz/item/CS_URS_2022_01/122151103" TargetMode="External" /><Relationship Id="rId7" Type="http://schemas.openxmlformats.org/officeDocument/2006/relationships/hyperlink" Target="https://podminky.urs.cz/item/CS_URS_2022_01/122251103" TargetMode="External" /><Relationship Id="rId8" Type="http://schemas.openxmlformats.org/officeDocument/2006/relationships/hyperlink" Target="https://podminky.urs.cz/item/CS_URS_2022_01/132251102" TargetMode="External" /><Relationship Id="rId9" Type="http://schemas.openxmlformats.org/officeDocument/2006/relationships/hyperlink" Target="https://podminky.urs.cz/item/CS_URS_2022_01/162702111" TargetMode="External" /><Relationship Id="rId10" Type="http://schemas.openxmlformats.org/officeDocument/2006/relationships/hyperlink" Target="https://podminky.urs.cz/item/CS_URS_2022_01/162702119" TargetMode="External" /><Relationship Id="rId11" Type="http://schemas.openxmlformats.org/officeDocument/2006/relationships/hyperlink" Target="https://podminky.urs.cz/item/CS_URS_2022_01/171251201" TargetMode="External" /><Relationship Id="rId12" Type="http://schemas.openxmlformats.org/officeDocument/2006/relationships/hyperlink" Target="https://podminky.urs.cz/item/CS_URS_2022_01/171201231" TargetMode="External" /><Relationship Id="rId13" Type="http://schemas.openxmlformats.org/officeDocument/2006/relationships/hyperlink" Target="https://podminky.urs.cz/item/CS_URS_2022_01/174111101" TargetMode="External" /><Relationship Id="rId14" Type="http://schemas.openxmlformats.org/officeDocument/2006/relationships/hyperlink" Target="https://podminky.urs.cz/item/CS_URS_2022_01/175111101" TargetMode="External" /><Relationship Id="rId15" Type="http://schemas.openxmlformats.org/officeDocument/2006/relationships/hyperlink" Target="https://podminky.urs.cz/item/CS_URS_2022_01/181111121" TargetMode="External" /><Relationship Id="rId16" Type="http://schemas.openxmlformats.org/officeDocument/2006/relationships/hyperlink" Target="https://podminky.urs.cz/item/CS_URS_2022_01/181411131" TargetMode="External" /><Relationship Id="rId17" Type="http://schemas.openxmlformats.org/officeDocument/2006/relationships/hyperlink" Target="https://podminky.urs.cz/item/CS_URS_2022_01/181951111" TargetMode="External" /><Relationship Id="rId18" Type="http://schemas.openxmlformats.org/officeDocument/2006/relationships/hyperlink" Target="https://podminky.urs.cz/item/CS_URS_2022_01/181951112" TargetMode="External" /><Relationship Id="rId19" Type="http://schemas.openxmlformats.org/officeDocument/2006/relationships/hyperlink" Target="https://podminky.urs.cz/item/CS_URS_2022_01/213141112" TargetMode="External" /><Relationship Id="rId20" Type="http://schemas.openxmlformats.org/officeDocument/2006/relationships/hyperlink" Target="https://podminky.urs.cz/item/CS_URS_2022_01/451541111" TargetMode="External" /><Relationship Id="rId21" Type="http://schemas.openxmlformats.org/officeDocument/2006/relationships/hyperlink" Target="https://podminky.urs.cz/item/CS_URS_2022_01/451561111" TargetMode="External" /><Relationship Id="rId22" Type="http://schemas.openxmlformats.org/officeDocument/2006/relationships/hyperlink" Target="https://podminky.urs.cz/item/CS_URS_2022_01/564831111" TargetMode="External" /><Relationship Id="rId23" Type="http://schemas.openxmlformats.org/officeDocument/2006/relationships/hyperlink" Target="https://podminky.urs.cz/item/CS_URS_2022_01/564861111" TargetMode="External" /><Relationship Id="rId24" Type="http://schemas.openxmlformats.org/officeDocument/2006/relationships/hyperlink" Target="https://podminky.urs.cz/item/CS_URS_2022_01/564871116" TargetMode="External" /><Relationship Id="rId25" Type="http://schemas.openxmlformats.org/officeDocument/2006/relationships/hyperlink" Target="https://podminky.urs.cz/item/CS_URS_2022_01/565145111" TargetMode="External" /><Relationship Id="rId26" Type="http://schemas.openxmlformats.org/officeDocument/2006/relationships/hyperlink" Target="https://podminky.urs.cz/item/CS_URS_2022_01/567122114" TargetMode="External" /><Relationship Id="rId27" Type="http://schemas.openxmlformats.org/officeDocument/2006/relationships/hyperlink" Target="https://podminky.urs.cz/item/CS_URS_2022_01/573111112" TargetMode="External" /><Relationship Id="rId28" Type="http://schemas.openxmlformats.org/officeDocument/2006/relationships/hyperlink" Target="https://podminky.urs.cz/item/CS_URS_2022_01/573211112" TargetMode="External" /><Relationship Id="rId29" Type="http://schemas.openxmlformats.org/officeDocument/2006/relationships/hyperlink" Target="https://podminky.urs.cz/item/CS_URS_2022_01/577134111" TargetMode="External" /><Relationship Id="rId30" Type="http://schemas.openxmlformats.org/officeDocument/2006/relationships/hyperlink" Target="https://podminky.urs.cz/item/CS_URS_2022_01/591211111" TargetMode="External" /><Relationship Id="rId31" Type="http://schemas.openxmlformats.org/officeDocument/2006/relationships/hyperlink" Target="https://podminky.urs.cz/item/CS_URS_2022_01/596211120" TargetMode="External" /><Relationship Id="rId32" Type="http://schemas.openxmlformats.org/officeDocument/2006/relationships/hyperlink" Target="https://podminky.urs.cz/item/CS_URS_2022_01/596211124" TargetMode="External" /><Relationship Id="rId33" Type="http://schemas.openxmlformats.org/officeDocument/2006/relationships/hyperlink" Target="https://podminky.urs.cz/item/CS_URS_2022_01/899722112" TargetMode="External" /><Relationship Id="rId34" Type="http://schemas.openxmlformats.org/officeDocument/2006/relationships/hyperlink" Target="https://podminky.urs.cz/item/CS_URS_2022_01/914111111" TargetMode="External" /><Relationship Id="rId35" Type="http://schemas.openxmlformats.org/officeDocument/2006/relationships/hyperlink" Target="https://podminky.urs.cz/item/CS_URS_2022_01/914511112" TargetMode="External" /><Relationship Id="rId36" Type="http://schemas.openxmlformats.org/officeDocument/2006/relationships/hyperlink" Target="https://podminky.urs.cz/item/CS_URS_2022_01/915111111" TargetMode="External" /><Relationship Id="rId37" Type="http://schemas.openxmlformats.org/officeDocument/2006/relationships/hyperlink" Target="https://podminky.urs.cz/item/CS_URS_2022_01/915131111" TargetMode="External" /><Relationship Id="rId38" Type="http://schemas.openxmlformats.org/officeDocument/2006/relationships/hyperlink" Target="https://podminky.urs.cz/item/CS_URS_2022_01/915491211" TargetMode="External" /><Relationship Id="rId39" Type="http://schemas.openxmlformats.org/officeDocument/2006/relationships/hyperlink" Target="https://podminky.urs.cz/item/CS_URS_2022_01/915499211" TargetMode="External" /><Relationship Id="rId40" Type="http://schemas.openxmlformats.org/officeDocument/2006/relationships/hyperlink" Target="https://podminky.urs.cz/item/CS_URS_2022_01/915611111" TargetMode="External" /><Relationship Id="rId41" Type="http://schemas.openxmlformats.org/officeDocument/2006/relationships/hyperlink" Target="https://podminky.urs.cz/item/CS_URS_2022_01/915621111" TargetMode="External" /><Relationship Id="rId42" Type="http://schemas.openxmlformats.org/officeDocument/2006/relationships/hyperlink" Target="https://podminky.urs.cz/item/CS_URS_2022_01/916231213" TargetMode="External" /><Relationship Id="rId43" Type="http://schemas.openxmlformats.org/officeDocument/2006/relationships/hyperlink" Target="https://podminky.urs.cz/item/CS_URS_2022_01/916241113" TargetMode="External" /><Relationship Id="rId44" Type="http://schemas.openxmlformats.org/officeDocument/2006/relationships/hyperlink" Target="https://podminky.urs.cz/item/CS_URS_2022_01/916991121" TargetMode="External" /><Relationship Id="rId45" Type="http://schemas.openxmlformats.org/officeDocument/2006/relationships/hyperlink" Target="https://podminky.urs.cz/item/CS_URS_2022_01/919112233" TargetMode="External" /><Relationship Id="rId46" Type="http://schemas.openxmlformats.org/officeDocument/2006/relationships/hyperlink" Target="https://podminky.urs.cz/item/CS_URS_2022_01/919122132" TargetMode="External" /><Relationship Id="rId47" Type="http://schemas.openxmlformats.org/officeDocument/2006/relationships/hyperlink" Target="https://podminky.urs.cz/item/CS_URS_2022_01/919735111" TargetMode="External" /><Relationship Id="rId48" Type="http://schemas.openxmlformats.org/officeDocument/2006/relationships/hyperlink" Target="https://podminky.urs.cz/item/CS_URS_2022_01/919735112" TargetMode="External" /><Relationship Id="rId49" Type="http://schemas.openxmlformats.org/officeDocument/2006/relationships/hyperlink" Target="https://podminky.urs.cz/item/CS_URS_2022_01/979054451" TargetMode="External" /><Relationship Id="rId50" Type="http://schemas.openxmlformats.org/officeDocument/2006/relationships/hyperlink" Target="https://podminky.urs.cz/item/CS_URS_2022_01/997221551" TargetMode="External" /><Relationship Id="rId51" Type="http://schemas.openxmlformats.org/officeDocument/2006/relationships/hyperlink" Target="https://podminky.urs.cz/item/CS_URS_2022_01/997221559" TargetMode="External" /><Relationship Id="rId52" Type="http://schemas.openxmlformats.org/officeDocument/2006/relationships/hyperlink" Target="https://podminky.urs.cz/item/CS_URS_2022_01/997221571" TargetMode="External" /><Relationship Id="rId53" Type="http://schemas.openxmlformats.org/officeDocument/2006/relationships/hyperlink" Target="https://podminky.urs.cz/item/CS_URS_2022_01/997221579" TargetMode="External" /><Relationship Id="rId54" Type="http://schemas.openxmlformats.org/officeDocument/2006/relationships/hyperlink" Target="https://podminky.urs.cz/item/CS_URS_2022_01/997221611" TargetMode="External" /><Relationship Id="rId55" Type="http://schemas.openxmlformats.org/officeDocument/2006/relationships/hyperlink" Target="https://podminky.urs.cz/item/CS_URS_2022_01/997221612" TargetMode="External" /><Relationship Id="rId56" Type="http://schemas.openxmlformats.org/officeDocument/2006/relationships/hyperlink" Target="https://podminky.urs.cz/item/CS_URS_2022_01/997221861" TargetMode="External" /><Relationship Id="rId57" Type="http://schemas.openxmlformats.org/officeDocument/2006/relationships/hyperlink" Target="https://podminky.urs.cz/item/CS_URS_2022_01/997221875" TargetMode="External" /><Relationship Id="rId58" Type="http://schemas.openxmlformats.org/officeDocument/2006/relationships/hyperlink" Target="https://podminky.urs.cz/item/CS_URS_2022_01/998223011" TargetMode="External" /><Relationship Id="rId5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81411131" TargetMode="External" /><Relationship Id="rId2" Type="http://schemas.openxmlformats.org/officeDocument/2006/relationships/hyperlink" Target="https://podminky.urs.cz/item/CS_URS_2022_01/183101221" TargetMode="External" /><Relationship Id="rId3" Type="http://schemas.openxmlformats.org/officeDocument/2006/relationships/hyperlink" Target="https://podminky.urs.cz/item/CS_URS_2022_01/183111211" TargetMode="External" /><Relationship Id="rId4" Type="http://schemas.openxmlformats.org/officeDocument/2006/relationships/hyperlink" Target="https://podminky.urs.cz/item/CS_URS_2022_01/183111212" TargetMode="External" /><Relationship Id="rId5" Type="http://schemas.openxmlformats.org/officeDocument/2006/relationships/hyperlink" Target="https://podminky.urs.cz/item/CS_URS_2022_01/183211312" TargetMode="External" /><Relationship Id="rId6" Type="http://schemas.openxmlformats.org/officeDocument/2006/relationships/hyperlink" Target="https://podminky.urs.cz/item/CS_URS_2022_01/183403114" TargetMode="External" /><Relationship Id="rId7" Type="http://schemas.openxmlformats.org/officeDocument/2006/relationships/hyperlink" Target="https://podminky.urs.cz/item/CS_URS_2022_01/183403153" TargetMode="External" /><Relationship Id="rId8" Type="http://schemas.openxmlformats.org/officeDocument/2006/relationships/hyperlink" Target="https://podminky.urs.cz/item/CS_URS_2022_01/183403161" TargetMode="External" /><Relationship Id="rId9" Type="http://schemas.openxmlformats.org/officeDocument/2006/relationships/hyperlink" Target="https://podminky.urs.cz/item/CS_URS_2022_01/184102111" TargetMode="External" /><Relationship Id="rId10" Type="http://schemas.openxmlformats.org/officeDocument/2006/relationships/hyperlink" Target="https://podminky.urs.cz/item/CS_URS_2022_01/184102115" TargetMode="External" /><Relationship Id="rId11" Type="http://schemas.openxmlformats.org/officeDocument/2006/relationships/hyperlink" Target="https://podminky.urs.cz/item/CS_URS_2022_01/184215133" TargetMode="External" /><Relationship Id="rId12" Type="http://schemas.openxmlformats.org/officeDocument/2006/relationships/hyperlink" Target="https://podminky.urs.cz/item/CS_URS_2022_01/184501141" TargetMode="External" /><Relationship Id="rId13" Type="http://schemas.openxmlformats.org/officeDocument/2006/relationships/hyperlink" Target="https://podminky.urs.cz/item/CS_URS_2022_01/184802111" TargetMode="External" /><Relationship Id="rId14" Type="http://schemas.openxmlformats.org/officeDocument/2006/relationships/hyperlink" Target="https://podminky.urs.cz/item/CS_URS_2022_01/184911161" TargetMode="External" /><Relationship Id="rId15" Type="http://schemas.openxmlformats.org/officeDocument/2006/relationships/hyperlink" Target="https://podminky.urs.cz/item/CS_URS_2022_01/184911421" TargetMode="External" /><Relationship Id="rId16" Type="http://schemas.openxmlformats.org/officeDocument/2006/relationships/hyperlink" Target="https://podminky.urs.cz/item/CS_URS_2022_01/185802113" TargetMode="External" /><Relationship Id="rId17" Type="http://schemas.openxmlformats.org/officeDocument/2006/relationships/hyperlink" Target="https://podminky.urs.cz/item/CS_URS_2022_01/185802114" TargetMode="External" /><Relationship Id="rId18" Type="http://schemas.openxmlformats.org/officeDocument/2006/relationships/hyperlink" Target="https://podminky.urs.cz/item/CS_URS_2022_01/185804211" TargetMode="External" /><Relationship Id="rId19" Type="http://schemas.openxmlformats.org/officeDocument/2006/relationships/hyperlink" Target="https://podminky.urs.cz/item/CS_URS_2022_01/185804212" TargetMode="External" /><Relationship Id="rId20" Type="http://schemas.openxmlformats.org/officeDocument/2006/relationships/hyperlink" Target="https://podminky.urs.cz/item/CS_URS_2022_01/185804213" TargetMode="External" /><Relationship Id="rId21" Type="http://schemas.openxmlformats.org/officeDocument/2006/relationships/hyperlink" Target="https://podminky.urs.cz/item/CS_URS_2022_01/185804312" TargetMode="External" /><Relationship Id="rId22" Type="http://schemas.openxmlformats.org/officeDocument/2006/relationships/hyperlink" Target="https://podminky.urs.cz/item/CS_URS_2022_01/185851121" TargetMode="External" /><Relationship Id="rId23" Type="http://schemas.openxmlformats.org/officeDocument/2006/relationships/hyperlink" Target="https://podminky.urs.cz/item/CS_URS_2022_01/998231411" TargetMode="External" /><Relationship Id="rId24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21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E8" s="32"/>
      <c r="BS8" s="18" t="s">
        <v>6</v>
      </c>
    </row>
    <row r="9" s="1" customFormat="1" ht="29.28" customHeight="1">
      <c r="B9" s="22"/>
      <c r="C9" s="23"/>
      <c r="D9" s="27" t="s">
        <v>26</v>
      </c>
      <c r="E9" s="23"/>
      <c r="F9" s="23"/>
      <c r="G9" s="23"/>
      <c r="H9" s="23"/>
      <c r="I9" s="23"/>
      <c r="J9" s="23"/>
      <c r="K9" s="35" t="s">
        <v>27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28</v>
      </c>
      <c r="AL9" s="23"/>
      <c r="AM9" s="23"/>
      <c r="AN9" s="35" t="s">
        <v>29</v>
      </c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30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31</v>
      </c>
      <c r="AL10" s="23"/>
      <c r="AM10" s="23"/>
      <c r="AN10" s="28" t="s">
        <v>32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33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34</v>
      </c>
      <c r="AL11" s="23"/>
      <c r="AM11" s="23"/>
      <c r="AN11" s="28" t="s">
        <v>35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31</v>
      </c>
      <c r="AL13" s="23"/>
      <c r="AM13" s="23"/>
      <c r="AN13" s="36" t="s">
        <v>37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6" t="s">
        <v>37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3" t="s">
        <v>34</v>
      </c>
      <c r="AL14" s="23"/>
      <c r="AM14" s="23"/>
      <c r="AN14" s="36" t="s">
        <v>37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31</v>
      </c>
      <c r="AL16" s="23"/>
      <c r="AM16" s="23"/>
      <c r="AN16" s="28" t="s">
        <v>39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40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34</v>
      </c>
      <c r="AL17" s="23"/>
      <c r="AM17" s="23"/>
      <c r="AN17" s="28" t="s">
        <v>41</v>
      </c>
      <c r="AO17" s="23"/>
      <c r="AP17" s="23"/>
      <c r="AQ17" s="23"/>
      <c r="AR17" s="21"/>
      <c r="BE17" s="32"/>
      <c r="BS17" s="18" t="s">
        <v>42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43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31</v>
      </c>
      <c r="AL19" s="23"/>
      <c r="AM19" s="23"/>
      <c r="AN19" s="28" t="s">
        <v>44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45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34</v>
      </c>
      <c r="AL20" s="23"/>
      <c r="AM20" s="23"/>
      <c r="AN20" s="28" t="s">
        <v>44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8" t="s">
        <v>47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3"/>
      <c r="AQ25" s="23"/>
      <c r="AR25" s="21"/>
      <c r="BE25" s="32"/>
    </row>
    <row r="26" s="2" customFormat="1" ht="25.92" customHeight="1">
      <c r="A26" s="40"/>
      <c r="B26" s="41"/>
      <c r="C26" s="42"/>
      <c r="D26" s="43" t="s">
        <v>48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2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2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50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51</v>
      </c>
      <c r="AL28" s="47"/>
      <c r="AM28" s="47"/>
      <c r="AN28" s="47"/>
      <c r="AO28" s="47"/>
      <c r="AP28" s="42"/>
      <c r="AQ28" s="42"/>
      <c r="AR28" s="46"/>
      <c r="BE28" s="32"/>
    </row>
    <row r="29" s="3" customFormat="1" ht="14.4" customHeight="1">
      <c r="A29" s="3"/>
      <c r="B29" s="48"/>
      <c r="C29" s="49"/>
      <c r="D29" s="33" t="s">
        <v>52</v>
      </c>
      <c r="E29" s="49"/>
      <c r="F29" s="33" t="s">
        <v>53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3" t="s">
        <v>54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3" t="s">
        <v>55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3" t="s">
        <v>56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3" t="s">
        <v>57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59</v>
      </c>
      <c r="U35" s="56"/>
      <c r="V35" s="56"/>
      <c r="W35" s="56"/>
      <c r="X35" s="58" t="s">
        <v>60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4" t="s">
        <v>61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3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2021_04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Zřízení nového parkoviště v ulici Na Šarlejích v Novém Bydžově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3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Nový Bydžov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3" t="s">
        <v>24</v>
      </c>
      <c r="AJ47" s="42"/>
      <c r="AK47" s="42"/>
      <c r="AL47" s="42"/>
      <c r="AM47" s="74" t="str">
        <f>IF(AN8= "","",AN8)</f>
        <v>19. 2. 2021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3" t="s">
        <v>30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Nový Bydžov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3" t="s">
        <v>38</v>
      </c>
      <c r="AJ49" s="42"/>
      <c r="AK49" s="42"/>
      <c r="AL49" s="42"/>
      <c r="AM49" s="75" t="str">
        <f>IF(E17="","",E17)</f>
        <v>PRODIN a.s.</v>
      </c>
      <c r="AN49" s="66"/>
      <c r="AO49" s="66"/>
      <c r="AP49" s="66"/>
      <c r="AQ49" s="42"/>
      <c r="AR49" s="46"/>
      <c r="AS49" s="76" t="s">
        <v>62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3" t="s">
        <v>36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3" t="s">
        <v>43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63</v>
      </c>
      <c r="D52" s="89"/>
      <c r="E52" s="89"/>
      <c r="F52" s="89"/>
      <c r="G52" s="89"/>
      <c r="H52" s="90"/>
      <c r="I52" s="91" t="s">
        <v>64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65</v>
      </c>
      <c r="AH52" s="89"/>
      <c r="AI52" s="89"/>
      <c r="AJ52" s="89"/>
      <c r="AK52" s="89"/>
      <c r="AL52" s="89"/>
      <c r="AM52" s="89"/>
      <c r="AN52" s="91" t="s">
        <v>66</v>
      </c>
      <c r="AO52" s="89"/>
      <c r="AP52" s="89"/>
      <c r="AQ52" s="93" t="s">
        <v>67</v>
      </c>
      <c r="AR52" s="46"/>
      <c r="AS52" s="94" t="s">
        <v>68</v>
      </c>
      <c r="AT52" s="95" t="s">
        <v>69</v>
      </c>
      <c r="AU52" s="95" t="s">
        <v>70</v>
      </c>
      <c r="AV52" s="95" t="s">
        <v>71</v>
      </c>
      <c r="AW52" s="95" t="s">
        <v>72</v>
      </c>
      <c r="AX52" s="95" t="s">
        <v>73</v>
      </c>
      <c r="AY52" s="95" t="s">
        <v>74</v>
      </c>
      <c r="AZ52" s="95" t="s">
        <v>75</v>
      </c>
      <c r="BA52" s="95" t="s">
        <v>76</v>
      </c>
      <c r="BB52" s="95" t="s">
        <v>77</v>
      </c>
      <c r="BC52" s="95" t="s">
        <v>78</v>
      </c>
      <c r="BD52" s="96" t="s">
        <v>79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80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44</v>
      </c>
      <c r="AR54" s="106"/>
      <c r="AS54" s="107">
        <f>ROUND(SUM(AS55:AS59),2)</f>
        <v>0</v>
      </c>
      <c r="AT54" s="108">
        <f>ROUND(SUM(AV54:AW54),2)</f>
        <v>0</v>
      </c>
      <c r="AU54" s="109">
        <f>ROUND(SUM(AU55:AU59),5)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ROUND(SUM(AZ55:AZ59),2)</f>
        <v>0</v>
      </c>
      <c r="BA54" s="108">
        <f>ROUND(SUM(BA55:BA59),2)</f>
        <v>0</v>
      </c>
      <c r="BB54" s="108">
        <f>ROUND(SUM(BB55:BB59),2)</f>
        <v>0</v>
      </c>
      <c r="BC54" s="108">
        <f>ROUND(SUM(BC55:BC59),2)</f>
        <v>0</v>
      </c>
      <c r="BD54" s="110">
        <f>ROUND(SUM(BD55:BD59),2)</f>
        <v>0</v>
      </c>
      <c r="BE54" s="6"/>
      <c r="BS54" s="111" t="s">
        <v>81</v>
      </c>
      <c r="BT54" s="111" t="s">
        <v>82</v>
      </c>
      <c r="BU54" s="112" t="s">
        <v>83</v>
      </c>
      <c r="BV54" s="111" t="s">
        <v>84</v>
      </c>
      <c r="BW54" s="111" t="s">
        <v>5</v>
      </c>
      <c r="BX54" s="111" t="s">
        <v>85</v>
      </c>
      <c r="CL54" s="111" t="s">
        <v>19</v>
      </c>
    </row>
    <row r="55" s="7" customFormat="1" ht="24.75" customHeight="1">
      <c r="A55" s="113" t="s">
        <v>86</v>
      </c>
      <c r="B55" s="114"/>
      <c r="C55" s="115"/>
      <c r="D55" s="116" t="s">
        <v>87</v>
      </c>
      <c r="E55" s="116"/>
      <c r="F55" s="116"/>
      <c r="G55" s="116"/>
      <c r="H55" s="116"/>
      <c r="I55" s="117"/>
      <c r="J55" s="116" t="s">
        <v>88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'2021_04_01 - SO 001 Všeob...'!J30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89</v>
      </c>
      <c r="AR55" s="120"/>
      <c r="AS55" s="121">
        <v>0</v>
      </c>
      <c r="AT55" s="122">
        <f>ROUND(SUM(AV55:AW55),2)</f>
        <v>0</v>
      </c>
      <c r="AU55" s="123">
        <f>'2021_04_01 - SO 001 Všeob...'!P80</f>
        <v>0</v>
      </c>
      <c r="AV55" s="122">
        <f>'2021_04_01 - SO 001 Všeob...'!J33</f>
        <v>0</v>
      </c>
      <c r="AW55" s="122">
        <f>'2021_04_01 - SO 001 Všeob...'!J34</f>
        <v>0</v>
      </c>
      <c r="AX55" s="122">
        <f>'2021_04_01 - SO 001 Všeob...'!J35</f>
        <v>0</v>
      </c>
      <c r="AY55" s="122">
        <f>'2021_04_01 - SO 001 Všeob...'!J36</f>
        <v>0</v>
      </c>
      <c r="AZ55" s="122">
        <f>'2021_04_01 - SO 001 Všeob...'!F33</f>
        <v>0</v>
      </c>
      <c r="BA55" s="122">
        <f>'2021_04_01 - SO 001 Všeob...'!F34</f>
        <v>0</v>
      </c>
      <c r="BB55" s="122">
        <f>'2021_04_01 - SO 001 Všeob...'!F35</f>
        <v>0</v>
      </c>
      <c r="BC55" s="122">
        <f>'2021_04_01 - SO 001 Všeob...'!F36</f>
        <v>0</v>
      </c>
      <c r="BD55" s="124">
        <f>'2021_04_01 - SO 001 Všeob...'!F37</f>
        <v>0</v>
      </c>
      <c r="BE55" s="7"/>
      <c r="BT55" s="125" t="s">
        <v>90</v>
      </c>
      <c r="BV55" s="125" t="s">
        <v>84</v>
      </c>
      <c r="BW55" s="125" t="s">
        <v>91</v>
      </c>
      <c r="BX55" s="125" t="s">
        <v>5</v>
      </c>
      <c r="CL55" s="125" t="s">
        <v>19</v>
      </c>
      <c r="CM55" s="125" t="s">
        <v>21</v>
      </c>
    </row>
    <row r="56" s="7" customFormat="1" ht="24.75" customHeight="1">
      <c r="A56" s="113" t="s">
        <v>86</v>
      </c>
      <c r="B56" s="114"/>
      <c r="C56" s="115"/>
      <c r="D56" s="116" t="s">
        <v>92</v>
      </c>
      <c r="E56" s="116"/>
      <c r="F56" s="116"/>
      <c r="G56" s="116"/>
      <c r="H56" s="116"/>
      <c r="I56" s="117"/>
      <c r="J56" s="116" t="s">
        <v>93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'2021_04_02 - SO 101 Zpevn...'!J30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89</v>
      </c>
      <c r="AR56" s="120"/>
      <c r="AS56" s="121">
        <v>0</v>
      </c>
      <c r="AT56" s="122">
        <f>ROUND(SUM(AV56:AW56),2)</f>
        <v>0</v>
      </c>
      <c r="AU56" s="123">
        <f>'2021_04_02 - SO 101 Zpevn...'!P90</f>
        <v>0</v>
      </c>
      <c r="AV56" s="122">
        <f>'2021_04_02 - SO 101 Zpevn...'!J33</f>
        <v>0</v>
      </c>
      <c r="AW56" s="122">
        <f>'2021_04_02 - SO 101 Zpevn...'!J34</f>
        <v>0</v>
      </c>
      <c r="AX56" s="122">
        <f>'2021_04_02 - SO 101 Zpevn...'!J35</f>
        <v>0</v>
      </c>
      <c r="AY56" s="122">
        <f>'2021_04_02 - SO 101 Zpevn...'!J36</f>
        <v>0</v>
      </c>
      <c r="AZ56" s="122">
        <f>'2021_04_02 - SO 101 Zpevn...'!F33</f>
        <v>0</v>
      </c>
      <c r="BA56" s="122">
        <f>'2021_04_02 - SO 101 Zpevn...'!F34</f>
        <v>0</v>
      </c>
      <c r="BB56" s="122">
        <f>'2021_04_02 - SO 101 Zpevn...'!F35</f>
        <v>0</v>
      </c>
      <c r="BC56" s="122">
        <f>'2021_04_02 - SO 101 Zpevn...'!F36</f>
        <v>0</v>
      </c>
      <c r="BD56" s="124">
        <f>'2021_04_02 - SO 101 Zpevn...'!F37</f>
        <v>0</v>
      </c>
      <c r="BE56" s="7"/>
      <c r="BT56" s="125" t="s">
        <v>90</v>
      </c>
      <c r="BV56" s="125" t="s">
        <v>84</v>
      </c>
      <c r="BW56" s="125" t="s">
        <v>94</v>
      </c>
      <c r="BX56" s="125" t="s">
        <v>5</v>
      </c>
      <c r="CL56" s="125" t="s">
        <v>19</v>
      </c>
      <c r="CM56" s="125" t="s">
        <v>21</v>
      </c>
    </row>
    <row r="57" s="7" customFormat="1" ht="24.75" customHeight="1">
      <c r="A57" s="113" t="s">
        <v>86</v>
      </c>
      <c r="B57" s="114"/>
      <c r="C57" s="115"/>
      <c r="D57" s="116" t="s">
        <v>95</v>
      </c>
      <c r="E57" s="116"/>
      <c r="F57" s="116"/>
      <c r="G57" s="116"/>
      <c r="H57" s="116"/>
      <c r="I57" s="117"/>
      <c r="J57" s="116" t="s">
        <v>96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'2021_04_03 - SO 102 Zpevn...'!J30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89</v>
      </c>
      <c r="AR57" s="120"/>
      <c r="AS57" s="121">
        <v>0</v>
      </c>
      <c r="AT57" s="122">
        <f>ROUND(SUM(AV57:AW57),2)</f>
        <v>0</v>
      </c>
      <c r="AU57" s="123">
        <f>'2021_04_03 - SO 102 Zpevn...'!P88</f>
        <v>0</v>
      </c>
      <c r="AV57" s="122">
        <f>'2021_04_03 - SO 102 Zpevn...'!J33</f>
        <v>0</v>
      </c>
      <c r="AW57" s="122">
        <f>'2021_04_03 - SO 102 Zpevn...'!J34</f>
        <v>0</v>
      </c>
      <c r="AX57" s="122">
        <f>'2021_04_03 - SO 102 Zpevn...'!J35</f>
        <v>0</v>
      </c>
      <c r="AY57" s="122">
        <f>'2021_04_03 - SO 102 Zpevn...'!J36</f>
        <v>0</v>
      </c>
      <c r="AZ57" s="122">
        <f>'2021_04_03 - SO 102 Zpevn...'!F33</f>
        <v>0</v>
      </c>
      <c r="BA57" s="122">
        <f>'2021_04_03 - SO 102 Zpevn...'!F34</f>
        <v>0</v>
      </c>
      <c r="BB57" s="122">
        <f>'2021_04_03 - SO 102 Zpevn...'!F35</f>
        <v>0</v>
      </c>
      <c r="BC57" s="122">
        <f>'2021_04_03 - SO 102 Zpevn...'!F36</f>
        <v>0</v>
      </c>
      <c r="BD57" s="124">
        <f>'2021_04_03 - SO 102 Zpevn...'!F37</f>
        <v>0</v>
      </c>
      <c r="BE57" s="7"/>
      <c r="BT57" s="125" t="s">
        <v>90</v>
      </c>
      <c r="BV57" s="125" t="s">
        <v>84</v>
      </c>
      <c r="BW57" s="125" t="s">
        <v>97</v>
      </c>
      <c r="BX57" s="125" t="s">
        <v>5</v>
      </c>
      <c r="CL57" s="125" t="s">
        <v>19</v>
      </c>
      <c r="CM57" s="125" t="s">
        <v>21</v>
      </c>
    </row>
    <row r="58" s="7" customFormat="1" ht="24.75" customHeight="1">
      <c r="A58" s="113" t="s">
        <v>86</v>
      </c>
      <c r="B58" s="114"/>
      <c r="C58" s="115"/>
      <c r="D58" s="116" t="s">
        <v>98</v>
      </c>
      <c r="E58" s="116"/>
      <c r="F58" s="116"/>
      <c r="G58" s="116"/>
      <c r="H58" s="116"/>
      <c r="I58" s="117"/>
      <c r="J58" s="116" t="s">
        <v>99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'2021_04_04 - SO 401, 402 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89</v>
      </c>
      <c r="AR58" s="120"/>
      <c r="AS58" s="121">
        <v>0</v>
      </c>
      <c r="AT58" s="122">
        <f>ROUND(SUM(AV58:AW58),2)</f>
        <v>0</v>
      </c>
      <c r="AU58" s="123">
        <f>'2021_04_04 - SO 401, 402 ...'!P84</f>
        <v>0</v>
      </c>
      <c r="AV58" s="122">
        <f>'2021_04_04 - SO 401, 402 ...'!J33</f>
        <v>0</v>
      </c>
      <c r="AW58" s="122">
        <f>'2021_04_04 - SO 401, 402 ...'!J34</f>
        <v>0</v>
      </c>
      <c r="AX58" s="122">
        <f>'2021_04_04 - SO 401, 402 ...'!J35</f>
        <v>0</v>
      </c>
      <c r="AY58" s="122">
        <f>'2021_04_04 - SO 401, 402 ...'!J36</f>
        <v>0</v>
      </c>
      <c r="AZ58" s="122">
        <f>'2021_04_04 - SO 401, 402 ...'!F33</f>
        <v>0</v>
      </c>
      <c r="BA58" s="122">
        <f>'2021_04_04 - SO 401, 402 ...'!F34</f>
        <v>0</v>
      </c>
      <c r="BB58" s="122">
        <f>'2021_04_04 - SO 401, 402 ...'!F35</f>
        <v>0</v>
      </c>
      <c r="BC58" s="122">
        <f>'2021_04_04 - SO 401, 402 ...'!F36</f>
        <v>0</v>
      </c>
      <c r="BD58" s="124">
        <f>'2021_04_04 - SO 401, 402 ...'!F37</f>
        <v>0</v>
      </c>
      <c r="BE58" s="7"/>
      <c r="BT58" s="125" t="s">
        <v>90</v>
      </c>
      <c r="BV58" s="125" t="s">
        <v>84</v>
      </c>
      <c r="BW58" s="125" t="s">
        <v>100</v>
      </c>
      <c r="BX58" s="125" t="s">
        <v>5</v>
      </c>
      <c r="CL58" s="125" t="s">
        <v>19</v>
      </c>
      <c r="CM58" s="125" t="s">
        <v>21</v>
      </c>
    </row>
    <row r="59" s="7" customFormat="1" ht="24.75" customHeight="1">
      <c r="A59" s="113" t="s">
        <v>86</v>
      </c>
      <c r="B59" s="114"/>
      <c r="C59" s="115"/>
      <c r="D59" s="116" t="s">
        <v>101</v>
      </c>
      <c r="E59" s="116"/>
      <c r="F59" s="116"/>
      <c r="G59" s="116"/>
      <c r="H59" s="116"/>
      <c r="I59" s="117"/>
      <c r="J59" s="116" t="s">
        <v>102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'2021_04_05 - SO 801 Sadov...'!J30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89</v>
      </c>
      <c r="AR59" s="120"/>
      <c r="AS59" s="126">
        <v>0</v>
      </c>
      <c r="AT59" s="127">
        <f>ROUND(SUM(AV59:AW59),2)</f>
        <v>0</v>
      </c>
      <c r="AU59" s="128">
        <f>'2021_04_05 - SO 801 Sadov...'!P83</f>
        <v>0</v>
      </c>
      <c r="AV59" s="127">
        <f>'2021_04_05 - SO 801 Sadov...'!J33</f>
        <v>0</v>
      </c>
      <c r="AW59" s="127">
        <f>'2021_04_05 - SO 801 Sadov...'!J34</f>
        <v>0</v>
      </c>
      <c r="AX59" s="127">
        <f>'2021_04_05 - SO 801 Sadov...'!J35</f>
        <v>0</v>
      </c>
      <c r="AY59" s="127">
        <f>'2021_04_05 - SO 801 Sadov...'!J36</f>
        <v>0</v>
      </c>
      <c r="AZ59" s="127">
        <f>'2021_04_05 - SO 801 Sadov...'!F33</f>
        <v>0</v>
      </c>
      <c r="BA59" s="127">
        <f>'2021_04_05 - SO 801 Sadov...'!F34</f>
        <v>0</v>
      </c>
      <c r="BB59" s="127">
        <f>'2021_04_05 - SO 801 Sadov...'!F35</f>
        <v>0</v>
      </c>
      <c r="BC59" s="127">
        <f>'2021_04_05 - SO 801 Sadov...'!F36</f>
        <v>0</v>
      </c>
      <c r="BD59" s="129">
        <f>'2021_04_05 - SO 801 Sadov...'!F37</f>
        <v>0</v>
      </c>
      <c r="BE59" s="7"/>
      <c r="BT59" s="125" t="s">
        <v>90</v>
      </c>
      <c r="BV59" s="125" t="s">
        <v>84</v>
      </c>
      <c r="BW59" s="125" t="s">
        <v>103</v>
      </c>
      <c r="BX59" s="125" t="s">
        <v>5</v>
      </c>
      <c r="CL59" s="125" t="s">
        <v>19</v>
      </c>
      <c r="CM59" s="125" t="s">
        <v>21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7TTo/Qj2Wl7Nhi9dU2ZEl+jNUIaAosc3IubklSC8ey7A8fWWKhGp/Ljlx/S2mlICWPp9Z9Jqk6gYgJ2RKfVT1A==" hashValue="lqqOUQxoiTG7mEF7efix2Tu4UEH9YbUFRxFBFqMaF/+4Nvv14yaUHpChbIa5y4P/5s4Xw//A+dKdNarDnCT80Q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2021_04_01 - SO 001 Všeob...'!C2" display="/"/>
    <hyperlink ref="A56" location="'2021_04_02 - SO 101 Zpevn...'!C2" display="/"/>
    <hyperlink ref="A57" location="'2021_04_03 - SO 102 Zpevn...'!C2" display="/"/>
    <hyperlink ref="A58" location="'2021_04_04 - SO 401, 402 ...'!C2" display="/"/>
    <hyperlink ref="A59" location="'2021_04_05 - SO 801 Sad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21</v>
      </c>
    </row>
    <row r="4" s="1" customFormat="1" ht="24.96" customHeight="1">
      <c r="B4" s="21"/>
      <c r="D4" s="132" t="s">
        <v>104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Zřízení nového parkoviště v ulici Na Šarlejích v Novém Bydžově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105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21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19. 2. 2021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21.84" customHeight="1">
      <c r="A13" s="40"/>
      <c r="B13" s="46"/>
      <c r="C13" s="40"/>
      <c r="D13" s="140" t="s">
        <v>26</v>
      </c>
      <c r="E13" s="40"/>
      <c r="F13" s="141" t="s">
        <v>27</v>
      </c>
      <c r="G13" s="40"/>
      <c r="H13" s="40"/>
      <c r="I13" s="140" t="s">
        <v>28</v>
      </c>
      <c r="J13" s="141" t="s">
        <v>29</v>
      </c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41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43</v>
      </c>
      <c r="E23" s="40"/>
      <c r="F23" s="40"/>
      <c r="G23" s="40"/>
      <c r="H23" s="40"/>
      <c r="I23" s="134" t="s">
        <v>31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34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2"/>
      <c r="B27" s="143"/>
      <c r="C27" s="142"/>
      <c r="D27" s="142"/>
      <c r="E27" s="144" t="s">
        <v>47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6"/>
      <c r="E29" s="146"/>
      <c r="F29" s="146"/>
      <c r="G29" s="146"/>
      <c r="H29" s="146"/>
      <c r="I29" s="146"/>
      <c r="J29" s="146"/>
      <c r="K29" s="146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7" t="s">
        <v>48</v>
      </c>
      <c r="E30" s="40"/>
      <c r="F30" s="40"/>
      <c r="G30" s="40"/>
      <c r="H30" s="40"/>
      <c r="I30" s="40"/>
      <c r="J30" s="148">
        <f>ROUND(J80,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6"/>
      <c r="E31" s="146"/>
      <c r="F31" s="146"/>
      <c r="G31" s="146"/>
      <c r="H31" s="146"/>
      <c r="I31" s="146"/>
      <c r="J31" s="146"/>
      <c r="K31" s="146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9" t="s">
        <v>50</v>
      </c>
      <c r="G32" s="40"/>
      <c r="H32" s="40"/>
      <c r="I32" s="149" t="s">
        <v>49</v>
      </c>
      <c r="J32" s="149" t="s">
        <v>51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0" t="s">
        <v>52</v>
      </c>
      <c r="E33" s="134" t="s">
        <v>53</v>
      </c>
      <c r="F33" s="151">
        <f>ROUND((SUM(BE80:BE88)),  2)</f>
        <v>0</v>
      </c>
      <c r="G33" s="40"/>
      <c r="H33" s="40"/>
      <c r="I33" s="152">
        <v>0.20999999999999999</v>
      </c>
      <c r="J33" s="151">
        <f>ROUND(((SUM(BE80:BE88))*I33),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54</v>
      </c>
      <c r="F34" s="151">
        <f>ROUND((SUM(BF80:BF88)),  2)</f>
        <v>0</v>
      </c>
      <c r="G34" s="40"/>
      <c r="H34" s="40"/>
      <c r="I34" s="152">
        <v>0.14999999999999999</v>
      </c>
      <c r="J34" s="151">
        <f>ROUND(((SUM(BF80:BF88))*I34),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55</v>
      </c>
      <c r="F35" s="151">
        <f>ROUND((SUM(BG80:BG88)),  2)</f>
        <v>0</v>
      </c>
      <c r="G35" s="40"/>
      <c r="H35" s="40"/>
      <c r="I35" s="152">
        <v>0.20999999999999999</v>
      </c>
      <c r="J35" s="151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56</v>
      </c>
      <c r="F36" s="151">
        <f>ROUND((SUM(BH80:BH88)),  2)</f>
        <v>0</v>
      </c>
      <c r="G36" s="40"/>
      <c r="H36" s="40"/>
      <c r="I36" s="152">
        <v>0.14999999999999999</v>
      </c>
      <c r="J36" s="151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57</v>
      </c>
      <c r="F37" s="151">
        <f>ROUND((SUM(BI80:BI88)),  2)</f>
        <v>0</v>
      </c>
      <c r="G37" s="40"/>
      <c r="H37" s="40"/>
      <c r="I37" s="152">
        <v>0</v>
      </c>
      <c r="J37" s="151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3"/>
      <c r="D39" s="154" t="s">
        <v>58</v>
      </c>
      <c r="E39" s="155"/>
      <c r="F39" s="155"/>
      <c r="G39" s="156" t="s">
        <v>59</v>
      </c>
      <c r="H39" s="157" t="s">
        <v>60</v>
      </c>
      <c r="I39" s="155"/>
      <c r="J39" s="158">
        <f>SUM(J30:J37)</f>
        <v>0</v>
      </c>
      <c r="K39" s="159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hidden="1" s="2" customFormat="1" ht="6.96" customHeight="1">
      <c r="A44" s="40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hidden="1" s="2" customFormat="1" ht="24.96" customHeight="1">
      <c r="A45" s="40"/>
      <c r="B45" s="41"/>
      <c r="C45" s="24" t="s">
        <v>107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hidden="1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hidden="1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hidden="1" s="2" customFormat="1" ht="16.5" customHeight="1">
      <c r="A48" s="40"/>
      <c r="B48" s="41"/>
      <c r="C48" s="42"/>
      <c r="D48" s="42"/>
      <c r="E48" s="164" t="str">
        <f>E7</f>
        <v>Zřízení nového parkoviště v ulici Na Šarlejích v Novém Bydžově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12" customHeight="1">
      <c r="A49" s="40"/>
      <c r="B49" s="41"/>
      <c r="C49" s="33" t="s">
        <v>105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16.5" customHeight="1">
      <c r="A50" s="40"/>
      <c r="B50" s="41"/>
      <c r="C50" s="42"/>
      <c r="D50" s="42"/>
      <c r="E50" s="71" t="str">
        <f>E9</f>
        <v>2021_04_01 - SO 001 Všeobecné položky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2" customHeight="1">
      <c r="A52" s="40"/>
      <c r="B52" s="41"/>
      <c r="C52" s="33" t="s">
        <v>22</v>
      </c>
      <c r="D52" s="42"/>
      <c r="E52" s="42"/>
      <c r="F52" s="28" t="str">
        <f>F12</f>
        <v>Nový Bydžov</v>
      </c>
      <c r="G52" s="42"/>
      <c r="H52" s="42"/>
      <c r="I52" s="33" t="s">
        <v>24</v>
      </c>
      <c r="J52" s="74" t="str">
        <f>IF(J12="","",J12)</f>
        <v>19. 2. 2021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hidden="1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>Město Nový Bydžov</v>
      </c>
      <c r="G54" s="42"/>
      <c r="H54" s="42"/>
      <c r="I54" s="33" t="s">
        <v>38</v>
      </c>
      <c r="J54" s="38" t="str">
        <f>E21</f>
        <v>PRODIN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hidden="1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hidden="1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29.28" customHeight="1">
      <c r="A57" s="40"/>
      <c r="B57" s="41"/>
      <c r="C57" s="165" t="s">
        <v>108</v>
      </c>
      <c r="D57" s="166"/>
      <c r="E57" s="166"/>
      <c r="F57" s="166"/>
      <c r="G57" s="166"/>
      <c r="H57" s="166"/>
      <c r="I57" s="166"/>
      <c r="J57" s="167" t="s">
        <v>109</v>
      </c>
      <c r="K57" s="166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22.8" customHeight="1">
      <c r="A59" s="40"/>
      <c r="B59" s="41"/>
      <c r="C59" s="168" t="s">
        <v>80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110</v>
      </c>
    </row>
    <row r="60" hidden="1" s="9" customFormat="1" ht="24.96" customHeight="1">
      <c r="A60" s="9"/>
      <c r="B60" s="169"/>
      <c r="C60" s="170"/>
      <c r="D60" s="171" t="s">
        <v>111</v>
      </c>
      <c r="E60" s="172"/>
      <c r="F60" s="172"/>
      <c r="G60" s="172"/>
      <c r="H60" s="172"/>
      <c r="I60" s="172"/>
      <c r="J60" s="173">
        <f>J81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/>
    <row r="64" hidden="1"/>
    <row r="65" hidden="1"/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4" t="s">
        <v>112</v>
      </c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3" t="s">
        <v>16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64" t="str">
        <f>E7</f>
        <v>Zřízení nového parkoviště v ulici Na Šarlejích v Novém Bydžově</v>
      </c>
      <c r="F70" s="33"/>
      <c r="G70" s="33"/>
      <c r="H70" s="33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3" t="s">
        <v>105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2021_04_01 - SO 001 Všeobecné položky</v>
      </c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3" t="s">
        <v>22</v>
      </c>
      <c r="D74" s="42"/>
      <c r="E74" s="42"/>
      <c r="F74" s="28" t="str">
        <f>F12</f>
        <v>Nový Bydžov</v>
      </c>
      <c r="G74" s="42"/>
      <c r="H74" s="42"/>
      <c r="I74" s="33" t="s">
        <v>24</v>
      </c>
      <c r="J74" s="74" t="str">
        <f>IF(J12="","",J12)</f>
        <v>19. 2. 2021</v>
      </c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3" t="s">
        <v>30</v>
      </c>
      <c r="D76" s="42"/>
      <c r="E76" s="42"/>
      <c r="F76" s="28" t="str">
        <f>E15</f>
        <v>Město Nový Bydžov</v>
      </c>
      <c r="G76" s="42"/>
      <c r="H76" s="42"/>
      <c r="I76" s="33" t="s">
        <v>38</v>
      </c>
      <c r="J76" s="38" t="str">
        <f>E21</f>
        <v>PRODIN a.s.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3" t="s">
        <v>36</v>
      </c>
      <c r="D77" s="42"/>
      <c r="E77" s="42"/>
      <c r="F77" s="28" t="str">
        <f>IF(E18="","",E18)</f>
        <v>Vyplň údaj</v>
      </c>
      <c r="G77" s="42"/>
      <c r="H77" s="42"/>
      <c r="I77" s="33" t="s">
        <v>43</v>
      </c>
      <c r="J77" s="38" t="str">
        <f>E24</f>
        <v xml:space="preserve"> 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0" customFormat="1" ht="29.28" customHeight="1">
      <c r="A79" s="175"/>
      <c r="B79" s="176"/>
      <c r="C79" s="177" t="s">
        <v>113</v>
      </c>
      <c r="D79" s="178" t="s">
        <v>67</v>
      </c>
      <c r="E79" s="178" t="s">
        <v>63</v>
      </c>
      <c r="F79" s="178" t="s">
        <v>64</v>
      </c>
      <c r="G79" s="178" t="s">
        <v>114</v>
      </c>
      <c r="H79" s="178" t="s">
        <v>115</v>
      </c>
      <c r="I79" s="178" t="s">
        <v>116</v>
      </c>
      <c r="J79" s="179" t="s">
        <v>109</v>
      </c>
      <c r="K79" s="180" t="s">
        <v>117</v>
      </c>
      <c r="L79" s="181"/>
      <c r="M79" s="94" t="s">
        <v>44</v>
      </c>
      <c r="N79" s="95" t="s">
        <v>52</v>
      </c>
      <c r="O79" s="95" t="s">
        <v>118</v>
      </c>
      <c r="P79" s="95" t="s">
        <v>119</v>
      </c>
      <c r="Q79" s="95" t="s">
        <v>120</v>
      </c>
      <c r="R79" s="95" t="s">
        <v>121</v>
      </c>
      <c r="S79" s="95" t="s">
        <v>122</v>
      </c>
      <c r="T79" s="96" t="s">
        <v>123</v>
      </c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</row>
    <row r="80" s="2" customFormat="1" ht="22.8" customHeight="1">
      <c r="A80" s="40"/>
      <c r="B80" s="41"/>
      <c r="C80" s="101" t="s">
        <v>124</v>
      </c>
      <c r="D80" s="42"/>
      <c r="E80" s="42"/>
      <c r="F80" s="42"/>
      <c r="G80" s="42"/>
      <c r="H80" s="42"/>
      <c r="I80" s="42"/>
      <c r="J80" s="182">
        <f>BK80</f>
        <v>0</v>
      </c>
      <c r="K80" s="42"/>
      <c r="L80" s="46"/>
      <c r="M80" s="97"/>
      <c r="N80" s="183"/>
      <c r="O80" s="98"/>
      <c r="P80" s="184">
        <f>P81</f>
        <v>0</v>
      </c>
      <c r="Q80" s="98"/>
      <c r="R80" s="184">
        <f>R81</f>
        <v>0</v>
      </c>
      <c r="S80" s="98"/>
      <c r="T80" s="185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8" t="s">
        <v>81</v>
      </c>
      <c r="AU80" s="18" t="s">
        <v>110</v>
      </c>
      <c r="BK80" s="186">
        <f>BK81</f>
        <v>0</v>
      </c>
    </row>
    <row r="81" s="11" customFormat="1" ht="25.92" customHeight="1">
      <c r="A81" s="11"/>
      <c r="B81" s="187"/>
      <c r="C81" s="188"/>
      <c r="D81" s="189" t="s">
        <v>81</v>
      </c>
      <c r="E81" s="190" t="s">
        <v>125</v>
      </c>
      <c r="F81" s="190" t="s">
        <v>126</v>
      </c>
      <c r="G81" s="188"/>
      <c r="H81" s="188"/>
      <c r="I81" s="191"/>
      <c r="J81" s="192">
        <f>BK81</f>
        <v>0</v>
      </c>
      <c r="K81" s="188"/>
      <c r="L81" s="193"/>
      <c r="M81" s="194"/>
      <c r="N81" s="195"/>
      <c r="O81" s="195"/>
      <c r="P81" s="196">
        <f>SUM(P82:P88)</f>
        <v>0</v>
      </c>
      <c r="Q81" s="195"/>
      <c r="R81" s="196">
        <f>SUM(R82:R88)</f>
        <v>0</v>
      </c>
      <c r="S81" s="195"/>
      <c r="T81" s="197">
        <f>SUM(T82:T88)</f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198" t="s">
        <v>127</v>
      </c>
      <c r="AT81" s="199" t="s">
        <v>81</v>
      </c>
      <c r="AU81" s="199" t="s">
        <v>82</v>
      </c>
      <c r="AY81" s="198" t="s">
        <v>128</v>
      </c>
      <c r="BK81" s="200">
        <f>SUM(BK82:BK88)</f>
        <v>0</v>
      </c>
    </row>
    <row r="82" s="2" customFormat="1" ht="21.75" customHeight="1">
      <c r="A82" s="40"/>
      <c r="B82" s="41"/>
      <c r="C82" s="201" t="s">
        <v>90</v>
      </c>
      <c r="D82" s="201" t="s">
        <v>129</v>
      </c>
      <c r="E82" s="202" t="s">
        <v>130</v>
      </c>
      <c r="F82" s="203" t="s">
        <v>131</v>
      </c>
      <c r="G82" s="204" t="s">
        <v>132</v>
      </c>
      <c r="H82" s="205">
        <v>1</v>
      </c>
      <c r="I82" s="206"/>
      <c r="J82" s="207">
        <f>ROUND(I82*H82,2)</f>
        <v>0</v>
      </c>
      <c r="K82" s="208"/>
      <c r="L82" s="46"/>
      <c r="M82" s="209" t="s">
        <v>44</v>
      </c>
      <c r="N82" s="210" t="s">
        <v>53</v>
      </c>
      <c r="O82" s="86"/>
      <c r="P82" s="211">
        <f>O82*H82</f>
        <v>0</v>
      </c>
      <c r="Q82" s="211">
        <v>0</v>
      </c>
      <c r="R82" s="211">
        <f>Q82*H82</f>
        <v>0</v>
      </c>
      <c r="S82" s="211">
        <v>0</v>
      </c>
      <c r="T82" s="212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3" t="s">
        <v>133</v>
      </c>
      <c r="AT82" s="213" t="s">
        <v>129</v>
      </c>
      <c r="AU82" s="213" t="s">
        <v>90</v>
      </c>
      <c r="AY82" s="18" t="s">
        <v>128</v>
      </c>
      <c r="BE82" s="214">
        <f>IF(N82="základní",J82,0)</f>
        <v>0</v>
      </c>
      <c r="BF82" s="214">
        <f>IF(N82="snížená",J82,0)</f>
        <v>0</v>
      </c>
      <c r="BG82" s="214">
        <f>IF(N82="zákl. přenesená",J82,0)</f>
        <v>0</v>
      </c>
      <c r="BH82" s="214">
        <f>IF(N82="sníž. přenesená",J82,0)</f>
        <v>0</v>
      </c>
      <c r="BI82" s="214">
        <f>IF(N82="nulová",J82,0)</f>
        <v>0</v>
      </c>
      <c r="BJ82" s="18" t="s">
        <v>90</v>
      </c>
      <c r="BK82" s="214">
        <f>ROUND(I82*H82,2)</f>
        <v>0</v>
      </c>
      <c r="BL82" s="18" t="s">
        <v>133</v>
      </c>
      <c r="BM82" s="213" t="s">
        <v>134</v>
      </c>
    </row>
    <row r="83" s="2" customFormat="1" ht="16.5" customHeight="1">
      <c r="A83" s="40"/>
      <c r="B83" s="41"/>
      <c r="C83" s="201" t="s">
        <v>21</v>
      </c>
      <c r="D83" s="201" t="s">
        <v>129</v>
      </c>
      <c r="E83" s="202" t="s">
        <v>135</v>
      </c>
      <c r="F83" s="203" t="s">
        <v>136</v>
      </c>
      <c r="G83" s="204" t="s">
        <v>132</v>
      </c>
      <c r="H83" s="205">
        <v>1</v>
      </c>
      <c r="I83" s="206"/>
      <c r="J83" s="207">
        <f>ROUND(I83*H83,2)</f>
        <v>0</v>
      </c>
      <c r="K83" s="208"/>
      <c r="L83" s="46"/>
      <c r="M83" s="209" t="s">
        <v>44</v>
      </c>
      <c r="N83" s="210" t="s">
        <v>53</v>
      </c>
      <c r="O83" s="86"/>
      <c r="P83" s="211">
        <f>O83*H83</f>
        <v>0</v>
      </c>
      <c r="Q83" s="211">
        <v>0</v>
      </c>
      <c r="R83" s="211">
        <f>Q83*H83</f>
        <v>0</v>
      </c>
      <c r="S83" s="211">
        <v>0</v>
      </c>
      <c r="T83" s="212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3" t="s">
        <v>133</v>
      </c>
      <c r="AT83" s="213" t="s">
        <v>129</v>
      </c>
      <c r="AU83" s="213" t="s">
        <v>90</v>
      </c>
      <c r="AY83" s="18" t="s">
        <v>128</v>
      </c>
      <c r="BE83" s="214">
        <f>IF(N83="základní",J83,0)</f>
        <v>0</v>
      </c>
      <c r="BF83" s="214">
        <f>IF(N83="snížená",J83,0)</f>
        <v>0</v>
      </c>
      <c r="BG83" s="214">
        <f>IF(N83="zákl. přenesená",J83,0)</f>
        <v>0</v>
      </c>
      <c r="BH83" s="214">
        <f>IF(N83="sníž. přenesená",J83,0)</f>
        <v>0</v>
      </c>
      <c r="BI83" s="214">
        <f>IF(N83="nulová",J83,0)</f>
        <v>0</v>
      </c>
      <c r="BJ83" s="18" t="s">
        <v>90</v>
      </c>
      <c r="BK83" s="214">
        <f>ROUND(I83*H83,2)</f>
        <v>0</v>
      </c>
      <c r="BL83" s="18" t="s">
        <v>133</v>
      </c>
      <c r="BM83" s="213" t="s">
        <v>137</v>
      </c>
    </row>
    <row r="84" s="2" customFormat="1" ht="24.15" customHeight="1">
      <c r="A84" s="40"/>
      <c r="B84" s="41"/>
      <c r="C84" s="201" t="s">
        <v>138</v>
      </c>
      <c r="D84" s="201" t="s">
        <v>129</v>
      </c>
      <c r="E84" s="202" t="s">
        <v>139</v>
      </c>
      <c r="F84" s="203" t="s">
        <v>140</v>
      </c>
      <c r="G84" s="204" t="s">
        <v>132</v>
      </c>
      <c r="H84" s="205">
        <v>1</v>
      </c>
      <c r="I84" s="206"/>
      <c r="J84" s="207">
        <f>ROUND(I84*H84,2)</f>
        <v>0</v>
      </c>
      <c r="K84" s="208"/>
      <c r="L84" s="46"/>
      <c r="M84" s="209" t="s">
        <v>44</v>
      </c>
      <c r="N84" s="210" t="s">
        <v>53</v>
      </c>
      <c r="O84" s="86"/>
      <c r="P84" s="211">
        <f>O84*H84</f>
        <v>0</v>
      </c>
      <c r="Q84" s="211">
        <v>0</v>
      </c>
      <c r="R84" s="211">
        <f>Q84*H84</f>
        <v>0</v>
      </c>
      <c r="S84" s="211">
        <v>0</v>
      </c>
      <c r="T84" s="212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3" t="s">
        <v>133</v>
      </c>
      <c r="AT84" s="213" t="s">
        <v>129</v>
      </c>
      <c r="AU84" s="213" t="s">
        <v>90</v>
      </c>
      <c r="AY84" s="18" t="s">
        <v>128</v>
      </c>
      <c r="BE84" s="214">
        <f>IF(N84="základní",J84,0)</f>
        <v>0</v>
      </c>
      <c r="BF84" s="214">
        <f>IF(N84="snížená",J84,0)</f>
        <v>0</v>
      </c>
      <c r="BG84" s="214">
        <f>IF(N84="zákl. přenesená",J84,0)</f>
        <v>0</v>
      </c>
      <c r="BH84" s="214">
        <f>IF(N84="sníž. přenesená",J84,0)</f>
        <v>0</v>
      </c>
      <c r="BI84" s="214">
        <f>IF(N84="nulová",J84,0)</f>
        <v>0</v>
      </c>
      <c r="BJ84" s="18" t="s">
        <v>90</v>
      </c>
      <c r="BK84" s="214">
        <f>ROUND(I84*H84,2)</f>
        <v>0</v>
      </c>
      <c r="BL84" s="18" t="s">
        <v>133</v>
      </c>
      <c r="BM84" s="213" t="s">
        <v>141</v>
      </c>
    </row>
    <row r="85" s="2" customFormat="1" ht="16.5" customHeight="1">
      <c r="A85" s="40"/>
      <c r="B85" s="41"/>
      <c r="C85" s="201" t="s">
        <v>133</v>
      </c>
      <c r="D85" s="201" t="s">
        <v>129</v>
      </c>
      <c r="E85" s="202" t="s">
        <v>142</v>
      </c>
      <c r="F85" s="203" t="s">
        <v>143</v>
      </c>
      <c r="G85" s="204" t="s">
        <v>132</v>
      </c>
      <c r="H85" s="205">
        <v>1</v>
      </c>
      <c r="I85" s="206"/>
      <c r="J85" s="207">
        <f>ROUND(I85*H85,2)</f>
        <v>0</v>
      </c>
      <c r="K85" s="208"/>
      <c r="L85" s="46"/>
      <c r="M85" s="209" t="s">
        <v>44</v>
      </c>
      <c r="N85" s="210" t="s">
        <v>53</v>
      </c>
      <c r="O85" s="86"/>
      <c r="P85" s="211">
        <f>O85*H85</f>
        <v>0</v>
      </c>
      <c r="Q85" s="211">
        <v>0</v>
      </c>
      <c r="R85" s="211">
        <f>Q85*H85</f>
        <v>0</v>
      </c>
      <c r="S85" s="211">
        <v>0</v>
      </c>
      <c r="T85" s="212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3" t="s">
        <v>133</v>
      </c>
      <c r="AT85" s="213" t="s">
        <v>129</v>
      </c>
      <c r="AU85" s="213" t="s">
        <v>90</v>
      </c>
      <c r="AY85" s="18" t="s">
        <v>128</v>
      </c>
      <c r="BE85" s="214">
        <f>IF(N85="základní",J85,0)</f>
        <v>0</v>
      </c>
      <c r="BF85" s="214">
        <f>IF(N85="snížená",J85,0)</f>
        <v>0</v>
      </c>
      <c r="BG85" s="214">
        <f>IF(N85="zákl. přenesená",J85,0)</f>
        <v>0</v>
      </c>
      <c r="BH85" s="214">
        <f>IF(N85="sníž. přenesená",J85,0)</f>
        <v>0</v>
      </c>
      <c r="BI85" s="214">
        <f>IF(N85="nulová",J85,0)</f>
        <v>0</v>
      </c>
      <c r="BJ85" s="18" t="s">
        <v>90</v>
      </c>
      <c r="BK85" s="214">
        <f>ROUND(I85*H85,2)</f>
        <v>0</v>
      </c>
      <c r="BL85" s="18" t="s">
        <v>133</v>
      </c>
      <c r="BM85" s="213" t="s">
        <v>144</v>
      </c>
    </row>
    <row r="86" s="2" customFormat="1" ht="16.5" customHeight="1">
      <c r="A86" s="40"/>
      <c r="B86" s="41"/>
      <c r="C86" s="201" t="s">
        <v>127</v>
      </c>
      <c r="D86" s="201" t="s">
        <v>129</v>
      </c>
      <c r="E86" s="202" t="s">
        <v>145</v>
      </c>
      <c r="F86" s="203" t="s">
        <v>146</v>
      </c>
      <c r="G86" s="204" t="s">
        <v>132</v>
      </c>
      <c r="H86" s="205">
        <v>1</v>
      </c>
      <c r="I86" s="206"/>
      <c r="J86" s="207">
        <f>ROUND(I86*H86,2)</f>
        <v>0</v>
      </c>
      <c r="K86" s="208"/>
      <c r="L86" s="46"/>
      <c r="M86" s="209" t="s">
        <v>44</v>
      </c>
      <c r="N86" s="210" t="s">
        <v>53</v>
      </c>
      <c r="O86" s="86"/>
      <c r="P86" s="211">
        <f>O86*H86</f>
        <v>0</v>
      </c>
      <c r="Q86" s="211">
        <v>0</v>
      </c>
      <c r="R86" s="211">
        <f>Q86*H86</f>
        <v>0</v>
      </c>
      <c r="S86" s="211">
        <v>0</v>
      </c>
      <c r="T86" s="212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3" t="s">
        <v>133</v>
      </c>
      <c r="AT86" s="213" t="s">
        <v>129</v>
      </c>
      <c r="AU86" s="213" t="s">
        <v>90</v>
      </c>
      <c r="AY86" s="18" t="s">
        <v>128</v>
      </c>
      <c r="BE86" s="214">
        <f>IF(N86="základní",J86,0)</f>
        <v>0</v>
      </c>
      <c r="BF86" s="214">
        <f>IF(N86="snížená",J86,0)</f>
        <v>0</v>
      </c>
      <c r="BG86" s="214">
        <f>IF(N86="zákl. přenesená",J86,0)</f>
        <v>0</v>
      </c>
      <c r="BH86" s="214">
        <f>IF(N86="sníž. přenesená",J86,0)</f>
        <v>0</v>
      </c>
      <c r="BI86" s="214">
        <f>IF(N86="nulová",J86,0)</f>
        <v>0</v>
      </c>
      <c r="BJ86" s="18" t="s">
        <v>90</v>
      </c>
      <c r="BK86" s="214">
        <f>ROUND(I86*H86,2)</f>
        <v>0</v>
      </c>
      <c r="BL86" s="18" t="s">
        <v>133</v>
      </c>
      <c r="BM86" s="213" t="s">
        <v>147</v>
      </c>
    </row>
    <row r="87" s="2" customFormat="1" ht="16.5" customHeight="1">
      <c r="A87" s="40"/>
      <c r="B87" s="41"/>
      <c r="C87" s="201" t="s">
        <v>148</v>
      </c>
      <c r="D87" s="201" t="s">
        <v>129</v>
      </c>
      <c r="E87" s="202" t="s">
        <v>149</v>
      </c>
      <c r="F87" s="203" t="s">
        <v>150</v>
      </c>
      <c r="G87" s="204" t="s">
        <v>132</v>
      </c>
      <c r="H87" s="205">
        <v>1</v>
      </c>
      <c r="I87" s="206"/>
      <c r="J87" s="207">
        <f>ROUND(I87*H87,2)</f>
        <v>0</v>
      </c>
      <c r="K87" s="208"/>
      <c r="L87" s="46"/>
      <c r="M87" s="209" t="s">
        <v>44</v>
      </c>
      <c r="N87" s="210" t="s">
        <v>53</v>
      </c>
      <c r="O87" s="86"/>
      <c r="P87" s="211">
        <f>O87*H87</f>
        <v>0</v>
      </c>
      <c r="Q87" s="211">
        <v>0</v>
      </c>
      <c r="R87" s="211">
        <f>Q87*H87</f>
        <v>0</v>
      </c>
      <c r="S87" s="211">
        <v>0</v>
      </c>
      <c r="T87" s="212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3" t="s">
        <v>133</v>
      </c>
      <c r="AT87" s="213" t="s">
        <v>129</v>
      </c>
      <c r="AU87" s="213" t="s">
        <v>90</v>
      </c>
      <c r="AY87" s="18" t="s">
        <v>128</v>
      </c>
      <c r="BE87" s="214">
        <f>IF(N87="základní",J87,0)</f>
        <v>0</v>
      </c>
      <c r="BF87" s="214">
        <f>IF(N87="snížená",J87,0)</f>
        <v>0</v>
      </c>
      <c r="BG87" s="214">
        <f>IF(N87="zákl. přenesená",J87,0)</f>
        <v>0</v>
      </c>
      <c r="BH87" s="214">
        <f>IF(N87="sníž. přenesená",J87,0)</f>
        <v>0</v>
      </c>
      <c r="BI87" s="214">
        <f>IF(N87="nulová",J87,0)</f>
        <v>0</v>
      </c>
      <c r="BJ87" s="18" t="s">
        <v>90</v>
      </c>
      <c r="BK87" s="214">
        <f>ROUND(I87*H87,2)</f>
        <v>0</v>
      </c>
      <c r="BL87" s="18" t="s">
        <v>133</v>
      </c>
      <c r="BM87" s="213" t="s">
        <v>151</v>
      </c>
    </row>
    <row r="88" s="2" customFormat="1" ht="16.5" customHeight="1">
      <c r="A88" s="40"/>
      <c r="B88" s="41"/>
      <c r="C88" s="201" t="s">
        <v>152</v>
      </c>
      <c r="D88" s="201" t="s">
        <v>129</v>
      </c>
      <c r="E88" s="202" t="s">
        <v>153</v>
      </c>
      <c r="F88" s="203" t="s">
        <v>154</v>
      </c>
      <c r="G88" s="204" t="s">
        <v>155</v>
      </c>
      <c r="H88" s="205">
        <v>2</v>
      </c>
      <c r="I88" s="206"/>
      <c r="J88" s="207">
        <f>ROUND(I88*H88,2)</f>
        <v>0</v>
      </c>
      <c r="K88" s="208"/>
      <c r="L88" s="46"/>
      <c r="M88" s="215" t="s">
        <v>44</v>
      </c>
      <c r="N88" s="216" t="s">
        <v>53</v>
      </c>
      <c r="O88" s="217"/>
      <c r="P88" s="218">
        <f>O88*H88</f>
        <v>0</v>
      </c>
      <c r="Q88" s="218">
        <v>0</v>
      </c>
      <c r="R88" s="218">
        <f>Q88*H88</f>
        <v>0</v>
      </c>
      <c r="S88" s="218">
        <v>0</v>
      </c>
      <c r="T88" s="219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3" t="s">
        <v>133</v>
      </c>
      <c r="AT88" s="213" t="s">
        <v>129</v>
      </c>
      <c r="AU88" s="213" t="s">
        <v>90</v>
      </c>
      <c r="AY88" s="18" t="s">
        <v>128</v>
      </c>
      <c r="BE88" s="214">
        <f>IF(N88="základní",J88,0)</f>
        <v>0</v>
      </c>
      <c r="BF88" s="214">
        <f>IF(N88="snížená",J88,0)</f>
        <v>0</v>
      </c>
      <c r="BG88" s="214">
        <f>IF(N88="zákl. přenesená",J88,0)</f>
        <v>0</v>
      </c>
      <c r="BH88" s="214">
        <f>IF(N88="sníž. přenesená",J88,0)</f>
        <v>0</v>
      </c>
      <c r="BI88" s="214">
        <f>IF(N88="nulová",J88,0)</f>
        <v>0</v>
      </c>
      <c r="BJ88" s="18" t="s">
        <v>90</v>
      </c>
      <c r="BK88" s="214">
        <f>ROUND(I88*H88,2)</f>
        <v>0</v>
      </c>
      <c r="BL88" s="18" t="s">
        <v>133</v>
      </c>
      <c r="BM88" s="213" t="s">
        <v>156</v>
      </c>
    </row>
    <row r="89" s="2" customFormat="1" ht="6.96" customHeight="1">
      <c r="A89" s="40"/>
      <c r="B89" s="61"/>
      <c r="C89" s="62"/>
      <c r="D89" s="62"/>
      <c r="E89" s="62"/>
      <c r="F89" s="62"/>
      <c r="G89" s="62"/>
      <c r="H89" s="62"/>
      <c r="I89" s="62"/>
      <c r="J89" s="62"/>
      <c r="K89" s="62"/>
      <c r="L89" s="46"/>
      <c r="M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</sheetData>
  <sheetProtection sheet="1" autoFilter="0" formatColumns="0" formatRows="0" objects="1" scenarios="1" spinCount="100000" saltValue="xTotWVCnay0LT82r84ModstKPsSkV1g3tDxNXNjUxlI+rpWgenjecfxGMXfNr3p4cFZs2OZAv/8JYBhbWvZXFw==" hashValue="zYbJQxV6+xdwGzdR9csFvgBxW+Y75UDt01n4Y5hhj26VRVpTJOobqxQCRKyPQvgJ1h4i5awbaZbQSTi3Cg1okg==" algorithmName="SHA-512" password="CC35"/>
  <autoFilter ref="C79:K88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21</v>
      </c>
    </row>
    <row r="4" s="1" customFormat="1" ht="24.96" customHeight="1">
      <c r="B4" s="21"/>
      <c r="D4" s="132" t="s">
        <v>104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Zřízení nového parkoviště v ulici Na Šarlejích v Novém Bydžově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105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157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21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19. 2. 2021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21.84" customHeight="1">
      <c r="A13" s="40"/>
      <c r="B13" s="46"/>
      <c r="C13" s="40"/>
      <c r="D13" s="140" t="s">
        <v>26</v>
      </c>
      <c r="E13" s="40"/>
      <c r="F13" s="141" t="s">
        <v>27</v>
      </c>
      <c r="G13" s="40"/>
      <c r="H13" s="40"/>
      <c r="I13" s="140" t="s">
        <v>28</v>
      </c>
      <c r="J13" s="141" t="s">
        <v>29</v>
      </c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41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43</v>
      </c>
      <c r="E23" s="40"/>
      <c r="F23" s="40"/>
      <c r="G23" s="40"/>
      <c r="H23" s="40"/>
      <c r="I23" s="134" t="s">
        <v>31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34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2"/>
      <c r="B27" s="143"/>
      <c r="C27" s="142"/>
      <c r="D27" s="142"/>
      <c r="E27" s="144" t="s">
        <v>47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6"/>
      <c r="E29" s="146"/>
      <c r="F29" s="146"/>
      <c r="G29" s="146"/>
      <c r="H29" s="146"/>
      <c r="I29" s="146"/>
      <c r="J29" s="146"/>
      <c r="K29" s="146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7" t="s">
        <v>48</v>
      </c>
      <c r="E30" s="40"/>
      <c r="F30" s="40"/>
      <c r="G30" s="40"/>
      <c r="H30" s="40"/>
      <c r="I30" s="40"/>
      <c r="J30" s="148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6"/>
      <c r="E31" s="146"/>
      <c r="F31" s="146"/>
      <c r="G31" s="146"/>
      <c r="H31" s="146"/>
      <c r="I31" s="146"/>
      <c r="J31" s="146"/>
      <c r="K31" s="146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9" t="s">
        <v>50</v>
      </c>
      <c r="G32" s="40"/>
      <c r="H32" s="40"/>
      <c r="I32" s="149" t="s">
        <v>49</v>
      </c>
      <c r="J32" s="149" t="s">
        <v>51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0" t="s">
        <v>52</v>
      </c>
      <c r="E33" s="134" t="s">
        <v>53</v>
      </c>
      <c r="F33" s="151">
        <f>ROUND((SUM(BE90:BE563)),  2)</f>
        <v>0</v>
      </c>
      <c r="G33" s="40"/>
      <c r="H33" s="40"/>
      <c r="I33" s="152">
        <v>0.20999999999999999</v>
      </c>
      <c r="J33" s="151">
        <f>ROUND(((SUM(BE90:BE563))*I33),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54</v>
      </c>
      <c r="F34" s="151">
        <f>ROUND((SUM(BF90:BF563)),  2)</f>
        <v>0</v>
      </c>
      <c r="G34" s="40"/>
      <c r="H34" s="40"/>
      <c r="I34" s="152">
        <v>0.14999999999999999</v>
      </c>
      <c r="J34" s="151">
        <f>ROUND(((SUM(BF90:BF563))*I34),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55</v>
      </c>
      <c r="F35" s="151">
        <f>ROUND((SUM(BG90:BG563)),  2)</f>
        <v>0</v>
      </c>
      <c r="G35" s="40"/>
      <c r="H35" s="40"/>
      <c r="I35" s="152">
        <v>0.20999999999999999</v>
      </c>
      <c r="J35" s="151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56</v>
      </c>
      <c r="F36" s="151">
        <f>ROUND((SUM(BH90:BH563)),  2)</f>
        <v>0</v>
      </c>
      <c r="G36" s="40"/>
      <c r="H36" s="40"/>
      <c r="I36" s="152">
        <v>0.14999999999999999</v>
      </c>
      <c r="J36" s="151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57</v>
      </c>
      <c r="F37" s="151">
        <f>ROUND((SUM(BI90:BI563)),  2)</f>
        <v>0</v>
      </c>
      <c r="G37" s="40"/>
      <c r="H37" s="40"/>
      <c r="I37" s="152">
        <v>0</v>
      </c>
      <c r="J37" s="151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3"/>
      <c r="D39" s="154" t="s">
        <v>58</v>
      </c>
      <c r="E39" s="155"/>
      <c r="F39" s="155"/>
      <c r="G39" s="156" t="s">
        <v>59</v>
      </c>
      <c r="H39" s="157" t="s">
        <v>60</v>
      </c>
      <c r="I39" s="155"/>
      <c r="J39" s="158">
        <f>SUM(J30:J37)</f>
        <v>0</v>
      </c>
      <c r="K39" s="159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hidden="1" s="2" customFormat="1" ht="6.96" customHeight="1">
      <c r="A44" s="40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hidden="1" s="2" customFormat="1" ht="24.96" customHeight="1">
      <c r="A45" s="40"/>
      <c r="B45" s="41"/>
      <c r="C45" s="24" t="s">
        <v>107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hidden="1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hidden="1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hidden="1" s="2" customFormat="1" ht="16.5" customHeight="1">
      <c r="A48" s="40"/>
      <c r="B48" s="41"/>
      <c r="C48" s="42"/>
      <c r="D48" s="42"/>
      <c r="E48" s="164" t="str">
        <f>E7</f>
        <v>Zřízení nového parkoviště v ulici Na Šarlejích v Novém Bydžově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12" customHeight="1">
      <c r="A49" s="40"/>
      <c r="B49" s="41"/>
      <c r="C49" s="33" t="s">
        <v>105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16.5" customHeight="1">
      <c r="A50" s="40"/>
      <c r="B50" s="41"/>
      <c r="C50" s="42"/>
      <c r="D50" s="42"/>
      <c r="E50" s="71" t="str">
        <f>E9</f>
        <v>2021_04_02 - SO 101 Zpevněné plochy I. etapa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2" customHeight="1">
      <c r="A52" s="40"/>
      <c r="B52" s="41"/>
      <c r="C52" s="33" t="s">
        <v>22</v>
      </c>
      <c r="D52" s="42"/>
      <c r="E52" s="42"/>
      <c r="F52" s="28" t="str">
        <f>F12</f>
        <v>Nový Bydžov</v>
      </c>
      <c r="G52" s="42"/>
      <c r="H52" s="42"/>
      <c r="I52" s="33" t="s">
        <v>24</v>
      </c>
      <c r="J52" s="74" t="str">
        <f>IF(J12="","",J12)</f>
        <v>19. 2. 2021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hidden="1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>Město Nový Bydžov</v>
      </c>
      <c r="G54" s="42"/>
      <c r="H54" s="42"/>
      <c r="I54" s="33" t="s">
        <v>38</v>
      </c>
      <c r="J54" s="38" t="str">
        <f>E21</f>
        <v>PRODIN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hidden="1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hidden="1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29.28" customHeight="1">
      <c r="A57" s="40"/>
      <c r="B57" s="41"/>
      <c r="C57" s="165" t="s">
        <v>108</v>
      </c>
      <c r="D57" s="166"/>
      <c r="E57" s="166"/>
      <c r="F57" s="166"/>
      <c r="G57" s="166"/>
      <c r="H57" s="166"/>
      <c r="I57" s="166"/>
      <c r="J57" s="167" t="s">
        <v>109</v>
      </c>
      <c r="K57" s="166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22.8" customHeight="1">
      <c r="A59" s="40"/>
      <c r="B59" s="41"/>
      <c r="C59" s="168" t="s">
        <v>80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110</v>
      </c>
    </row>
    <row r="60" hidden="1" s="9" customFormat="1" ht="24.96" customHeight="1">
      <c r="A60" s="9"/>
      <c r="B60" s="169"/>
      <c r="C60" s="170"/>
      <c r="D60" s="171" t="s">
        <v>158</v>
      </c>
      <c r="E60" s="172"/>
      <c r="F60" s="172"/>
      <c r="G60" s="172"/>
      <c r="H60" s="172"/>
      <c r="I60" s="172"/>
      <c r="J60" s="173">
        <f>J91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2" customFormat="1" ht="19.92" customHeight="1">
      <c r="A61" s="12"/>
      <c r="B61" s="220"/>
      <c r="C61" s="221"/>
      <c r="D61" s="222" t="s">
        <v>159</v>
      </c>
      <c r="E61" s="223"/>
      <c r="F61" s="223"/>
      <c r="G61" s="223"/>
      <c r="H61" s="223"/>
      <c r="I61" s="223"/>
      <c r="J61" s="224">
        <f>J92</f>
        <v>0</v>
      </c>
      <c r="K61" s="221"/>
      <c r="L61" s="225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hidden="1" s="12" customFormat="1" ht="19.92" customHeight="1">
      <c r="A62" s="12"/>
      <c r="B62" s="220"/>
      <c r="C62" s="221"/>
      <c r="D62" s="222" t="s">
        <v>160</v>
      </c>
      <c r="E62" s="223"/>
      <c r="F62" s="223"/>
      <c r="G62" s="223"/>
      <c r="H62" s="223"/>
      <c r="I62" s="223"/>
      <c r="J62" s="224">
        <f>J244</f>
        <v>0</v>
      </c>
      <c r="K62" s="221"/>
      <c r="L62" s="225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hidden="1" s="12" customFormat="1" ht="19.92" customHeight="1">
      <c r="A63" s="12"/>
      <c r="B63" s="220"/>
      <c r="C63" s="221"/>
      <c r="D63" s="222" t="s">
        <v>161</v>
      </c>
      <c r="E63" s="223"/>
      <c r="F63" s="223"/>
      <c r="G63" s="223"/>
      <c r="H63" s="223"/>
      <c r="I63" s="223"/>
      <c r="J63" s="224">
        <f>J273</f>
        <v>0</v>
      </c>
      <c r="K63" s="221"/>
      <c r="L63" s="225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hidden="1" s="12" customFormat="1" ht="19.92" customHeight="1">
      <c r="A64" s="12"/>
      <c r="B64" s="220"/>
      <c r="C64" s="221"/>
      <c r="D64" s="222" t="s">
        <v>162</v>
      </c>
      <c r="E64" s="223"/>
      <c r="F64" s="223"/>
      <c r="G64" s="223"/>
      <c r="H64" s="223"/>
      <c r="I64" s="223"/>
      <c r="J64" s="224">
        <f>J289</f>
        <v>0</v>
      </c>
      <c r="K64" s="221"/>
      <c r="L64" s="225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hidden="1" s="12" customFormat="1" ht="19.92" customHeight="1">
      <c r="A65" s="12"/>
      <c r="B65" s="220"/>
      <c r="C65" s="221"/>
      <c r="D65" s="222" t="s">
        <v>163</v>
      </c>
      <c r="E65" s="223"/>
      <c r="F65" s="223"/>
      <c r="G65" s="223"/>
      <c r="H65" s="223"/>
      <c r="I65" s="223"/>
      <c r="J65" s="224">
        <f>J384</f>
        <v>0</v>
      </c>
      <c r="K65" s="221"/>
      <c r="L65" s="225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hidden="1" s="12" customFormat="1" ht="19.92" customHeight="1">
      <c r="A66" s="12"/>
      <c r="B66" s="220"/>
      <c r="C66" s="221"/>
      <c r="D66" s="222" t="s">
        <v>164</v>
      </c>
      <c r="E66" s="223"/>
      <c r="F66" s="223"/>
      <c r="G66" s="223"/>
      <c r="H66" s="223"/>
      <c r="I66" s="223"/>
      <c r="J66" s="224">
        <f>J428</f>
        <v>0</v>
      </c>
      <c r="K66" s="221"/>
      <c r="L66" s="225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hidden="1" s="12" customFormat="1" ht="19.92" customHeight="1">
      <c r="A67" s="12"/>
      <c r="B67" s="220"/>
      <c r="C67" s="221"/>
      <c r="D67" s="222" t="s">
        <v>165</v>
      </c>
      <c r="E67" s="223"/>
      <c r="F67" s="223"/>
      <c r="G67" s="223"/>
      <c r="H67" s="223"/>
      <c r="I67" s="223"/>
      <c r="J67" s="224">
        <f>J521</f>
        <v>0</v>
      </c>
      <c r="K67" s="221"/>
      <c r="L67" s="225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hidden="1" s="12" customFormat="1" ht="19.92" customHeight="1">
      <c r="A68" s="12"/>
      <c r="B68" s="220"/>
      <c r="C68" s="221"/>
      <c r="D68" s="222" t="s">
        <v>166</v>
      </c>
      <c r="E68" s="223"/>
      <c r="F68" s="223"/>
      <c r="G68" s="223"/>
      <c r="H68" s="223"/>
      <c r="I68" s="223"/>
      <c r="J68" s="224">
        <f>J557</f>
        <v>0</v>
      </c>
      <c r="K68" s="221"/>
      <c r="L68" s="225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hidden="1" s="9" customFormat="1" ht="24.96" customHeight="1">
      <c r="A69" s="9"/>
      <c r="B69" s="169"/>
      <c r="C69" s="170"/>
      <c r="D69" s="171" t="s">
        <v>167</v>
      </c>
      <c r="E69" s="172"/>
      <c r="F69" s="172"/>
      <c r="G69" s="172"/>
      <c r="H69" s="172"/>
      <c r="I69" s="172"/>
      <c r="J69" s="173">
        <f>J560</f>
        <v>0</v>
      </c>
      <c r="K69" s="170"/>
      <c r="L69" s="174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hidden="1" s="12" customFormat="1" ht="19.92" customHeight="1">
      <c r="A70" s="12"/>
      <c r="B70" s="220"/>
      <c r="C70" s="221"/>
      <c r="D70" s="222" t="s">
        <v>168</v>
      </c>
      <c r="E70" s="223"/>
      <c r="F70" s="223"/>
      <c r="G70" s="223"/>
      <c r="H70" s="223"/>
      <c r="I70" s="223"/>
      <c r="J70" s="224">
        <f>J561</f>
        <v>0</v>
      </c>
      <c r="K70" s="221"/>
      <c r="L70" s="225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hidden="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hidden="1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hidden="1"/>
    <row r="74" hidden="1"/>
    <row r="75" hidden="1"/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4" t="s">
        <v>112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3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4" t="str">
        <f>E7</f>
        <v>Zřízení nového parkoviště v ulici Na Šarlejích v Novém Bydžově</v>
      </c>
      <c r="F80" s="33"/>
      <c r="G80" s="33"/>
      <c r="H80" s="33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3" t="s">
        <v>105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2021_04_02 - SO 101 Zpevněné plochy I. etapa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22</v>
      </c>
      <c r="D84" s="42"/>
      <c r="E84" s="42"/>
      <c r="F84" s="28" t="str">
        <f>F12</f>
        <v>Nový Bydžov</v>
      </c>
      <c r="G84" s="42"/>
      <c r="H84" s="42"/>
      <c r="I84" s="33" t="s">
        <v>24</v>
      </c>
      <c r="J84" s="74" t="str">
        <f>IF(J12="","",J12)</f>
        <v>19. 2. 2021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3" t="s">
        <v>30</v>
      </c>
      <c r="D86" s="42"/>
      <c r="E86" s="42"/>
      <c r="F86" s="28" t="str">
        <f>E15</f>
        <v>Město Nový Bydžov</v>
      </c>
      <c r="G86" s="42"/>
      <c r="H86" s="42"/>
      <c r="I86" s="33" t="s">
        <v>38</v>
      </c>
      <c r="J86" s="38" t="str">
        <f>E21</f>
        <v>PRODIN a.s.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3" t="s">
        <v>36</v>
      </c>
      <c r="D87" s="42"/>
      <c r="E87" s="42"/>
      <c r="F87" s="28" t="str">
        <f>IF(E18="","",E18)</f>
        <v>Vyplň údaj</v>
      </c>
      <c r="G87" s="42"/>
      <c r="H87" s="42"/>
      <c r="I87" s="33" t="s">
        <v>43</v>
      </c>
      <c r="J87" s="38" t="str">
        <f>E24</f>
        <v xml:space="preserve"> 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0" customFormat="1" ht="29.28" customHeight="1">
      <c r="A89" s="175"/>
      <c r="B89" s="176"/>
      <c r="C89" s="177" t="s">
        <v>113</v>
      </c>
      <c r="D89" s="178" t="s">
        <v>67</v>
      </c>
      <c r="E89" s="178" t="s">
        <v>63</v>
      </c>
      <c r="F89" s="178" t="s">
        <v>64</v>
      </c>
      <c r="G89" s="178" t="s">
        <v>114</v>
      </c>
      <c r="H89" s="178" t="s">
        <v>115</v>
      </c>
      <c r="I89" s="178" t="s">
        <v>116</v>
      </c>
      <c r="J89" s="179" t="s">
        <v>109</v>
      </c>
      <c r="K89" s="180" t="s">
        <v>117</v>
      </c>
      <c r="L89" s="181"/>
      <c r="M89" s="94" t="s">
        <v>44</v>
      </c>
      <c r="N89" s="95" t="s">
        <v>52</v>
      </c>
      <c r="O89" s="95" t="s">
        <v>118</v>
      </c>
      <c r="P89" s="95" t="s">
        <v>119</v>
      </c>
      <c r="Q89" s="95" t="s">
        <v>120</v>
      </c>
      <c r="R89" s="95" t="s">
        <v>121</v>
      </c>
      <c r="S89" s="95" t="s">
        <v>122</v>
      </c>
      <c r="T89" s="96" t="s">
        <v>123</v>
      </c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</row>
    <row r="90" s="2" customFormat="1" ht="22.8" customHeight="1">
      <c r="A90" s="40"/>
      <c r="B90" s="41"/>
      <c r="C90" s="101" t="s">
        <v>124</v>
      </c>
      <c r="D90" s="42"/>
      <c r="E90" s="42"/>
      <c r="F90" s="42"/>
      <c r="G90" s="42"/>
      <c r="H90" s="42"/>
      <c r="I90" s="42"/>
      <c r="J90" s="182">
        <f>BK90</f>
        <v>0</v>
      </c>
      <c r="K90" s="42"/>
      <c r="L90" s="46"/>
      <c r="M90" s="97"/>
      <c r="N90" s="183"/>
      <c r="O90" s="98"/>
      <c r="P90" s="184">
        <f>P91+P560</f>
        <v>0</v>
      </c>
      <c r="Q90" s="98"/>
      <c r="R90" s="184">
        <f>R91+R560</f>
        <v>451.02369600000003</v>
      </c>
      <c r="S90" s="98"/>
      <c r="T90" s="185">
        <f>T91+T560</f>
        <v>91.493749999999991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8" t="s">
        <v>81</v>
      </c>
      <c r="AU90" s="18" t="s">
        <v>110</v>
      </c>
      <c r="BK90" s="186">
        <f>BK91+BK560</f>
        <v>0</v>
      </c>
    </row>
    <row r="91" s="11" customFormat="1" ht="25.92" customHeight="1">
      <c r="A91" s="11"/>
      <c r="B91" s="187"/>
      <c r="C91" s="188"/>
      <c r="D91" s="189" t="s">
        <v>81</v>
      </c>
      <c r="E91" s="190" t="s">
        <v>169</v>
      </c>
      <c r="F91" s="190" t="s">
        <v>170</v>
      </c>
      <c r="G91" s="188"/>
      <c r="H91" s="188"/>
      <c r="I91" s="191"/>
      <c r="J91" s="192">
        <f>BK91</f>
        <v>0</v>
      </c>
      <c r="K91" s="188"/>
      <c r="L91" s="193"/>
      <c r="M91" s="194"/>
      <c r="N91" s="195"/>
      <c r="O91" s="195"/>
      <c r="P91" s="196">
        <f>P92+P244+P273+P289+P384+P428+P521+P557</f>
        <v>0</v>
      </c>
      <c r="Q91" s="195"/>
      <c r="R91" s="196">
        <f>R92+R244+R273+R289+R384+R428+R521+R557</f>
        <v>450.98769600000003</v>
      </c>
      <c r="S91" s="195"/>
      <c r="T91" s="197">
        <f>T92+T244+T273+T289+T384+T428+T521+T557</f>
        <v>91.493749999999991</v>
      </c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R91" s="198" t="s">
        <v>90</v>
      </c>
      <c r="AT91" s="199" t="s">
        <v>81</v>
      </c>
      <c r="AU91" s="199" t="s">
        <v>82</v>
      </c>
      <c r="AY91" s="198" t="s">
        <v>128</v>
      </c>
      <c r="BK91" s="200">
        <f>BK92+BK244+BK273+BK289+BK384+BK428+BK521+BK557</f>
        <v>0</v>
      </c>
    </row>
    <row r="92" s="11" customFormat="1" ht="22.8" customHeight="1">
      <c r="A92" s="11"/>
      <c r="B92" s="187"/>
      <c r="C92" s="188"/>
      <c r="D92" s="189" t="s">
        <v>81</v>
      </c>
      <c r="E92" s="226" t="s">
        <v>90</v>
      </c>
      <c r="F92" s="226" t="s">
        <v>171</v>
      </c>
      <c r="G92" s="188"/>
      <c r="H92" s="188"/>
      <c r="I92" s="191"/>
      <c r="J92" s="227">
        <f>BK92</f>
        <v>0</v>
      </c>
      <c r="K92" s="188"/>
      <c r="L92" s="193"/>
      <c r="M92" s="194"/>
      <c r="N92" s="195"/>
      <c r="O92" s="195"/>
      <c r="P92" s="196">
        <f>SUM(P93:P243)</f>
        <v>0</v>
      </c>
      <c r="Q92" s="195"/>
      <c r="R92" s="196">
        <f>SUM(R93:R243)</f>
        <v>78.217565000000008</v>
      </c>
      <c r="S92" s="195"/>
      <c r="T92" s="197">
        <f>SUM(T93:T243)</f>
        <v>91.493749999999991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8" t="s">
        <v>90</v>
      </c>
      <c r="AT92" s="199" t="s">
        <v>81</v>
      </c>
      <c r="AU92" s="199" t="s">
        <v>90</v>
      </c>
      <c r="AY92" s="198" t="s">
        <v>128</v>
      </c>
      <c r="BK92" s="200">
        <f>SUM(BK93:BK243)</f>
        <v>0</v>
      </c>
    </row>
    <row r="93" s="2" customFormat="1" ht="24.15" customHeight="1">
      <c r="A93" s="40"/>
      <c r="B93" s="41"/>
      <c r="C93" s="201" t="s">
        <v>90</v>
      </c>
      <c r="D93" s="201" t="s">
        <v>129</v>
      </c>
      <c r="E93" s="202" t="s">
        <v>172</v>
      </c>
      <c r="F93" s="203" t="s">
        <v>173</v>
      </c>
      <c r="G93" s="204" t="s">
        <v>174</v>
      </c>
      <c r="H93" s="205">
        <v>176</v>
      </c>
      <c r="I93" s="206"/>
      <c r="J93" s="207">
        <f>ROUND(I93*H93,2)</f>
        <v>0</v>
      </c>
      <c r="K93" s="208"/>
      <c r="L93" s="46"/>
      <c r="M93" s="209" t="s">
        <v>44</v>
      </c>
      <c r="N93" s="210" t="s">
        <v>53</v>
      </c>
      <c r="O93" s="86"/>
      <c r="P93" s="211">
        <f>O93*H93</f>
        <v>0</v>
      </c>
      <c r="Q93" s="211">
        <v>0</v>
      </c>
      <c r="R93" s="211">
        <f>Q93*H93</f>
        <v>0</v>
      </c>
      <c r="S93" s="211">
        <v>0.44</v>
      </c>
      <c r="T93" s="212">
        <f>S93*H93</f>
        <v>77.439999999999998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3" t="s">
        <v>133</v>
      </c>
      <c r="AT93" s="213" t="s">
        <v>129</v>
      </c>
      <c r="AU93" s="213" t="s">
        <v>21</v>
      </c>
      <c r="AY93" s="18" t="s">
        <v>128</v>
      </c>
      <c r="BE93" s="214">
        <f>IF(N93="základní",J93,0)</f>
        <v>0</v>
      </c>
      <c r="BF93" s="214">
        <f>IF(N93="snížená",J93,0)</f>
        <v>0</v>
      </c>
      <c r="BG93" s="214">
        <f>IF(N93="zákl. přenesená",J93,0)</f>
        <v>0</v>
      </c>
      <c r="BH93" s="214">
        <f>IF(N93="sníž. přenesená",J93,0)</f>
        <v>0</v>
      </c>
      <c r="BI93" s="214">
        <f>IF(N93="nulová",J93,0)</f>
        <v>0</v>
      </c>
      <c r="BJ93" s="18" t="s">
        <v>90</v>
      </c>
      <c r="BK93" s="214">
        <f>ROUND(I93*H93,2)</f>
        <v>0</v>
      </c>
      <c r="BL93" s="18" t="s">
        <v>133</v>
      </c>
      <c r="BM93" s="213" t="s">
        <v>175</v>
      </c>
    </row>
    <row r="94" s="2" customFormat="1">
      <c r="A94" s="40"/>
      <c r="B94" s="41"/>
      <c r="C94" s="42"/>
      <c r="D94" s="228" t="s">
        <v>176</v>
      </c>
      <c r="E94" s="42"/>
      <c r="F94" s="229" t="s">
        <v>177</v>
      </c>
      <c r="G94" s="42"/>
      <c r="H94" s="42"/>
      <c r="I94" s="230"/>
      <c r="J94" s="42"/>
      <c r="K94" s="42"/>
      <c r="L94" s="46"/>
      <c r="M94" s="231"/>
      <c r="N94" s="232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8" t="s">
        <v>176</v>
      </c>
      <c r="AU94" s="18" t="s">
        <v>21</v>
      </c>
    </row>
    <row r="95" s="2" customFormat="1">
      <c r="A95" s="40"/>
      <c r="B95" s="41"/>
      <c r="C95" s="42"/>
      <c r="D95" s="233" t="s">
        <v>178</v>
      </c>
      <c r="E95" s="42"/>
      <c r="F95" s="234" t="s">
        <v>179</v>
      </c>
      <c r="G95" s="42"/>
      <c r="H95" s="42"/>
      <c r="I95" s="230"/>
      <c r="J95" s="42"/>
      <c r="K95" s="42"/>
      <c r="L95" s="46"/>
      <c r="M95" s="231"/>
      <c r="N95" s="232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8" t="s">
        <v>178</v>
      </c>
      <c r="AU95" s="18" t="s">
        <v>21</v>
      </c>
    </row>
    <row r="96" s="13" customFormat="1">
      <c r="A96" s="13"/>
      <c r="B96" s="235"/>
      <c r="C96" s="236"/>
      <c r="D96" s="233" t="s">
        <v>180</v>
      </c>
      <c r="E96" s="237" t="s">
        <v>44</v>
      </c>
      <c r="F96" s="238" t="s">
        <v>181</v>
      </c>
      <c r="G96" s="236"/>
      <c r="H96" s="239">
        <v>176</v>
      </c>
      <c r="I96" s="240"/>
      <c r="J96" s="236"/>
      <c r="K96" s="236"/>
      <c r="L96" s="241"/>
      <c r="M96" s="242"/>
      <c r="N96" s="243"/>
      <c r="O96" s="243"/>
      <c r="P96" s="243"/>
      <c r="Q96" s="243"/>
      <c r="R96" s="243"/>
      <c r="S96" s="243"/>
      <c r="T96" s="24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5" t="s">
        <v>180</v>
      </c>
      <c r="AU96" s="245" t="s">
        <v>21</v>
      </c>
      <c r="AV96" s="13" t="s">
        <v>21</v>
      </c>
      <c r="AW96" s="13" t="s">
        <v>42</v>
      </c>
      <c r="AX96" s="13" t="s">
        <v>82</v>
      </c>
      <c r="AY96" s="245" t="s">
        <v>128</v>
      </c>
    </row>
    <row r="97" s="14" customFormat="1">
      <c r="A97" s="14"/>
      <c r="B97" s="246"/>
      <c r="C97" s="247"/>
      <c r="D97" s="233" t="s">
        <v>180</v>
      </c>
      <c r="E97" s="248" t="s">
        <v>44</v>
      </c>
      <c r="F97" s="249" t="s">
        <v>182</v>
      </c>
      <c r="G97" s="247"/>
      <c r="H97" s="250">
        <v>176</v>
      </c>
      <c r="I97" s="251"/>
      <c r="J97" s="247"/>
      <c r="K97" s="247"/>
      <c r="L97" s="252"/>
      <c r="M97" s="253"/>
      <c r="N97" s="254"/>
      <c r="O97" s="254"/>
      <c r="P97" s="254"/>
      <c r="Q97" s="254"/>
      <c r="R97" s="254"/>
      <c r="S97" s="254"/>
      <c r="T97" s="25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6" t="s">
        <v>180</v>
      </c>
      <c r="AU97" s="256" t="s">
        <v>21</v>
      </c>
      <c r="AV97" s="14" t="s">
        <v>133</v>
      </c>
      <c r="AW97" s="14" t="s">
        <v>42</v>
      </c>
      <c r="AX97" s="14" t="s">
        <v>90</v>
      </c>
      <c r="AY97" s="256" t="s">
        <v>128</v>
      </c>
    </row>
    <row r="98" s="2" customFormat="1" ht="24.15" customHeight="1">
      <c r="A98" s="40"/>
      <c r="B98" s="41"/>
      <c r="C98" s="201" t="s">
        <v>21</v>
      </c>
      <c r="D98" s="201" t="s">
        <v>129</v>
      </c>
      <c r="E98" s="202" t="s">
        <v>183</v>
      </c>
      <c r="F98" s="203" t="s">
        <v>184</v>
      </c>
      <c r="G98" s="204" t="s">
        <v>174</v>
      </c>
      <c r="H98" s="205">
        <v>5</v>
      </c>
      <c r="I98" s="206"/>
      <c r="J98" s="207">
        <f>ROUND(I98*H98,2)</f>
        <v>0</v>
      </c>
      <c r="K98" s="208"/>
      <c r="L98" s="46"/>
      <c r="M98" s="209" t="s">
        <v>44</v>
      </c>
      <c r="N98" s="210" t="s">
        <v>53</v>
      </c>
      <c r="O98" s="86"/>
      <c r="P98" s="211">
        <f>O98*H98</f>
        <v>0</v>
      </c>
      <c r="Q98" s="211">
        <v>0</v>
      </c>
      <c r="R98" s="211">
        <f>Q98*H98</f>
        <v>0</v>
      </c>
      <c r="S98" s="211">
        <v>0.28999999999999998</v>
      </c>
      <c r="T98" s="212">
        <f>S98*H98</f>
        <v>1.45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3" t="s">
        <v>133</v>
      </c>
      <c r="AT98" s="213" t="s">
        <v>129</v>
      </c>
      <c r="AU98" s="213" t="s">
        <v>21</v>
      </c>
      <c r="AY98" s="18" t="s">
        <v>128</v>
      </c>
      <c r="BE98" s="214">
        <f>IF(N98="základní",J98,0)</f>
        <v>0</v>
      </c>
      <c r="BF98" s="214">
        <f>IF(N98="snížená",J98,0)</f>
        <v>0</v>
      </c>
      <c r="BG98" s="214">
        <f>IF(N98="zákl. přenesená",J98,0)</f>
        <v>0</v>
      </c>
      <c r="BH98" s="214">
        <f>IF(N98="sníž. přenesená",J98,0)</f>
        <v>0</v>
      </c>
      <c r="BI98" s="214">
        <f>IF(N98="nulová",J98,0)</f>
        <v>0</v>
      </c>
      <c r="BJ98" s="18" t="s">
        <v>90</v>
      </c>
      <c r="BK98" s="214">
        <f>ROUND(I98*H98,2)</f>
        <v>0</v>
      </c>
      <c r="BL98" s="18" t="s">
        <v>133</v>
      </c>
      <c r="BM98" s="213" t="s">
        <v>185</v>
      </c>
    </row>
    <row r="99" s="2" customFormat="1">
      <c r="A99" s="40"/>
      <c r="B99" s="41"/>
      <c r="C99" s="42"/>
      <c r="D99" s="228" t="s">
        <v>176</v>
      </c>
      <c r="E99" s="42"/>
      <c r="F99" s="229" t="s">
        <v>186</v>
      </c>
      <c r="G99" s="42"/>
      <c r="H99" s="42"/>
      <c r="I99" s="230"/>
      <c r="J99" s="42"/>
      <c r="K99" s="42"/>
      <c r="L99" s="46"/>
      <c r="M99" s="231"/>
      <c r="N99" s="232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8" t="s">
        <v>176</v>
      </c>
      <c r="AU99" s="18" t="s">
        <v>21</v>
      </c>
    </row>
    <row r="100" s="2" customFormat="1">
      <c r="A100" s="40"/>
      <c r="B100" s="41"/>
      <c r="C100" s="42"/>
      <c r="D100" s="233" t="s">
        <v>178</v>
      </c>
      <c r="E100" s="42"/>
      <c r="F100" s="234" t="s">
        <v>187</v>
      </c>
      <c r="G100" s="42"/>
      <c r="H100" s="42"/>
      <c r="I100" s="230"/>
      <c r="J100" s="42"/>
      <c r="K100" s="42"/>
      <c r="L100" s="46"/>
      <c r="M100" s="231"/>
      <c r="N100" s="232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8" t="s">
        <v>178</v>
      </c>
      <c r="AU100" s="18" t="s">
        <v>21</v>
      </c>
    </row>
    <row r="101" s="13" customFormat="1">
      <c r="A101" s="13"/>
      <c r="B101" s="235"/>
      <c r="C101" s="236"/>
      <c r="D101" s="233" t="s">
        <v>180</v>
      </c>
      <c r="E101" s="237" t="s">
        <v>44</v>
      </c>
      <c r="F101" s="238" t="s">
        <v>188</v>
      </c>
      <c r="G101" s="236"/>
      <c r="H101" s="239">
        <v>5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5" t="s">
        <v>180</v>
      </c>
      <c r="AU101" s="245" t="s">
        <v>21</v>
      </c>
      <c r="AV101" s="13" t="s">
        <v>21</v>
      </c>
      <c r="AW101" s="13" t="s">
        <v>42</v>
      </c>
      <c r="AX101" s="13" t="s">
        <v>82</v>
      </c>
      <c r="AY101" s="245" t="s">
        <v>128</v>
      </c>
    </row>
    <row r="102" s="14" customFormat="1">
      <c r="A102" s="14"/>
      <c r="B102" s="246"/>
      <c r="C102" s="247"/>
      <c r="D102" s="233" t="s">
        <v>180</v>
      </c>
      <c r="E102" s="248" t="s">
        <v>44</v>
      </c>
      <c r="F102" s="249" t="s">
        <v>182</v>
      </c>
      <c r="G102" s="247"/>
      <c r="H102" s="250">
        <v>5</v>
      </c>
      <c r="I102" s="251"/>
      <c r="J102" s="247"/>
      <c r="K102" s="247"/>
      <c r="L102" s="252"/>
      <c r="M102" s="253"/>
      <c r="N102" s="254"/>
      <c r="O102" s="254"/>
      <c r="P102" s="254"/>
      <c r="Q102" s="254"/>
      <c r="R102" s="254"/>
      <c r="S102" s="254"/>
      <c r="T102" s="25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6" t="s">
        <v>180</v>
      </c>
      <c r="AU102" s="256" t="s">
        <v>21</v>
      </c>
      <c r="AV102" s="14" t="s">
        <v>133</v>
      </c>
      <c r="AW102" s="14" t="s">
        <v>42</v>
      </c>
      <c r="AX102" s="14" t="s">
        <v>90</v>
      </c>
      <c r="AY102" s="256" t="s">
        <v>128</v>
      </c>
    </row>
    <row r="103" s="2" customFormat="1" ht="24.15" customHeight="1">
      <c r="A103" s="40"/>
      <c r="B103" s="41"/>
      <c r="C103" s="201" t="s">
        <v>138</v>
      </c>
      <c r="D103" s="201" t="s">
        <v>129</v>
      </c>
      <c r="E103" s="202" t="s">
        <v>189</v>
      </c>
      <c r="F103" s="203" t="s">
        <v>190</v>
      </c>
      <c r="G103" s="204" t="s">
        <v>174</v>
      </c>
      <c r="H103" s="205">
        <v>3</v>
      </c>
      <c r="I103" s="206"/>
      <c r="J103" s="207">
        <f>ROUND(I103*H103,2)</f>
        <v>0</v>
      </c>
      <c r="K103" s="208"/>
      <c r="L103" s="46"/>
      <c r="M103" s="209" t="s">
        <v>44</v>
      </c>
      <c r="N103" s="210" t="s">
        <v>53</v>
      </c>
      <c r="O103" s="86"/>
      <c r="P103" s="211">
        <f>O103*H103</f>
        <v>0</v>
      </c>
      <c r="Q103" s="211">
        <v>0</v>
      </c>
      <c r="R103" s="211">
        <f>Q103*H103</f>
        <v>0</v>
      </c>
      <c r="S103" s="211">
        <v>0.32500000000000001</v>
      </c>
      <c r="T103" s="212">
        <f>S103*H103</f>
        <v>0.97500000000000009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3" t="s">
        <v>133</v>
      </c>
      <c r="AT103" s="213" t="s">
        <v>129</v>
      </c>
      <c r="AU103" s="213" t="s">
        <v>21</v>
      </c>
      <c r="AY103" s="18" t="s">
        <v>128</v>
      </c>
      <c r="BE103" s="214">
        <f>IF(N103="základní",J103,0)</f>
        <v>0</v>
      </c>
      <c r="BF103" s="214">
        <f>IF(N103="snížená",J103,0)</f>
        <v>0</v>
      </c>
      <c r="BG103" s="214">
        <f>IF(N103="zákl. přenesená",J103,0)</f>
        <v>0</v>
      </c>
      <c r="BH103" s="214">
        <f>IF(N103="sníž. přenesená",J103,0)</f>
        <v>0</v>
      </c>
      <c r="BI103" s="214">
        <f>IF(N103="nulová",J103,0)</f>
        <v>0</v>
      </c>
      <c r="BJ103" s="18" t="s">
        <v>90</v>
      </c>
      <c r="BK103" s="214">
        <f>ROUND(I103*H103,2)</f>
        <v>0</v>
      </c>
      <c r="BL103" s="18" t="s">
        <v>133</v>
      </c>
      <c r="BM103" s="213" t="s">
        <v>191</v>
      </c>
    </row>
    <row r="104" s="2" customFormat="1">
      <c r="A104" s="40"/>
      <c r="B104" s="41"/>
      <c r="C104" s="42"/>
      <c r="D104" s="228" t="s">
        <v>176</v>
      </c>
      <c r="E104" s="42"/>
      <c r="F104" s="229" t="s">
        <v>192</v>
      </c>
      <c r="G104" s="42"/>
      <c r="H104" s="42"/>
      <c r="I104" s="230"/>
      <c r="J104" s="42"/>
      <c r="K104" s="42"/>
      <c r="L104" s="46"/>
      <c r="M104" s="231"/>
      <c r="N104" s="232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8" t="s">
        <v>176</v>
      </c>
      <c r="AU104" s="18" t="s">
        <v>21</v>
      </c>
    </row>
    <row r="105" s="2" customFormat="1">
      <c r="A105" s="40"/>
      <c r="B105" s="41"/>
      <c r="C105" s="42"/>
      <c r="D105" s="233" t="s">
        <v>178</v>
      </c>
      <c r="E105" s="42"/>
      <c r="F105" s="234" t="s">
        <v>187</v>
      </c>
      <c r="G105" s="42"/>
      <c r="H105" s="42"/>
      <c r="I105" s="230"/>
      <c r="J105" s="42"/>
      <c r="K105" s="42"/>
      <c r="L105" s="46"/>
      <c r="M105" s="231"/>
      <c r="N105" s="232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8" t="s">
        <v>178</v>
      </c>
      <c r="AU105" s="18" t="s">
        <v>21</v>
      </c>
    </row>
    <row r="106" s="13" customFormat="1">
      <c r="A106" s="13"/>
      <c r="B106" s="235"/>
      <c r="C106" s="236"/>
      <c r="D106" s="233" t="s">
        <v>180</v>
      </c>
      <c r="E106" s="237" t="s">
        <v>44</v>
      </c>
      <c r="F106" s="238" t="s">
        <v>193</v>
      </c>
      <c r="G106" s="236"/>
      <c r="H106" s="239">
        <v>3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5" t="s">
        <v>180</v>
      </c>
      <c r="AU106" s="245" t="s">
        <v>21</v>
      </c>
      <c r="AV106" s="13" t="s">
        <v>21</v>
      </c>
      <c r="AW106" s="13" t="s">
        <v>42</v>
      </c>
      <c r="AX106" s="13" t="s">
        <v>82</v>
      </c>
      <c r="AY106" s="245" t="s">
        <v>128</v>
      </c>
    </row>
    <row r="107" s="14" customFormat="1">
      <c r="A107" s="14"/>
      <c r="B107" s="246"/>
      <c r="C107" s="247"/>
      <c r="D107" s="233" t="s">
        <v>180</v>
      </c>
      <c r="E107" s="248" t="s">
        <v>44</v>
      </c>
      <c r="F107" s="249" t="s">
        <v>182</v>
      </c>
      <c r="G107" s="247"/>
      <c r="H107" s="250">
        <v>3</v>
      </c>
      <c r="I107" s="251"/>
      <c r="J107" s="247"/>
      <c r="K107" s="247"/>
      <c r="L107" s="252"/>
      <c r="M107" s="253"/>
      <c r="N107" s="254"/>
      <c r="O107" s="254"/>
      <c r="P107" s="254"/>
      <c r="Q107" s="254"/>
      <c r="R107" s="254"/>
      <c r="S107" s="254"/>
      <c r="T107" s="25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6" t="s">
        <v>180</v>
      </c>
      <c r="AU107" s="256" t="s">
        <v>21</v>
      </c>
      <c r="AV107" s="14" t="s">
        <v>133</v>
      </c>
      <c r="AW107" s="14" t="s">
        <v>42</v>
      </c>
      <c r="AX107" s="14" t="s">
        <v>90</v>
      </c>
      <c r="AY107" s="256" t="s">
        <v>128</v>
      </c>
    </row>
    <row r="108" s="2" customFormat="1" ht="24.15" customHeight="1">
      <c r="A108" s="40"/>
      <c r="B108" s="41"/>
      <c r="C108" s="201" t="s">
        <v>133</v>
      </c>
      <c r="D108" s="201" t="s">
        <v>129</v>
      </c>
      <c r="E108" s="202" t="s">
        <v>194</v>
      </c>
      <c r="F108" s="203" t="s">
        <v>195</v>
      </c>
      <c r="G108" s="204" t="s">
        <v>174</v>
      </c>
      <c r="H108" s="205">
        <v>3.75</v>
      </c>
      <c r="I108" s="206"/>
      <c r="J108" s="207">
        <f>ROUND(I108*H108,2)</f>
        <v>0</v>
      </c>
      <c r="K108" s="208"/>
      <c r="L108" s="46"/>
      <c r="M108" s="209" t="s">
        <v>44</v>
      </c>
      <c r="N108" s="210" t="s">
        <v>53</v>
      </c>
      <c r="O108" s="86"/>
      <c r="P108" s="211">
        <f>O108*H108</f>
        <v>0</v>
      </c>
      <c r="Q108" s="211">
        <v>0</v>
      </c>
      <c r="R108" s="211">
        <f>Q108*H108</f>
        <v>0</v>
      </c>
      <c r="S108" s="211">
        <v>0.625</v>
      </c>
      <c r="T108" s="212">
        <f>S108*H108</f>
        <v>2.34375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3" t="s">
        <v>133</v>
      </c>
      <c r="AT108" s="213" t="s">
        <v>129</v>
      </c>
      <c r="AU108" s="213" t="s">
        <v>21</v>
      </c>
      <c r="AY108" s="18" t="s">
        <v>128</v>
      </c>
      <c r="BE108" s="214">
        <f>IF(N108="základní",J108,0)</f>
        <v>0</v>
      </c>
      <c r="BF108" s="214">
        <f>IF(N108="snížená",J108,0)</f>
        <v>0</v>
      </c>
      <c r="BG108" s="214">
        <f>IF(N108="zákl. přenesená",J108,0)</f>
        <v>0</v>
      </c>
      <c r="BH108" s="214">
        <f>IF(N108="sníž. přenesená",J108,0)</f>
        <v>0</v>
      </c>
      <c r="BI108" s="214">
        <f>IF(N108="nulová",J108,0)</f>
        <v>0</v>
      </c>
      <c r="BJ108" s="18" t="s">
        <v>90</v>
      </c>
      <c r="BK108" s="214">
        <f>ROUND(I108*H108,2)</f>
        <v>0</v>
      </c>
      <c r="BL108" s="18" t="s">
        <v>133</v>
      </c>
      <c r="BM108" s="213" t="s">
        <v>196</v>
      </c>
    </row>
    <row r="109" s="2" customFormat="1">
      <c r="A109" s="40"/>
      <c r="B109" s="41"/>
      <c r="C109" s="42"/>
      <c r="D109" s="228" t="s">
        <v>176</v>
      </c>
      <c r="E109" s="42"/>
      <c r="F109" s="229" t="s">
        <v>197</v>
      </c>
      <c r="G109" s="42"/>
      <c r="H109" s="42"/>
      <c r="I109" s="230"/>
      <c r="J109" s="42"/>
      <c r="K109" s="42"/>
      <c r="L109" s="46"/>
      <c r="M109" s="231"/>
      <c r="N109" s="232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8" t="s">
        <v>176</v>
      </c>
      <c r="AU109" s="18" t="s">
        <v>21</v>
      </c>
    </row>
    <row r="110" s="2" customFormat="1">
      <c r="A110" s="40"/>
      <c r="B110" s="41"/>
      <c r="C110" s="42"/>
      <c r="D110" s="233" t="s">
        <v>178</v>
      </c>
      <c r="E110" s="42"/>
      <c r="F110" s="234" t="s">
        <v>187</v>
      </c>
      <c r="G110" s="42"/>
      <c r="H110" s="42"/>
      <c r="I110" s="230"/>
      <c r="J110" s="42"/>
      <c r="K110" s="42"/>
      <c r="L110" s="46"/>
      <c r="M110" s="231"/>
      <c r="N110" s="232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8" t="s">
        <v>178</v>
      </c>
      <c r="AU110" s="18" t="s">
        <v>21</v>
      </c>
    </row>
    <row r="111" s="13" customFormat="1">
      <c r="A111" s="13"/>
      <c r="B111" s="235"/>
      <c r="C111" s="236"/>
      <c r="D111" s="233" t="s">
        <v>180</v>
      </c>
      <c r="E111" s="237" t="s">
        <v>44</v>
      </c>
      <c r="F111" s="238" t="s">
        <v>198</v>
      </c>
      <c r="G111" s="236"/>
      <c r="H111" s="239">
        <v>3.75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180</v>
      </c>
      <c r="AU111" s="245" t="s">
        <v>21</v>
      </c>
      <c r="AV111" s="13" t="s">
        <v>21</v>
      </c>
      <c r="AW111" s="13" t="s">
        <v>42</v>
      </c>
      <c r="AX111" s="13" t="s">
        <v>82</v>
      </c>
      <c r="AY111" s="245" t="s">
        <v>128</v>
      </c>
    </row>
    <row r="112" s="14" customFormat="1">
      <c r="A112" s="14"/>
      <c r="B112" s="246"/>
      <c r="C112" s="247"/>
      <c r="D112" s="233" t="s">
        <v>180</v>
      </c>
      <c r="E112" s="248" t="s">
        <v>44</v>
      </c>
      <c r="F112" s="249" t="s">
        <v>182</v>
      </c>
      <c r="G112" s="247"/>
      <c r="H112" s="250">
        <v>3.75</v>
      </c>
      <c r="I112" s="251"/>
      <c r="J112" s="247"/>
      <c r="K112" s="247"/>
      <c r="L112" s="252"/>
      <c r="M112" s="253"/>
      <c r="N112" s="254"/>
      <c r="O112" s="254"/>
      <c r="P112" s="254"/>
      <c r="Q112" s="254"/>
      <c r="R112" s="254"/>
      <c r="S112" s="254"/>
      <c r="T112" s="25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6" t="s">
        <v>180</v>
      </c>
      <c r="AU112" s="256" t="s">
        <v>21</v>
      </c>
      <c r="AV112" s="14" t="s">
        <v>133</v>
      </c>
      <c r="AW112" s="14" t="s">
        <v>42</v>
      </c>
      <c r="AX112" s="14" t="s">
        <v>90</v>
      </c>
      <c r="AY112" s="256" t="s">
        <v>128</v>
      </c>
    </row>
    <row r="113" s="2" customFormat="1" ht="24.15" customHeight="1">
      <c r="A113" s="40"/>
      <c r="B113" s="41"/>
      <c r="C113" s="201" t="s">
        <v>127</v>
      </c>
      <c r="D113" s="201" t="s">
        <v>129</v>
      </c>
      <c r="E113" s="202" t="s">
        <v>199</v>
      </c>
      <c r="F113" s="203" t="s">
        <v>200</v>
      </c>
      <c r="G113" s="204" t="s">
        <v>174</v>
      </c>
      <c r="H113" s="205">
        <v>15</v>
      </c>
      <c r="I113" s="206"/>
      <c r="J113" s="207">
        <f>ROUND(I113*H113,2)</f>
        <v>0</v>
      </c>
      <c r="K113" s="208"/>
      <c r="L113" s="46"/>
      <c r="M113" s="209" t="s">
        <v>44</v>
      </c>
      <c r="N113" s="210" t="s">
        <v>53</v>
      </c>
      <c r="O113" s="86"/>
      <c r="P113" s="211">
        <f>O113*H113</f>
        <v>0</v>
      </c>
      <c r="Q113" s="211">
        <v>8.0000000000000007E-05</v>
      </c>
      <c r="R113" s="211">
        <f>Q113*H113</f>
        <v>0.0012000000000000001</v>
      </c>
      <c r="S113" s="211">
        <v>0.23000000000000001</v>
      </c>
      <c r="T113" s="212">
        <f>S113*H113</f>
        <v>3.4500000000000002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3" t="s">
        <v>133</v>
      </c>
      <c r="AT113" s="213" t="s">
        <v>129</v>
      </c>
      <c r="AU113" s="213" t="s">
        <v>21</v>
      </c>
      <c r="AY113" s="18" t="s">
        <v>128</v>
      </c>
      <c r="BE113" s="214">
        <f>IF(N113="základní",J113,0)</f>
        <v>0</v>
      </c>
      <c r="BF113" s="214">
        <f>IF(N113="snížená",J113,0)</f>
        <v>0</v>
      </c>
      <c r="BG113" s="214">
        <f>IF(N113="zákl. přenesená",J113,0)</f>
        <v>0</v>
      </c>
      <c r="BH113" s="214">
        <f>IF(N113="sníž. přenesená",J113,0)</f>
        <v>0</v>
      </c>
      <c r="BI113" s="214">
        <f>IF(N113="nulová",J113,0)</f>
        <v>0</v>
      </c>
      <c r="BJ113" s="18" t="s">
        <v>90</v>
      </c>
      <c r="BK113" s="214">
        <f>ROUND(I113*H113,2)</f>
        <v>0</v>
      </c>
      <c r="BL113" s="18" t="s">
        <v>133</v>
      </c>
      <c r="BM113" s="213" t="s">
        <v>201</v>
      </c>
    </row>
    <row r="114" s="2" customFormat="1">
      <c r="A114" s="40"/>
      <c r="B114" s="41"/>
      <c r="C114" s="42"/>
      <c r="D114" s="228" t="s">
        <v>176</v>
      </c>
      <c r="E114" s="42"/>
      <c r="F114" s="229" t="s">
        <v>202</v>
      </c>
      <c r="G114" s="42"/>
      <c r="H114" s="42"/>
      <c r="I114" s="230"/>
      <c r="J114" s="42"/>
      <c r="K114" s="42"/>
      <c r="L114" s="46"/>
      <c r="M114" s="231"/>
      <c r="N114" s="232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8" t="s">
        <v>176</v>
      </c>
      <c r="AU114" s="18" t="s">
        <v>21</v>
      </c>
    </row>
    <row r="115" s="2" customFormat="1">
      <c r="A115" s="40"/>
      <c r="B115" s="41"/>
      <c r="C115" s="42"/>
      <c r="D115" s="233" t="s">
        <v>178</v>
      </c>
      <c r="E115" s="42"/>
      <c r="F115" s="234" t="s">
        <v>187</v>
      </c>
      <c r="G115" s="42"/>
      <c r="H115" s="42"/>
      <c r="I115" s="230"/>
      <c r="J115" s="42"/>
      <c r="K115" s="42"/>
      <c r="L115" s="46"/>
      <c r="M115" s="231"/>
      <c r="N115" s="232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8" t="s">
        <v>178</v>
      </c>
      <c r="AU115" s="18" t="s">
        <v>21</v>
      </c>
    </row>
    <row r="116" s="13" customFormat="1">
      <c r="A116" s="13"/>
      <c r="B116" s="235"/>
      <c r="C116" s="236"/>
      <c r="D116" s="233" t="s">
        <v>180</v>
      </c>
      <c r="E116" s="237" t="s">
        <v>44</v>
      </c>
      <c r="F116" s="238" t="s">
        <v>203</v>
      </c>
      <c r="G116" s="236"/>
      <c r="H116" s="239">
        <v>15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180</v>
      </c>
      <c r="AU116" s="245" t="s">
        <v>21</v>
      </c>
      <c r="AV116" s="13" t="s">
        <v>21</v>
      </c>
      <c r="AW116" s="13" t="s">
        <v>42</v>
      </c>
      <c r="AX116" s="13" t="s">
        <v>82</v>
      </c>
      <c r="AY116" s="245" t="s">
        <v>128</v>
      </c>
    </row>
    <row r="117" s="14" customFormat="1">
      <c r="A117" s="14"/>
      <c r="B117" s="246"/>
      <c r="C117" s="247"/>
      <c r="D117" s="233" t="s">
        <v>180</v>
      </c>
      <c r="E117" s="248" t="s">
        <v>44</v>
      </c>
      <c r="F117" s="249" t="s">
        <v>182</v>
      </c>
      <c r="G117" s="247"/>
      <c r="H117" s="250">
        <v>15</v>
      </c>
      <c r="I117" s="251"/>
      <c r="J117" s="247"/>
      <c r="K117" s="247"/>
      <c r="L117" s="252"/>
      <c r="M117" s="253"/>
      <c r="N117" s="254"/>
      <c r="O117" s="254"/>
      <c r="P117" s="254"/>
      <c r="Q117" s="254"/>
      <c r="R117" s="254"/>
      <c r="S117" s="254"/>
      <c r="T117" s="25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6" t="s">
        <v>180</v>
      </c>
      <c r="AU117" s="256" t="s">
        <v>21</v>
      </c>
      <c r="AV117" s="14" t="s">
        <v>133</v>
      </c>
      <c r="AW117" s="14" t="s">
        <v>42</v>
      </c>
      <c r="AX117" s="14" t="s">
        <v>90</v>
      </c>
      <c r="AY117" s="256" t="s">
        <v>128</v>
      </c>
    </row>
    <row r="118" s="2" customFormat="1" ht="33" customHeight="1">
      <c r="A118" s="40"/>
      <c r="B118" s="41"/>
      <c r="C118" s="201" t="s">
        <v>148</v>
      </c>
      <c r="D118" s="201" t="s">
        <v>129</v>
      </c>
      <c r="E118" s="202" t="s">
        <v>204</v>
      </c>
      <c r="F118" s="203" t="s">
        <v>205</v>
      </c>
      <c r="G118" s="204" t="s">
        <v>174</v>
      </c>
      <c r="H118" s="205">
        <v>30</v>
      </c>
      <c r="I118" s="206"/>
      <c r="J118" s="207">
        <f>ROUND(I118*H118,2)</f>
        <v>0</v>
      </c>
      <c r="K118" s="208"/>
      <c r="L118" s="46"/>
      <c r="M118" s="209" t="s">
        <v>44</v>
      </c>
      <c r="N118" s="210" t="s">
        <v>53</v>
      </c>
      <c r="O118" s="86"/>
      <c r="P118" s="211">
        <f>O118*H118</f>
        <v>0</v>
      </c>
      <c r="Q118" s="211">
        <v>4.0000000000000003E-05</v>
      </c>
      <c r="R118" s="211">
        <f>Q118*H118</f>
        <v>0.0012000000000000001</v>
      </c>
      <c r="S118" s="211">
        <v>0.091999999999999998</v>
      </c>
      <c r="T118" s="212">
        <f>S118*H118</f>
        <v>2.7599999999999998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3" t="s">
        <v>133</v>
      </c>
      <c r="AT118" s="213" t="s">
        <v>129</v>
      </c>
      <c r="AU118" s="213" t="s">
        <v>21</v>
      </c>
      <c r="AY118" s="18" t="s">
        <v>128</v>
      </c>
      <c r="BE118" s="214">
        <f>IF(N118="základní",J118,0)</f>
        <v>0</v>
      </c>
      <c r="BF118" s="214">
        <f>IF(N118="snížená",J118,0)</f>
        <v>0</v>
      </c>
      <c r="BG118" s="214">
        <f>IF(N118="zákl. přenesená",J118,0)</f>
        <v>0</v>
      </c>
      <c r="BH118" s="214">
        <f>IF(N118="sníž. přenesená",J118,0)</f>
        <v>0</v>
      </c>
      <c r="BI118" s="214">
        <f>IF(N118="nulová",J118,0)</f>
        <v>0</v>
      </c>
      <c r="BJ118" s="18" t="s">
        <v>90</v>
      </c>
      <c r="BK118" s="214">
        <f>ROUND(I118*H118,2)</f>
        <v>0</v>
      </c>
      <c r="BL118" s="18" t="s">
        <v>133</v>
      </c>
      <c r="BM118" s="213" t="s">
        <v>206</v>
      </c>
    </row>
    <row r="119" s="2" customFormat="1">
      <c r="A119" s="40"/>
      <c r="B119" s="41"/>
      <c r="C119" s="42"/>
      <c r="D119" s="228" t="s">
        <v>176</v>
      </c>
      <c r="E119" s="42"/>
      <c r="F119" s="229" t="s">
        <v>207</v>
      </c>
      <c r="G119" s="42"/>
      <c r="H119" s="42"/>
      <c r="I119" s="230"/>
      <c r="J119" s="42"/>
      <c r="K119" s="42"/>
      <c r="L119" s="46"/>
      <c r="M119" s="231"/>
      <c r="N119" s="232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8" t="s">
        <v>176</v>
      </c>
      <c r="AU119" s="18" t="s">
        <v>21</v>
      </c>
    </row>
    <row r="120" s="2" customFormat="1">
      <c r="A120" s="40"/>
      <c r="B120" s="41"/>
      <c r="C120" s="42"/>
      <c r="D120" s="233" t="s">
        <v>178</v>
      </c>
      <c r="E120" s="42"/>
      <c r="F120" s="234" t="s">
        <v>187</v>
      </c>
      <c r="G120" s="42"/>
      <c r="H120" s="42"/>
      <c r="I120" s="230"/>
      <c r="J120" s="42"/>
      <c r="K120" s="42"/>
      <c r="L120" s="46"/>
      <c r="M120" s="231"/>
      <c r="N120" s="232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8" t="s">
        <v>178</v>
      </c>
      <c r="AU120" s="18" t="s">
        <v>21</v>
      </c>
    </row>
    <row r="121" s="13" customFormat="1">
      <c r="A121" s="13"/>
      <c r="B121" s="235"/>
      <c r="C121" s="236"/>
      <c r="D121" s="233" t="s">
        <v>180</v>
      </c>
      <c r="E121" s="237" t="s">
        <v>44</v>
      </c>
      <c r="F121" s="238" t="s">
        <v>208</v>
      </c>
      <c r="G121" s="236"/>
      <c r="H121" s="239">
        <v>30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180</v>
      </c>
      <c r="AU121" s="245" t="s">
        <v>21</v>
      </c>
      <c r="AV121" s="13" t="s">
        <v>21</v>
      </c>
      <c r="AW121" s="13" t="s">
        <v>42</v>
      </c>
      <c r="AX121" s="13" t="s">
        <v>82</v>
      </c>
      <c r="AY121" s="245" t="s">
        <v>128</v>
      </c>
    </row>
    <row r="122" s="14" customFormat="1">
      <c r="A122" s="14"/>
      <c r="B122" s="246"/>
      <c r="C122" s="247"/>
      <c r="D122" s="233" t="s">
        <v>180</v>
      </c>
      <c r="E122" s="248" t="s">
        <v>44</v>
      </c>
      <c r="F122" s="249" t="s">
        <v>182</v>
      </c>
      <c r="G122" s="247"/>
      <c r="H122" s="250">
        <v>30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6" t="s">
        <v>180</v>
      </c>
      <c r="AU122" s="256" t="s">
        <v>21</v>
      </c>
      <c r="AV122" s="14" t="s">
        <v>133</v>
      </c>
      <c r="AW122" s="14" t="s">
        <v>42</v>
      </c>
      <c r="AX122" s="14" t="s">
        <v>90</v>
      </c>
      <c r="AY122" s="256" t="s">
        <v>128</v>
      </c>
    </row>
    <row r="123" s="2" customFormat="1" ht="24.15" customHeight="1">
      <c r="A123" s="40"/>
      <c r="B123" s="41"/>
      <c r="C123" s="201" t="s">
        <v>152</v>
      </c>
      <c r="D123" s="201" t="s">
        <v>129</v>
      </c>
      <c r="E123" s="202" t="s">
        <v>209</v>
      </c>
      <c r="F123" s="203" t="s">
        <v>210</v>
      </c>
      <c r="G123" s="204" t="s">
        <v>174</v>
      </c>
      <c r="H123" s="205">
        <v>181</v>
      </c>
      <c r="I123" s="206"/>
      <c r="J123" s="207">
        <f>ROUND(I123*H123,2)</f>
        <v>0</v>
      </c>
      <c r="K123" s="208"/>
      <c r="L123" s="46"/>
      <c r="M123" s="209" t="s">
        <v>44</v>
      </c>
      <c r="N123" s="210" t="s">
        <v>53</v>
      </c>
      <c r="O123" s="86"/>
      <c r="P123" s="211">
        <f>O123*H123</f>
        <v>0</v>
      </c>
      <c r="Q123" s="211">
        <v>0</v>
      </c>
      <c r="R123" s="211">
        <f>Q123*H123</f>
        <v>0</v>
      </c>
      <c r="S123" s="211">
        <v>0</v>
      </c>
      <c r="T123" s="212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3" t="s">
        <v>133</v>
      </c>
      <c r="AT123" s="213" t="s">
        <v>129</v>
      </c>
      <c r="AU123" s="213" t="s">
        <v>21</v>
      </c>
      <c r="AY123" s="18" t="s">
        <v>128</v>
      </c>
      <c r="BE123" s="214">
        <f>IF(N123="základní",J123,0)</f>
        <v>0</v>
      </c>
      <c r="BF123" s="214">
        <f>IF(N123="snížená",J123,0)</f>
        <v>0</v>
      </c>
      <c r="BG123" s="214">
        <f>IF(N123="zákl. přenesená",J123,0)</f>
        <v>0</v>
      </c>
      <c r="BH123" s="214">
        <f>IF(N123="sníž. přenesená",J123,0)</f>
        <v>0</v>
      </c>
      <c r="BI123" s="214">
        <f>IF(N123="nulová",J123,0)</f>
        <v>0</v>
      </c>
      <c r="BJ123" s="18" t="s">
        <v>90</v>
      </c>
      <c r="BK123" s="214">
        <f>ROUND(I123*H123,2)</f>
        <v>0</v>
      </c>
      <c r="BL123" s="18" t="s">
        <v>133</v>
      </c>
      <c r="BM123" s="213" t="s">
        <v>211</v>
      </c>
    </row>
    <row r="124" s="2" customFormat="1">
      <c r="A124" s="40"/>
      <c r="B124" s="41"/>
      <c r="C124" s="42"/>
      <c r="D124" s="233" t="s">
        <v>178</v>
      </c>
      <c r="E124" s="42"/>
      <c r="F124" s="234" t="s">
        <v>187</v>
      </c>
      <c r="G124" s="42"/>
      <c r="H124" s="42"/>
      <c r="I124" s="230"/>
      <c r="J124" s="42"/>
      <c r="K124" s="42"/>
      <c r="L124" s="46"/>
      <c r="M124" s="231"/>
      <c r="N124" s="232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8" t="s">
        <v>178</v>
      </c>
      <c r="AU124" s="18" t="s">
        <v>21</v>
      </c>
    </row>
    <row r="125" s="13" customFormat="1">
      <c r="A125" s="13"/>
      <c r="B125" s="235"/>
      <c r="C125" s="236"/>
      <c r="D125" s="233" t="s">
        <v>180</v>
      </c>
      <c r="E125" s="237" t="s">
        <v>44</v>
      </c>
      <c r="F125" s="238" t="s">
        <v>181</v>
      </c>
      <c r="G125" s="236"/>
      <c r="H125" s="239">
        <v>176</v>
      </c>
      <c r="I125" s="240"/>
      <c r="J125" s="236"/>
      <c r="K125" s="236"/>
      <c r="L125" s="241"/>
      <c r="M125" s="242"/>
      <c r="N125" s="243"/>
      <c r="O125" s="243"/>
      <c r="P125" s="243"/>
      <c r="Q125" s="243"/>
      <c r="R125" s="243"/>
      <c r="S125" s="243"/>
      <c r="T125" s="24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5" t="s">
        <v>180</v>
      </c>
      <c r="AU125" s="245" t="s">
        <v>21</v>
      </c>
      <c r="AV125" s="13" t="s">
        <v>21</v>
      </c>
      <c r="AW125" s="13" t="s">
        <v>42</v>
      </c>
      <c r="AX125" s="13" t="s">
        <v>82</v>
      </c>
      <c r="AY125" s="245" t="s">
        <v>128</v>
      </c>
    </row>
    <row r="126" s="13" customFormat="1">
      <c r="A126" s="13"/>
      <c r="B126" s="235"/>
      <c r="C126" s="236"/>
      <c r="D126" s="233" t="s">
        <v>180</v>
      </c>
      <c r="E126" s="237" t="s">
        <v>44</v>
      </c>
      <c r="F126" s="238" t="s">
        <v>212</v>
      </c>
      <c r="G126" s="236"/>
      <c r="H126" s="239">
        <v>5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180</v>
      </c>
      <c r="AU126" s="245" t="s">
        <v>21</v>
      </c>
      <c r="AV126" s="13" t="s">
        <v>21</v>
      </c>
      <c r="AW126" s="13" t="s">
        <v>42</v>
      </c>
      <c r="AX126" s="13" t="s">
        <v>82</v>
      </c>
      <c r="AY126" s="245" t="s">
        <v>128</v>
      </c>
    </row>
    <row r="127" s="14" customFormat="1">
      <c r="A127" s="14"/>
      <c r="B127" s="246"/>
      <c r="C127" s="247"/>
      <c r="D127" s="233" t="s">
        <v>180</v>
      </c>
      <c r="E127" s="248" t="s">
        <v>44</v>
      </c>
      <c r="F127" s="249" t="s">
        <v>182</v>
      </c>
      <c r="G127" s="247"/>
      <c r="H127" s="250">
        <v>181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6" t="s">
        <v>180</v>
      </c>
      <c r="AU127" s="256" t="s">
        <v>21</v>
      </c>
      <c r="AV127" s="14" t="s">
        <v>133</v>
      </c>
      <c r="AW127" s="14" t="s">
        <v>42</v>
      </c>
      <c r="AX127" s="14" t="s">
        <v>90</v>
      </c>
      <c r="AY127" s="256" t="s">
        <v>128</v>
      </c>
    </row>
    <row r="128" s="2" customFormat="1" ht="16.5" customHeight="1">
      <c r="A128" s="40"/>
      <c r="B128" s="41"/>
      <c r="C128" s="201" t="s">
        <v>213</v>
      </c>
      <c r="D128" s="201" t="s">
        <v>129</v>
      </c>
      <c r="E128" s="202" t="s">
        <v>214</v>
      </c>
      <c r="F128" s="203" t="s">
        <v>215</v>
      </c>
      <c r="G128" s="204" t="s">
        <v>216</v>
      </c>
      <c r="H128" s="205">
        <v>15</v>
      </c>
      <c r="I128" s="206"/>
      <c r="J128" s="207">
        <f>ROUND(I128*H128,2)</f>
        <v>0</v>
      </c>
      <c r="K128" s="208"/>
      <c r="L128" s="46"/>
      <c r="M128" s="209" t="s">
        <v>44</v>
      </c>
      <c r="N128" s="210" t="s">
        <v>53</v>
      </c>
      <c r="O128" s="86"/>
      <c r="P128" s="211">
        <f>O128*H128</f>
        <v>0</v>
      </c>
      <c r="Q128" s="211">
        <v>0</v>
      </c>
      <c r="R128" s="211">
        <f>Q128*H128</f>
        <v>0</v>
      </c>
      <c r="S128" s="211">
        <v>0.20499999999999999</v>
      </c>
      <c r="T128" s="212">
        <f>S128*H128</f>
        <v>3.0749999999999997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3" t="s">
        <v>133</v>
      </c>
      <c r="AT128" s="213" t="s">
        <v>129</v>
      </c>
      <c r="AU128" s="213" t="s">
        <v>21</v>
      </c>
      <c r="AY128" s="18" t="s">
        <v>128</v>
      </c>
      <c r="BE128" s="214">
        <f>IF(N128="základní",J128,0)</f>
        <v>0</v>
      </c>
      <c r="BF128" s="214">
        <f>IF(N128="snížená",J128,0)</f>
        <v>0</v>
      </c>
      <c r="BG128" s="214">
        <f>IF(N128="zákl. přenesená",J128,0)</f>
        <v>0</v>
      </c>
      <c r="BH128" s="214">
        <f>IF(N128="sníž. přenesená",J128,0)</f>
        <v>0</v>
      </c>
      <c r="BI128" s="214">
        <f>IF(N128="nulová",J128,0)</f>
        <v>0</v>
      </c>
      <c r="BJ128" s="18" t="s">
        <v>90</v>
      </c>
      <c r="BK128" s="214">
        <f>ROUND(I128*H128,2)</f>
        <v>0</v>
      </c>
      <c r="BL128" s="18" t="s">
        <v>133</v>
      </c>
      <c r="BM128" s="213" t="s">
        <v>217</v>
      </c>
    </row>
    <row r="129" s="2" customFormat="1">
      <c r="A129" s="40"/>
      <c r="B129" s="41"/>
      <c r="C129" s="42"/>
      <c r="D129" s="228" t="s">
        <v>176</v>
      </c>
      <c r="E129" s="42"/>
      <c r="F129" s="229" t="s">
        <v>218</v>
      </c>
      <c r="G129" s="42"/>
      <c r="H129" s="42"/>
      <c r="I129" s="230"/>
      <c r="J129" s="42"/>
      <c r="K129" s="42"/>
      <c r="L129" s="46"/>
      <c r="M129" s="231"/>
      <c r="N129" s="232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8" t="s">
        <v>176</v>
      </c>
      <c r="AU129" s="18" t="s">
        <v>21</v>
      </c>
    </row>
    <row r="130" s="2" customFormat="1">
      <c r="A130" s="40"/>
      <c r="B130" s="41"/>
      <c r="C130" s="42"/>
      <c r="D130" s="233" t="s">
        <v>178</v>
      </c>
      <c r="E130" s="42"/>
      <c r="F130" s="234" t="s">
        <v>219</v>
      </c>
      <c r="G130" s="42"/>
      <c r="H130" s="42"/>
      <c r="I130" s="230"/>
      <c r="J130" s="42"/>
      <c r="K130" s="42"/>
      <c r="L130" s="46"/>
      <c r="M130" s="231"/>
      <c r="N130" s="232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8" t="s">
        <v>178</v>
      </c>
      <c r="AU130" s="18" t="s">
        <v>21</v>
      </c>
    </row>
    <row r="131" s="13" customFormat="1">
      <c r="A131" s="13"/>
      <c r="B131" s="235"/>
      <c r="C131" s="236"/>
      <c r="D131" s="233" t="s">
        <v>180</v>
      </c>
      <c r="E131" s="237" t="s">
        <v>44</v>
      </c>
      <c r="F131" s="238" t="s">
        <v>220</v>
      </c>
      <c r="G131" s="236"/>
      <c r="H131" s="239">
        <v>15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180</v>
      </c>
      <c r="AU131" s="245" t="s">
        <v>21</v>
      </c>
      <c r="AV131" s="13" t="s">
        <v>21</v>
      </c>
      <c r="AW131" s="13" t="s">
        <v>42</v>
      </c>
      <c r="AX131" s="13" t="s">
        <v>82</v>
      </c>
      <c r="AY131" s="245" t="s">
        <v>128</v>
      </c>
    </row>
    <row r="132" s="14" customFormat="1">
      <c r="A132" s="14"/>
      <c r="B132" s="246"/>
      <c r="C132" s="247"/>
      <c r="D132" s="233" t="s">
        <v>180</v>
      </c>
      <c r="E132" s="248" t="s">
        <v>44</v>
      </c>
      <c r="F132" s="249" t="s">
        <v>182</v>
      </c>
      <c r="G132" s="247"/>
      <c r="H132" s="250">
        <v>15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180</v>
      </c>
      <c r="AU132" s="256" t="s">
        <v>21</v>
      </c>
      <c r="AV132" s="14" t="s">
        <v>133</v>
      </c>
      <c r="AW132" s="14" t="s">
        <v>42</v>
      </c>
      <c r="AX132" s="14" t="s">
        <v>90</v>
      </c>
      <c r="AY132" s="256" t="s">
        <v>128</v>
      </c>
    </row>
    <row r="133" s="2" customFormat="1" ht="33" customHeight="1">
      <c r="A133" s="40"/>
      <c r="B133" s="41"/>
      <c r="C133" s="201" t="s">
        <v>221</v>
      </c>
      <c r="D133" s="201" t="s">
        <v>129</v>
      </c>
      <c r="E133" s="202" t="s">
        <v>222</v>
      </c>
      <c r="F133" s="203" t="s">
        <v>223</v>
      </c>
      <c r="G133" s="204" t="s">
        <v>224</v>
      </c>
      <c r="H133" s="205">
        <v>112.55</v>
      </c>
      <c r="I133" s="206"/>
      <c r="J133" s="207">
        <f>ROUND(I133*H133,2)</f>
        <v>0</v>
      </c>
      <c r="K133" s="208"/>
      <c r="L133" s="46"/>
      <c r="M133" s="209" t="s">
        <v>44</v>
      </c>
      <c r="N133" s="210" t="s">
        <v>53</v>
      </c>
      <c r="O133" s="86"/>
      <c r="P133" s="211">
        <f>O133*H133</f>
        <v>0</v>
      </c>
      <c r="Q133" s="211">
        <v>0</v>
      </c>
      <c r="R133" s="211">
        <f>Q133*H133</f>
        <v>0</v>
      </c>
      <c r="S133" s="211">
        <v>0</v>
      </c>
      <c r="T133" s="212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3" t="s">
        <v>133</v>
      </c>
      <c r="AT133" s="213" t="s">
        <v>129</v>
      </c>
      <c r="AU133" s="213" t="s">
        <v>21</v>
      </c>
      <c r="AY133" s="18" t="s">
        <v>128</v>
      </c>
      <c r="BE133" s="214">
        <f>IF(N133="základní",J133,0)</f>
        <v>0</v>
      </c>
      <c r="BF133" s="214">
        <f>IF(N133="snížená",J133,0)</f>
        <v>0</v>
      </c>
      <c r="BG133" s="214">
        <f>IF(N133="zákl. přenesená",J133,0)</f>
        <v>0</v>
      </c>
      <c r="BH133" s="214">
        <f>IF(N133="sníž. přenesená",J133,0)</f>
        <v>0</v>
      </c>
      <c r="BI133" s="214">
        <f>IF(N133="nulová",J133,0)</f>
        <v>0</v>
      </c>
      <c r="BJ133" s="18" t="s">
        <v>90</v>
      </c>
      <c r="BK133" s="214">
        <f>ROUND(I133*H133,2)</f>
        <v>0</v>
      </c>
      <c r="BL133" s="18" t="s">
        <v>133</v>
      </c>
      <c r="BM133" s="213" t="s">
        <v>225</v>
      </c>
    </row>
    <row r="134" s="2" customFormat="1">
      <c r="A134" s="40"/>
      <c r="B134" s="41"/>
      <c r="C134" s="42"/>
      <c r="D134" s="228" t="s">
        <v>176</v>
      </c>
      <c r="E134" s="42"/>
      <c r="F134" s="229" t="s">
        <v>226</v>
      </c>
      <c r="G134" s="42"/>
      <c r="H134" s="42"/>
      <c r="I134" s="230"/>
      <c r="J134" s="42"/>
      <c r="K134" s="42"/>
      <c r="L134" s="46"/>
      <c r="M134" s="231"/>
      <c r="N134" s="232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8" t="s">
        <v>176</v>
      </c>
      <c r="AU134" s="18" t="s">
        <v>21</v>
      </c>
    </row>
    <row r="135" s="2" customFormat="1">
      <c r="A135" s="40"/>
      <c r="B135" s="41"/>
      <c r="C135" s="42"/>
      <c r="D135" s="233" t="s">
        <v>178</v>
      </c>
      <c r="E135" s="42"/>
      <c r="F135" s="234" t="s">
        <v>227</v>
      </c>
      <c r="G135" s="42"/>
      <c r="H135" s="42"/>
      <c r="I135" s="230"/>
      <c r="J135" s="42"/>
      <c r="K135" s="42"/>
      <c r="L135" s="46"/>
      <c r="M135" s="231"/>
      <c r="N135" s="232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8" t="s">
        <v>178</v>
      </c>
      <c r="AU135" s="18" t="s">
        <v>21</v>
      </c>
    </row>
    <row r="136" s="13" customFormat="1">
      <c r="A136" s="13"/>
      <c r="B136" s="235"/>
      <c r="C136" s="236"/>
      <c r="D136" s="233" t="s">
        <v>180</v>
      </c>
      <c r="E136" s="237" t="s">
        <v>44</v>
      </c>
      <c r="F136" s="238" t="s">
        <v>228</v>
      </c>
      <c r="G136" s="236"/>
      <c r="H136" s="239">
        <v>23.199999999999999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180</v>
      </c>
      <c r="AU136" s="245" t="s">
        <v>21</v>
      </c>
      <c r="AV136" s="13" t="s">
        <v>21</v>
      </c>
      <c r="AW136" s="13" t="s">
        <v>42</v>
      </c>
      <c r="AX136" s="13" t="s">
        <v>82</v>
      </c>
      <c r="AY136" s="245" t="s">
        <v>128</v>
      </c>
    </row>
    <row r="137" s="13" customFormat="1">
      <c r="A137" s="13"/>
      <c r="B137" s="235"/>
      <c r="C137" s="236"/>
      <c r="D137" s="233" t="s">
        <v>180</v>
      </c>
      <c r="E137" s="237" t="s">
        <v>44</v>
      </c>
      <c r="F137" s="238" t="s">
        <v>229</v>
      </c>
      <c r="G137" s="236"/>
      <c r="H137" s="239">
        <v>31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180</v>
      </c>
      <c r="AU137" s="245" t="s">
        <v>21</v>
      </c>
      <c r="AV137" s="13" t="s">
        <v>21</v>
      </c>
      <c r="AW137" s="13" t="s">
        <v>42</v>
      </c>
      <c r="AX137" s="13" t="s">
        <v>82</v>
      </c>
      <c r="AY137" s="245" t="s">
        <v>128</v>
      </c>
    </row>
    <row r="138" s="13" customFormat="1">
      <c r="A138" s="13"/>
      <c r="B138" s="235"/>
      <c r="C138" s="236"/>
      <c r="D138" s="233" t="s">
        <v>180</v>
      </c>
      <c r="E138" s="237" t="s">
        <v>44</v>
      </c>
      <c r="F138" s="238" t="s">
        <v>230</v>
      </c>
      <c r="G138" s="236"/>
      <c r="H138" s="239">
        <v>10.5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180</v>
      </c>
      <c r="AU138" s="245" t="s">
        <v>21</v>
      </c>
      <c r="AV138" s="13" t="s">
        <v>21</v>
      </c>
      <c r="AW138" s="13" t="s">
        <v>42</v>
      </c>
      <c r="AX138" s="13" t="s">
        <v>82</v>
      </c>
      <c r="AY138" s="245" t="s">
        <v>128</v>
      </c>
    </row>
    <row r="139" s="13" customFormat="1">
      <c r="A139" s="13"/>
      <c r="B139" s="235"/>
      <c r="C139" s="236"/>
      <c r="D139" s="233" t="s">
        <v>180</v>
      </c>
      <c r="E139" s="237" t="s">
        <v>44</v>
      </c>
      <c r="F139" s="238" t="s">
        <v>231</v>
      </c>
      <c r="G139" s="236"/>
      <c r="H139" s="239">
        <v>47.850000000000001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180</v>
      </c>
      <c r="AU139" s="245" t="s">
        <v>21</v>
      </c>
      <c r="AV139" s="13" t="s">
        <v>21</v>
      </c>
      <c r="AW139" s="13" t="s">
        <v>42</v>
      </c>
      <c r="AX139" s="13" t="s">
        <v>82</v>
      </c>
      <c r="AY139" s="245" t="s">
        <v>128</v>
      </c>
    </row>
    <row r="140" s="14" customFormat="1">
      <c r="A140" s="14"/>
      <c r="B140" s="246"/>
      <c r="C140" s="247"/>
      <c r="D140" s="233" t="s">
        <v>180</v>
      </c>
      <c r="E140" s="248" t="s">
        <v>44</v>
      </c>
      <c r="F140" s="249" t="s">
        <v>182</v>
      </c>
      <c r="G140" s="247"/>
      <c r="H140" s="250">
        <v>112.55000000000001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6" t="s">
        <v>180</v>
      </c>
      <c r="AU140" s="256" t="s">
        <v>21</v>
      </c>
      <c r="AV140" s="14" t="s">
        <v>133</v>
      </c>
      <c r="AW140" s="14" t="s">
        <v>42</v>
      </c>
      <c r="AX140" s="14" t="s">
        <v>90</v>
      </c>
      <c r="AY140" s="256" t="s">
        <v>128</v>
      </c>
    </row>
    <row r="141" s="2" customFormat="1" ht="33" customHeight="1">
      <c r="A141" s="40"/>
      <c r="B141" s="41"/>
      <c r="C141" s="201" t="s">
        <v>232</v>
      </c>
      <c r="D141" s="201" t="s">
        <v>129</v>
      </c>
      <c r="E141" s="202" t="s">
        <v>233</v>
      </c>
      <c r="F141" s="203" t="s">
        <v>234</v>
      </c>
      <c r="G141" s="204" t="s">
        <v>224</v>
      </c>
      <c r="H141" s="205">
        <v>488.98000000000002</v>
      </c>
      <c r="I141" s="206"/>
      <c r="J141" s="207">
        <f>ROUND(I141*H141,2)</f>
        <v>0</v>
      </c>
      <c r="K141" s="208"/>
      <c r="L141" s="46"/>
      <c r="M141" s="209" t="s">
        <v>44</v>
      </c>
      <c r="N141" s="210" t="s">
        <v>53</v>
      </c>
      <c r="O141" s="86"/>
      <c r="P141" s="211">
        <f>O141*H141</f>
        <v>0</v>
      </c>
      <c r="Q141" s="211">
        <v>0</v>
      </c>
      <c r="R141" s="211">
        <f>Q141*H141</f>
        <v>0</v>
      </c>
      <c r="S141" s="211">
        <v>0</v>
      </c>
      <c r="T141" s="212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3" t="s">
        <v>133</v>
      </c>
      <c r="AT141" s="213" t="s">
        <v>129</v>
      </c>
      <c r="AU141" s="213" t="s">
        <v>21</v>
      </c>
      <c r="AY141" s="18" t="s">
        <v>128</v>
      </c>
      <c r="BE141" s="214">
        <f>IF(N141="základní",J141,0)</f>
        <v>0</v>
      </c>
      <c r="BF141" s="214">
        <f>IF(N141="snížená",J141,0)</f>
        <v>0</v>
      </c>
      <c r="BG141" s="214">
        <f>IF(N141="zákl. přenesená",J141,0)</f>
        <v>0</v>
      </c>
      <c r="BH141" s="214">
        <f>IF(N141="sníž. přenesená",J141,0)</f>
        <v>0</v>
      </c>
      <c r="BI141" s="214">
        <f>IF(N141="nulová",J141,0)</f>
        <v>0</v>
      </c>
      <c r="BJ141" s="18" t="s">
        <v>90</v>
      </c>
      <c r="BK141" s="214">
        <f>ROUND(I141*H141,2)</f>
        <v>0</v>
      </c>
      <c r="BL141" s="18" t="s">
        <v>133</v>
      </c>
      <c r="BM141" s="213" t="s">
        <v>235</v>
      </c>
    </row>
    <row r="142" s="2" customFormat="1">
      <c r="A142" s="40"/>
      <c r="B142" s="41"/>
      <c r="C142" s="42"/>
      <c r="D142" s="228" t="s">
        <v>176</v>
      </c>
      <c r="E142" s="42"/>
      <c r="F142" s="229" t="s">
        <v>236</v>
      </c>
      <c r="G142" s="42"/>
      <c r="H142" s="42"/>
      <c r="I142" s="230"/>
      <c r="J142" s="42"/>
      <c r="K142" s="42"/>
      <c r="L142" s="46"/>
      <c r="M142" s="231"/>
      <c r="N142" s="232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8" t="s">
        <v>176</v>
      </c>
      <c r="AU142" s="18" t="s">
        <v>21</v>
      </c>
    </row>
    <row r="143" s="2" customFormat="1">
      <c r="A143" s="40"/>
      <c r="B143" s="41"/>
      <c r="C143" s="42"/>
      <c r="D143" s="233" t="s">
        <v>178</v>
      </c>
      <c r="E143" s="42"/>
      <c r="F143" s="234" t="s">
        <v>227</v>
      </c>
      <c r="G143" s="42"/>
      <c r="H143" s="42"/>
      <c r="I143" s="230"/>
      <c r="J143" s="42"/>
      <c r="K143" s="42"/>
      <c r="L143" s="46"/>
      <c r="M143" s="231"/>
      <c r="N143" s="232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8" t="s">
        <v>178</v>
      </c>
      <c r="AU143" s="18" t="s">
        <v>21</v>
      </c>
    </row>
    <row r="144" s="13" customFormat="1">
      <c r="A144" s="13"/>
      <c r="B144" s="235"/>
      <c r="C144" s="236"/>
      <c r="D144" s="233" t="s">
        <v>180</v>
      </c>
      <c r="E144" s="237" t="s">
        <v>44</v>
      </c>
      <c r="F144" s="238" t="s">
        <v>237</v>
      </c>
      <c r="G144" s="236"/>
      <c r="H144" s="239">
        <v>81.200000000000003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180</v>
      </c>
      <c r="AU144" s="245" t="s">
        <v>21</v>
      </c>
      <c r="AV144" s="13" t="s">
        <v>21</v>
      </c>
      <c r="AW144" s="13" t="s">
        <v>42</v>
      </c>
      <c r="AX144" s="13" t="s">
        <v>82</v>
      </c>
      <c r="AY144" s="245" t="s">
        <v>128</v>
      </c>
    </row>
    <row r="145" s="13" customFormat="1">
      <c r="A145" s="13"/>
      <c r="B145" s="235"/>
      <c r="C145" s="236"/>
      <c r="D145" s="233" t="s">
        <v>180</v>
      </c>
      <c r="E145" s="237" t="s">
        <v>44</v>
      </c>
      <c r="F145" s="238" t="s">
        <v>238</v>
      </c>
      <c r="G145" s="236"/>
      <c r="H145" s="239">
        <v>1.1100000000000001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180</v>
      </c>
      <c r="AU145" s="245" t="s">
        <v>21</v>
      </c>
      <c r="AV145" s="13" t="s">
        <v>21</v>
      </c>
      <c r="AW145" s="13" t="s">
        <v>42</v>
      </c>
      <c r="AX145" s="13" t="s">
        <v>82</v>
      </c>
      <c r="AY145" s="245" t="s">
        <v>128</v>
      </c>
    </row>
    <row r="146" s="13" customFormat="1">
      <c r="A146" s="13"/>
      <c r="B146" s="235"/>
      <c r="C146" s="236"/>
      <c r="D146" s="233" t="s">
        <v>180</v>
      </c>
      <c r="E146" s="237" t="s">
        <v>44</v>
      </c>
      <c r="F146" s="238" t="s">
        <v>239</v>
      </c>
      <c r="G146" s="236"/>
      <c r="H146" s="239">
        <v>108.5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180</v>
      </c>
      <c r="AU146" s="245" t="s">
        <v>21</v>
      </c>
      <c r="AV146" s="13" t="s">
        <v>21</v>
      </c>
      <c r="AW146" s="13" t="s">
        <v>42</v>
      </c>
      <c r="AX146" s="13" t="s">
        <v>82</v>
      </c>
      <c r="AY146" s="245" t="s">
        <v>128</v>
      </c>
    </row>
    <row r="147" s="13" customFormat="1">
      <c r="A147" s="13"/>
      <c r="B147" s="235"/>
      <c r="C147" s="236"/>
      <c r="D147" s="233" t="s">
        <v>180</v>
      </c>
      <c r="E147" s="237" t="s">
        <v>44</v>
      </c>
      <c r="F147" s="238" t="s">
        <v>240</v>
      </c>
      <c r="G147" s="236"/>
      <c r="H147" s="239">
        <v>30.449999999999999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180</v>
      </c>
      <c r="AU147" s="245" t="s">
        <v>21</v>
      </c>
      <c r="AV147" s="13" t="s">
        <v>21</v>
      </c>
      <c r="AW147" s="13" t="s">
        <v>42</v>
      </c>
      <c r="AX147" s="13" t="s">
        <v>82</v>
      </c>
      <c r="AY147" s="245" t="s">
        <v>128</v>
      </c>
    </row>
    <row r="148" s="15" customFormat="1">
      <c r="A148" s="15"/>
      <c r="B148" s="257"/>
      <c r="C148" s="258"/>
      <c r="D148" s="233" t="s">
        <v>180</v>
      </c>
      <c r="E148" s="259" t="s">
        <v>44</v>
      </c>
      <c r="F148" s="260" t="s">
        <v>241</v>
      </c>
      <c r="G148" s="258"/>
      <c r="H148" s="261">
        <v>221.25999999999999</v>
      </c>
      <c r="I148" s="262"/>
      <c r="J148" s="258"/>
      <c r="K148" s="258"/>
      <c r="L148" s="263"/>
      <c r="M148" s="264"/>
      <c r="N148" s="265"/>
      <c r="O148" s="265"/>
      <c r="P148" s="265"/>
      <c r="Q148" s="265"/>
      <c r="R148" s="265"/>
      <c r="S148" s="265"/>
      <c r="T148" s="26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7" t="s">
        <v>180</v>
      </c>
      <c r="AU148" s="267" t="s">
        <v>21</v>
      </c>
      <c r="AV148" s="15" t="s">
        <v>138</v>
      </c>
      <c r="AW148" s="15" t="s">
        <v>42</v>
      </c>
      <c r="AX148" s="15" t="s">
        <v>82</v>
      </c>
      <c r="AY148" s="267" t="s">
        <v>128</v>
      </c>
    </row>
    <row r="149" s="16" customFormat="1">
      <c r="A149" s="16"/>
      <c r="B149" s="268"/>
      <c r="C149" s="269"/>
      <c r="D149" s="233" t="s">
        <v>180</v>
      </c>
      <c r="E149" s="270" t="s">
        <v>44</v>
      </c>
      <c r="F149" s="271" t="s">
        <v>242</v>
      </c>
      <c r="G149" s="269"/>
      <c r="H149" s="270" t="s">
        <v>44</v>
      </c>
      <c r="I149" s="272"/>
      <c r="J149" s="269"/>
      <c r="K149" s="269"/>
      <c r="L149" s="273"/>
      <c r="M149" s="274"/>
      <c r="N149" s="275"/>
      <c r="O149" s="275"/>
      <c r="P149" s="275"/>
      <c r="Q149" s="275"/>
      <c r="R149" s="275"/>
      <c r="S149" s="275"/>
      <c r="T149" s="27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77" t="s">
        <v>180</v>
      </c>
      <c r="AU149" s="277" t="s">
        <v>21</v>
      </c>
      <c r="AV149" s="16" t="s">
        <v>90</v>
      </c>
      <c r="AW149" s="16" t="s">
        <v>42</v>
      </c>
      <c r="AX149" s="16" t="s">
        <v>82</v>
      </c>
      <c r="AY149" s="277" t="s">
        <v>128</v>
      </c>
    </row>
    <row r="150" s="13" customFormat="1">
      <c r="A150" s="13"/>
      <c r="B150" s="235"/>
      <c r="C150" s="236"/>
      <c r="D150" s="233" t="s">
        <v>180</v>
      </c>
      <c r="E150" s="237" t="s">
        <v>44</v>
      </c>
      <c r="F150" s="238" t="s">
        <v>243</v>
      </c>
      <c r="G150" s="236"/>
      <c r="H150" s="239">
        <v>109.5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180</v>
      </c>
      <c r="AU150" s="245" t="s">
        <v>21</v>
      </c>
      <c r="AV150" s="13" t="s">
        <v>21</v>
      </c>
      <c r="AW150" s="13" t="s">
        <v>42</v>
      </c>
      <c r="AX150" s="13" t="s">
        <v>82</v>
      </c>
      <c r="AY150" s="245" t="s">
        <v>128</v>
      </c>
    </row>
    <row r="151" s="13" customFormat="1">
      <c r="A151" s="13"/>
      <c r="B151" s="235"/>
      <c r="C151" s="236"/>
      <c r="D151" s="233" t="s">
        <v>180</v>
      </c>
      <c r="E151" s="237" t="s">
        <v>44</v>
      </c>
      <c r="F151" s="238" t="s">
        <v>244</v>
      </c>
      <c r="G151" s="236"/>
      <c r="H151" s="239">
        <v>82.799999999999997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180</v>
      </c>
      <c r="AU151" s="245" t="s">
        <v>21</v>
      </c>
      <c r="AV151" s="13" t="s">
        <v>21</v>
      </c>
      <c r="AW151" s="13" t="s">
        <v>42</v>
      </c>
      <c r="AX151" s="13" t="s">
        <v>82</v>
      </c>
      <c r="AY151" s="245" t="s">
        <v>128</v>
      </c>
    </row>
    <row r="152" s="13" customFormat="1">
      <c r="A152" s="13"/>
      <c r="B152" s="235"/>
      <c r="C152" s="236"/>
      <c r="D152" s="233" t="s">
        <v>180</v>
      </c>
      <c r="E152" s="237" t="s">
        <v>44</v>
      </c>
      <c r="F152" s="238" t="s">
        <v>245</v>
      </c>
      <c r="G152" s="236"/>
      <c r="H152" s="239">
        <v>0.59999999999999998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180</v>
      </c>
      <c r="AU152" s="245" t="s">
        <v>21</v>
      </c>
      <c r="AV152" s="13" t="s">
        <v>21</v>
      </c>
      <c r="AW152" s="13" t="s">
        <v>42</v>
      </c>
      <c r="AX152" s="13" t="s">
        <v>82</v>
      </c>
      <c r="AY152" s="245" t="s">
        <v>128</v>
      </c>
    </row>
    <row r="153" s="13" customFormat="1">
      <c r="A153" s="13"/>
      <c r="B153" s="235"/>
      <c r="C153" s="236"/>
      <c r="D153" s="233" t="s">
        <v>180</v>
      </c>
      <c r="E153" s="237" t="s">
        <v>44</v>
      </c>
      <c r="F153" s="238" t="s">
        <v>246</v>
      </c>
      <c r="G153" s="236"/>
      <c r="H153" s="239">
        <v>0.45000000000000001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180</v>
      </c>
      <c r="AU153" s="245" t="s">
        <v>21</v>
      </c>
      <c r="AV153" s="13" t="s">
        <v>21</v>
      </c>
      <c r="AW153" s="13" t="s">
        <v>42</v>
      </c>
      <c r="AX153" s="13" t="s">
        <v>82</v>
      </c>
      <c r="AY153" s="245" t="s">
        <v>128</v>
      </c>
    </row>
    <row r="154" s="13" customFormat="1">
      <c r="A154" s="13"/>
      <c r="B154" s="235"/>
      <c r="C154" s="236"/>
      <c r="D154" s="233" t="s">
        <v>180</v>
      </c>
      <c r="E154" s="237" t="s">
        <v>44</v>
      </c>
      <c r="F154" s="238" t="s">
        <v>247</v>
      </c>
      <c r="G154" s="236"/>
      <c r="H154" s="239">
        <v>29.399999999999999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180</v>
      </c>
      <c r="AU154" s="245" t="s">
        <v>21</v>
      </c>
      <c r="AV154" s="13" t="s">
        <v>21</v>
      </c>
      <c r="AW154" s="13" t="s">
        <v>42</v>
      </c>
      <c r="AX154" s="13" t="s">
        <v>82</v>
      </c>
      <c r="AY154" s="245" t="s">
        <v>128</v>
      </c>
    </row>
    <row r="155" s="13" customFormat="1">
      <c r="A155" s="13"/>
      <c r="B155" s="235"/>
      <c r="C155" s="236"/>
      <c r="D155" s="233" t="s">
        <v>180</v>
      </c>
      <c r="E155" s="237" t="s">
        <v>44</v>
      </c>
      <c r="F155" s="238" t="s">
        <v>248</v>
      </c>
      <c r="G155" s="236"/>
      <c r="H155" s="239">
        <v>1.2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180</v>
      </c>
      <c r="AU155" s="245" t="s">
        <v>21</v>
      </c>
      <c r="AV155" s="13" t="s">
        <v>21</v>
      </c>
      <c r="AW155" s="13" t="s">
        <v>42</v>
      </c>
      <c r="AX155" s="13" t="s">
        <v>82</v>
      </c>
      <c r="AY155" s="245" t="s">
        <v>128</v>
      </c>
    </row>
    <row r="156" s="13" customFormat="1">
      <c r="A156" s="13"/>
      <c r="B156" s="235"/>
      <c r="C156" s="236"/>
      <c r="D156" s="233" t="s">
        <v>180</v>
      </c>
      <c r="E156" s="237" t="s">
        <v>44</v>
      </c>
      <c r="F156" s="238" t="s">
        <v>249</v>
      </c>
      <c r="G156" s="236"/>
      <c r="H156" s="239">
        <v>41.25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180</v>
      </c>
      <c r="AU156" s="245" t="s">
        <v>21</v>
      </c>
      <c r="AV156" s="13" t="s">
        <v>21</v>
      </c>
      <c r="AW156" s="13" t="s">
        <v>42</v>
      </c>
      <c r="AX156" s="13" t="s">
        <v>82</v>
      </c>
      <c r="AY156" s="245" t="s">
        <v>128</v>
      </c>
    </row>
    <row r="157" s="13" customFormat="1">
      <c r="A157" s="13"/>
      <c r="B157" s="235"/>
      <c r="C157" s="236"/>
      <c r="D157" s="233" t="s">
        <v>180</v>
      </c>
      <c r="E157" s="237" t="s">
        <v>44</v>
      </c>
      <c r="F157" s="238" t="s">
        <v>250</v>
      </c>
      <c r="G157" s="236"/>
      <c r="H157" s="239">
        <v>2.52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180</v>
      </c>
      <c r="AU157" s="245" t="s">
        <v>21</v>
      </c>
      <c r="AV157" s="13" t="s">
        <v>21</v>
      </c>
      <c r="AW157" s="13" t="s">
        <v>42</v>
      </c>
      <c r="AX157" s="13" t="s">
        <v>82</v>
      </c>
      <c r="AY157" s="245" t="s">
        <v>128</v>
      </c>
    </row>
    <row r="158" s="15" customFormat="1">
      <c r="A158" s="15"/>
      <c r="B158" s="257"/>
      <c r="C158" s="258"/>
      <c r="D158" s="233" t="s">
        <v>180</v>
      </c>
      <c r="E158" s="259" t="s">
        <v>44</v>
      </c>
      <c r="F158" s="260" t="s">
        <v>241</v>
      </c>
      <c r="G158" s="258"/>
      <c r="H158" s="261">
        <v>267.71999999999997</v>
      </c>
      <c r="I158" s="262"/>
      <c r="J158" s="258"/>
      <c r="K158" s="258"/>
      <c r="L158" s="263"/>
      <c r="M158" s="264"/>
      <c r="N158" s="265"/>
      <c r="O158" s="265"/>
      <c r="P158" s="265"/>
      <c r="Q158" s="265"/>
      <c r="R158" s="265"/>
      <c r="S158" s="265"/>
      <c r="T158" s="26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7" t="s">
        <v>180</v>
      </c>
      <c r="AU158" s="267" t="s">
        <v>21</v>
      </c>
      <c r="AV158" s="15" t="s">
        <v>138</v>
      </c>
      <c r="AW158" s="15" t="s">
        <v>42</v>
      </c>
      <c r="AX158" s="15" t="s">
        <v>82</v>
      </c>
      <c r="AY158" s="267" t="s">
        <v>128</v>
      </c>
    </row>
    <row r="159" s="14" customFormat="1">
      <c r="A159" s="14"/>
      <c r="B159" s="246"/>
      <c r="C159" s="247"/>
      <c r="D159" s="233" t="s">
        <v>180</v>
      </c>
      <c r="E159" s="248" t="s">
        <v>44</v>
      </c>
      <c r="F159" s="249" t="s">
        <v>182</v>
      </c>
      <c r="G159" s="247"/>
      <c r="H159" s="250">
        <v>488.97999999999996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6" t="s">
        <v>180</v>
      </c>
      <c r="AU159" s="256" t="s">
        <v>21</v>
      </c>
      <c r="AV159" s="14" t="s">
        <v>133</v>
      </c>
      <c r="AW159" s="14" t="s">
        <v>42</v>
      </c>
      <c r="AX159" s="14" t="s">
        <v>90</v>
      </c>
      <c r="AY159" s="256" t="s">
        <v>128</v>
      </c>
    </row>
    <row r="160" s="2" customFormat="1" ht="21.75" customHeight="1">
      <c r="A160" s="40"/>
      <c r="B160" s="41"/>
      <c r="C160" s="201" t="s">
        <v>251</v>
      </c>
      <c r="D160" s="201" t="s">
        <v>129</v>
      </c>
      <c r="E160" s="202" t="s">
        <v>252</v>
      </c>
      <c r="F160" s="203" t="s">
        <v>253</v>
      </c>
      <c r="G160" s="204" t="s">
        <v>224</v>
      </c>
      <c r="H160" s="205">
        <v>601.52999999999997</v>
      </c>
      <c r="I160" s="206"/>
      <c r="J160" s="207">
        <f>ROUND(I160*H160,2)</f>
        <v>0</v>
      </c>
      <c r="K160" s="208"/>
      <c r="L160" s="46"/>
      <c r="M160" s="209" t="s">
        <v>44</v>
      </c>
      <c r="N160" s="210" t="s">
        <v>53</v>
      </c>
      <c r="O160" s="86"/>
      <c r="P160" s="211">
        <f>O160*H160</f>
        <v>0</v>
      </c>
      <c r="Q160" s="211">
        <v>0</v>
      </c>
      <c r="R160" s="211">
        <f>Q160*H160</f>
        <v>0</v>
      </c>
      <c r="S160" s="211">
        <v>0</v>
      </c>
      <c r="T160" s="212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3" t="s">
        <v>133</v>
      </c>
      <c r="AT160" s="213" t="s">
        <v>129</v>
      </c>
      <c r="AU160" s="213" t="s">
        <v>21</v>
      </c>
      <c r="AY160" s="18" t="s">
        <v>128</v>
      </c>
      <c r="BE160" s="214">
        <f>IF(N160="základní",J160,0)</f>
        <v>0</v>
      </c>
      <c r="BF160" s="214">
        <f>IF(N160="snížená",J160,0)</f>
        <v>0</v>
      </c>
      <c r="BG160" s="214">
        <f>IF(N160="zákl. přenesená",J160,0)</f>
        <v>0</v>
      </c>
      <c r="BH160" s="214">
        <f>IF(N160="sníž. přenesená",J160,0)</f>
        <v>0</v>
      </c>
      <c r="BI160" s="214">
        <f>IF(N160="nulová",J160,0)</f>
        <v>0</v>
      </c>
      <c r="BJ160" s="18" t="s">
        <v>90</v>
      </c>
      <c r="BK160" s="214">
        <f>ROUND(I160*H160,2)</f>
        <v>0</v>
      </c>
      <c r="BL160" s="18" t="s">
        <v>133</v>
      </c>
      <c r="BM160" s="213" t="s">
        <v>254</v>
      </c>
    </row>
    <row r="161" s="13" customFormat="1">
      <c r="A161" s="13"/>
      <c r="B161" s="235"/>
      <c r="C161" s="236"/>
      <c r="D161" s="233" t="s">
        <v>180</v>
      </c>
      <c r="E161" s="237" t="s">
        <v>44</v>
      </c>
      <c r="F161" s="238" t="s">
        <v>255</v>
      </c>
      <c r="G161" s="236"/>
      <c r="H161" s="239">
        <v>601.52999999999997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180</v>
      </c>
      <c r="AU161" s="245" t="s">
        <v>21</v>
      </c>
      <c r="AV161" s="13" t="s">
        <v>21</v>
      </c>
      <c r="AW161" s="13" t="s">
        <v>42</v>
      </c>
      <c r="AX161" s="13" t="s">
        <v>82</v>
      </c>
      <c r="AY161" s="245" t="s">
        <v>128</v>
      </c>
    </row>
    <row r="162" s="14" customFormat="1">
      <c r="A162" s="14"/>
      <c r="B162" s="246"/>
      <c r="C162" s="247"/>
      <c r="D162" s="233" t="s">
        <v>180</v>
      </c>
      <c r="E162" s="248" t="s">
        <v>44</v>
      </c>
      <c r="F162" s="249" t="s">
        <v>182</v>
      </c>
      <c r="G162" s="247"/>
      <c r="H162" s="250">
        <v>601.52999999999997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180</v>
      </c>
      <c r="AU162" s="256" t="s">
        <v>21</v>
      </c>
      <c r="AV162" s="14" t="s">
        <v>133</v>
      </c>
      <c r="AW162" s="14" t="s">
        <v>42</v>
      </c>
      <c r="AX162" s="14" t="s">
        <v>90</v>
      </c>
      <c r="AY162" s="256" t="s">
        <v>128</v>
      </c>
    </row>
    <row r="163" s="2" customFormat="1" ht="24.15" customHeight="1">
      <c r="A163" s="40"/>
      <c r="B163" s="41"/>
      <c r="C163" s="201" t="s">
        <v>256</v>
      </c>
      <c r="D163" s="201" t="s">
        <v>129</v>
      </c>
      <c r="E163" s="202" t="s">
        <v>257</v>
      </c>
      <c r="F163" s="203" t="s">
        <v>258</v>
      </c>
      <c r="G163" s="204" t="s">
        <v>224</v>
      </c>
      <c r="H163" s="205">
        <v>69.239999999999995</v>
      </c>
      <c r="I163" s="206"/>
      <c r="J163" s="207">
        <f>ROUND(I163*H163,2)</f>
        <v>0</v>
      </c>
      <c r="K163" s="208"/>
      <c r="L163" s="46"/>
      <c r="M163" s="209" t="s">
        <v>44</v>
      </c>
      <c r="N163" s="210" t="s">
        <v>53</v>
      </c>
      <c r="O163" s="86"/>
      <c r="P163" s="211">
        <f>O163*H163</f>
        <v>0</v>
      </c>
      <c r="Q163" s="211">
        <v>0</v>
      </c>
      <c r="R163" s="211">
        <f>Q163*H163</f>
        <v>0</v>
      </c>
      <c r="S163" s="211">
        <v>0</v>
      </c>
      <c r="T163" s="212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3" t="s">
        <v>133</v>
      </c>
      <c r="AT163" s="213" t="s">
        <v>129</v>
      </c>
      <c r="AU163" s="213" t="s">
        <v>21</v>
      </c>
      <c r="AY163" s="18" t="s">
        <v>128</v>
      </c>
      <c r="BE163" s="214">
        <f>IF(N163="základní",J163,0)</f>
        <v>0</v>
      </c>
      <c r="BF163" s="214">
        <f>IF(N163="snížená",J163,0)</f>
        <v>0</v>
      </c>
      <c r="BG163" s="214">
        <f>IF(N163="zákl. přenesená",J163,0)</f>
        <v>0</v>
      </c>
      <c r="BH163" s="214">
        <f>IF(N163="sníž. přenesená",J163,0)</f>
        <v>0</v>
      </c>
      <c r="BI163" s="214">
        <f>IF(N163="nulová",J163,0)</f>
        <v>0</v>
      </c>
      <c r="BJ163" s="18" t="s">
        <v>90</v>
      </c>
      <c r="BK163" s="214">
        <f>ROUND(I163*H163,2)</f>
        <v>0</v>
      </c>
      <c r="BL163" s="18" t="s">
        <v>133</v>
      </c>
      <c r="BM163" s="213" t="s">
        <v>259</v>
      </c>
    </row>
    <row r="164" s="2" customFormat="1">
      <c r="A164" s="40"/>
      <c r="B164" s="41"/>
      <c r="C164" s="42"/>
      <c r="D164" s="233" t="s">
        <v>178</v>
      </c>
      <c r="E164" s="42"/>
      <c r="F164" s="234" t="s">
        <v>260</v>
      </c>
      <c r="G164" s="42"/>
      <c r="H164" s="42"/>
      <c r="I164" s="230"/>
      <c r="J164" s="42"/>
      <c r="K164" s="42"/>
      <c r="L164" s="46"/>
      <c r="M164" s="231"/>
      <c r="N164" s="232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8" t="s">
        <v>178</v>
      </c>
      <c r="AU164" s="18" t="s">
        <v>21</v>
      </c>
    </row>
    <row r="165" s="16" customFormat="1">
      <c r="A165" s="16"/>
      <c r="B165" s="268"/>
      <c r="C165" s="269"/>
      <c r="D165" s="233" t="s">
        <v>180</v>
      </c>
      <c r="E165" s="270" t="s">
        <v>44</v>
      </c>
      <c r="F165" s="271" t="s">
        <v>261</v>
      </c>
      <c r="G165" s="269"/>
      <c r="H165" s="270" t="s">
        <v>44</v>
      </c>
      <c r="I165" s="272"/>
      <c r="J165" s="269"/>
      <c r="K165" s="269"/>
      <c r="L165" s="273"/>
      <c r="M165" s="274"/>
      <c r="N165" s="275"/>
      <c r="O165" s="275"/>
      <c r="P165" s="275"/>
      <c r="Q165" s="275"/>
      <c r="R165" s="275"/>
      <c r="S165" s="275"/>
      <c r="T165" s="27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T165" s="277" t="s">
        <v>180</v>
      </c>
      <c r="AU165" s="277" t="s">
        <v>21</v>
      </c>
      <c r="AV165" s="16" t="s">
        <v>90</v>
      </c>
      <c r="AW165" s="16" t="s">
        <v>42</v>
      </c>
      <c r="AX165" s="16" t="s">
        <v>82</v>
      </c>
      <c r="AY165" s="277" t="s">
        <v>128</v>
      </c>
    </row>
    <row r="166" s="13" customFormat="1">
      <c r="A166" s="13"/>
      <c r="B166" s="235"/>
      <c r="C166" s="236"/>
      <c r="D166" s="233" t="s">
        <v>180</v>
      </c>
      <c r="E166" s="237" t="s">
        <v>44</v>
      </c>
      <c r="F166" s="238" t="s">
        <v>262</v>
      </c>
      <c r="G166" s="236"/>
      <c r="H166" s="239">
        <v>62.280000000000001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180</v>
      </c>
      <c r="AU166" s="245" t="s">
        <v>21</v>
      </c>
      <c r="AV166" s="13" t="s">
        <v>21</v>
      </c>
      <c r="AW166" s="13" t="s">
        <v>42</v>
      </c>
      <c r="AX166" s="13" t="s">
        <v>82</v>
      </c>
      <c r="AY166" s="245" t="s">
        <v>128</v>
      </c>
    </row>
    <row r="167" s="13" customFormat="1">
      <c r="A167" s="13"/>
      <c r="B167" s="235"/>
      <c r="C167" s="236"/>
      <c r="D167" s="233" t="s">
        <v>180</v>
      </c>
      <c r="E167" s="237" t="s">
        <v>44</v>
      </c>
      <c r="F167" s="238" t="s">
        <v>263</v>
      </c>
      <c r="G167" s="236"/>
      <c r="H167" s="239">
        <v>6.96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180</v>
      </c>
      <c r="AU167" s="245" t="s">
        <v>21</v>
      </c>
      <c r="AV167" s="13" t="s">
        <v>21</v>
      </c>
      <c r="AW167" s="13" t="s">
        <v>42</v>
      </c>
      <c r="AX167" s="13" t="s">
        <v>82</v>
      </c>
      <c r="AY167" s="245" t="s">
        <v>128</v>
      </c>
    </row>
    <row r="168" s="14" customFormat="1">
      <c r="A168" s="14"/>
      <c r="B168" s="246"/>
      <c r="C168" s="247"/>
      <c r="D168" s="233" t="s">
        <v>180</v>
      </c>
      <c r="E168" s="248" t="s">
        <v>44</v>
      </c>
      <c r="F168" s="249" t="s">
        <v>182</v>
      </c>
      <c r="G168" s="247"/>
      <c r="H168" s="250">
        <v>69.239999999999995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180</v>
      </c>
      <c r="AU168" s="256" t="s">
        <v>21</v>
      </c>
      <c r="AV168" s="14" t="s">
        <v>133</v>
      </c>
      <c r="AW168" s="14" t="s">
        <v>42</v>
      </c>
      <c r="AX168" s="14" t="s">
        <v>90</v>
      </c>
      <c r="AY168" s="256" t="s">
        <v>128</v>
      </c>
    </row>
    <row r="169" s="2" customFormat="1" ht="24.15" customHeight="1">
      <c r="A169" s="40"/>
      <c r="B169" s="41"/>
      <c r="C169" s="201" t="s">
        <v>264</v>
      </c>
      <c r="D169" s="201" t="s">
        <v>129</v>
      </c>
      <c r="E169" s="202" t="s">
        <v>265</v>
      </c>
      <c r="F169" s="203" t="s">
        <v>266</v>
      </c>
      <c r="G169" s="204" t="s">
        <v>224</v>
      </c>
      <c r="H169" s="205">
        <v>69.239999999999995</v>
      </c>
      <c r="I169" s="206"/>
      <c r="J169" s="207">
        <f>ROUND(I169*H169,2)</f>
        <v>0</v>
      </c>
      <c r="K169" s="208"/>
      <c r="L169" s="46"/>
      <c r="M169" s="209" t="s">
        <v>44</v>
      </c>
      <c r="N169" s="210" t="s">
        <v>53</v>
      </c>
      <c r="O169" s="86"/>
      <c r="P169" s="211">
        <f>O169*H169</f>
        <v>0</v>
      </c>
      <c r="Q169" s="211">
        <v>0</v>
      </c>
      <c r="R169" s="211">
        <f>Q169*H169</f>
        <v>0</v>
      </c>
      <c r="S169" s="211">
        <v>0</v>
      </c>
      <c r="T169" s="212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3" t="s">
        <v>133</v>
      </c>
      <c r="AT169" s="213" t="s">
        <v>129</v>
      </c>
      <c r="AU169" s="213" t="s">
        <v>21</v>
      </c>
      <c r="AY169" s="18" t="s">
        <v>128</v>
      </c>
      <c r="BE169" s="214">
        <f>IF(N169="základní",J169,0)</f>
        <v>0</v>
      </c>
      <c r="BF169" s="214">
        <f>IF(N169="snížená",J169,0)</f>
        <v>0</v>
      </c>
      <c r="BG169" s="214">
        <f>IF(N169="zákl. přenesená",J169,0)</f>
        <v>0</v>
      </c>
      <c r="BH169" s="214">
        <f>IF(N169="sníž. přenesená",J169,0)</f>
        <v>0</v>
      </c>
      <c r="BI169" s="214">
        <f>IF(N169="nulová",J169,0)</f>
        <v>0</v>
      </c>
      <c r="BJ169" s="18" t="s">
        <v>90</v>
      </c>
      <c r="BK169" s="214">
        <f>ROUND(I169*H169,2)</f>
        <v>0</v>
      </c>
      <c r="BL169" s="18" t="s">
        <v>133</v>
      </c>
      <c r="BM169" s="213" t="s">
        <v>267</v>
      </c>
    </row>
    <row r="170" s="2" customFormat="1" ht="21.75" customHeight="1">
      <c r="A170" s="40"/>
      <c r="B170" s="41"/>
      <c r="C170" s="201" t="s">
        <v>268</v>
      </c>
      <c r="D170" s="201" t="s">
        <v>129</v>
      </c>
      <c r="E170" s="202" t="s">
        <v>269</v>
      </c>
      <c r="F170" s="203" t="s">
        <v>270</v>
      </c>
      <c r="G170" s="204" t="s">
        <v>224</v>
      </c>
      <c r="H170" s="205">
        <v>27.300000000000001</v>
      </c>
      <c r="I170" s="206"/>
      <c r="J170" s="207">
        <f>ROUND(I170*H170,2)</f>
        <v>0</v>
      </c>
      <c r="K170" s="208"/>
      <c r="L170" s="46"/>
      <c r="M170" s="209" t="s">
        <v>44</v>
      </c>
      <c r="N170" s="210" t="s">
        <v>53</v>
      </c>
      <c r="O170" s="86"/>
      <c r="P170" s="211">
        <f>O170*H170</f>
        <v>0</v>
      </c>
      <c r="Q170" s="211">
        <v>0</v>
      </c>
      <c r="R170" s="211">
        <f>Q170*H170</f>
        <v>0</v>
      </c>
      <c r="S170" s="211">
        <v>0</v>
      </c>
      <c r="T170" s="212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3" t="s">
        <v>133</v>
      </c>
      <c r="AT170" s="213" t="s">
        <v>129</v>
      </c>
      <c r="AU170" s="213" t="s">
        <v>21</v>
      </c>
      <c r="AY170" s="18" t="s">
        <v>128</v>
      </c>
      <c r="BE170" s="214">
        <f>IF(N170="základní",J170,0)</f>
        <v>0</v>
      </c>
      <c r="BF170" s="214">
        <f>IF(N170="snížená",J170,0)</f>
        <v>0</v>
      </c>
      <c r="BG170" s="214">
        <f>IF(N170="zákl. přenesená",J170,0)</f>
        <v>0</v>
      </c>
      <c r="BH170" s="214">
        <f>IF(N170="sníž. přenesená",J170,0)</f>
        <v>0</v>
      </c>
      <c r="BI170" s="214">
        <f>IF(N170="nulová",J170,0)</f>
        <v>0</v>
      </c>
      <c r="BJ170" s="18" t="s">
        <v>90</v>
      </c>
      <c r="BK170" s="214">
        <f>ROUND(I170*H170,2)</f>
        <v>0</v>
      </c>
      <c r="BL170" s="18" t="s">
        <v>133</v>
      </c>
      <c r="BM170" s="213" t="s">
        <v>271</v>
      </c>
    </row>
    <row r="171" s="2" customFormat="1">
      <c r="A171" s="40"/>
      <c r="B171" s="41"/>
      <c r="C171" s="42"/>
      <c r="D171" s="233" t="s">
        <v>178</v>
      </c>
      <c r="E171" s="42"/>
      <c r="F171" s="234" t="s">
        <v>260</v>
      </c>
      <c r="G171" s="42"/>
      <c r="H171" s="42"/>
      <c r="I171" s="230"/>
      <c r="J171" s="42"/>
      <c r="K171" s="42"/>
      <c r="L171" s="46"/>
      <c r="M171" s="231"/>
      <c r="N171" s="232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8" t="s">
        <v>178</v>
      </c>
      <c r="AU171" s="18" t="s">
        <v>21</v>
      </c>
    </row>
    <row r="172" s="13" customFormat="1">
      <c r="A172" s="13"/>
      <c r="B172" s="235"/>
      <c r="C172" s="236"/>
      <c r="D172" s="233" t="s">
        <v>180</v>
      </c>
      <c r="E172" s="237" t="s">
        <v>44</v>
      </c>
      <c r="F172" s="238" t="s">
        <v>272</v>
      </c>
      <c r="G172" s="236"/>
      <c r="H172" s="239">
        <v>11.699999999999999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180</v>
      </c>
      <c r="AU172" s="245" t="s">
        <v>21</v>
      </c>
      <c r="AV172" s="13" t="s">
        <v>21</v>
      </c>
      <c r="AW172" s="13" t="s">
        <v>42</v>
      </c>
      <c r="AX172" s="13" t="s">
        <v>82</v>
      </c>
      <c r="AY172" s="245" t="s">
        <v>128</v>
      </c>
    </row>
    <row r="173" s="13" customFormat="1">
      <c r="A173" s="13"/>
      <c r="B173" s="235"/>
      <c r="C173" s="236"/>
      <c r="D173" s="233" t="s">
        <v>180</v>
      </c>
      <c r="E173" s="237" t="s">
        <v>44</v>
      </c>
      <c r="F173" s="238" t="s">
        <v>273</v>
      </c>
      <c r="G173" s="236"/>
      <c r="H173" s="239">
        <v>15.6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180</v>
      </c>
      <c r="AU173" s="245" t="s">
        <v>21</v>
      </c>
      <c r="AV173" s="13" t="s">
        <v>21</v>
      </c>
      <c r="AW173" s="13" t="s">
        <v>42</v>
      </c>
      <c r="AX173" s="13" t="s">
        <v>82</v>
      </c>
      <c r="AY173" s="245" t="s">
        <v>128</v>
      </c>
    </row>
    <row r="174" s="14" customFormat="1">
      <c r="A174" s="14"/>
      <c r="B174" s="246"/>
      <c r="C174" s="247"/>
      <c r="D174" s="233" t="s">
        <v>180</v>
      </c>
      <c r="E174" s="248" t="s">
        <v>44</v>
      </c>
      <c r="F174" s="249" t="s">
        <v>182</v>
      </c>
      <c r="G174" s="247"/>
      <c r="H174" s="250">
        <v>27.299999999999997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180</v>
      </c>
      <c r="AU174" s="256" t="s">
        <v>21</v>
      </c>
      <c r="AV174" s="14" t="s">
        <v>133</v>
      </c>
      <c r="AW174" s="14" t="s">
        <v>42</v>
      </c>
      <c r="AX174" s="14" t="s">
        <v>90</v>
      </c>
      <c r="AY174" s="256" t="s">
        <v>128</v>
      </c>
    </row>
    <row r="175" s="2" customFormat="1" ht="24.15" customHeight="1">
      <c r="A175" s="40"/>
      <c r="B175" s="41"/>
      <c r="C175" s="201" t="s">
        <v>8</v>
      </c>
      <c r="D175" s="201" t="s">
        <v>129</v>
      </c>
      <c r="E175" s="202" t="s">
        <v>274</v>
      </c>
      <c r="F175" s="203" t="s">
        <v>275</v>
      </c>
      <c r="G175" s="204" t="s">
        <v>155</v>
      </c>
      <c r="H175" s="205">
        <v>3</v>
      </c>
      <c r="I175" s="206"/>
      <c r="J175" s="207">
        <f>ROUND(I175*H175,2)</f>
        <v>0</v>
      </c>
      <c r="K175" s="208"/>
      <c r="L175" s="46"/>
      <c r="M175" s="209" t="s">
        <v>44</v>
      </c>
      <c r="N175" s="210" t="s">
        <v>53</v>
      </c>
      <c r="O175" s="86"/>
      <c r="P175" s="211">
        <f>O175*H175</f>
        <v>0</v>
      </c>
      <c r="Q175" s="211">
        <v>0</v>
      </c>
      <c r="R175" s="211">
        <f>Q175*H175</f>
        <v>0</v>
      </c>
      <c r="S175" s="211">
        <v>0</v>
      </c>
      <c r="T175" s="212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3" t="s">
        <v>133</v>
      </c>
      <c r="AT175" s="213" t="s">
        <v>129</v>
      </c>
      <c r="AU175" s="213" t="s">
        <v>21</v>
      </c>
      <c r="AY175" s="18" t="s">
        <v>128</v>
      </c>
      <c r="BE175" s="214">
        <f>IF(N175="základní",J175,0)</f>
        <v>0</v>
      </c>
      <c r="BF175" s="214">
        <f>IF(N175="snížená",J175,0)</f>
        <v>0</v>
      </c>
      <c r="BG175" s="214">
        <f>IF(N175="zákl. přenesená",J175,0)</f>
        <v>0</v>
      </c>
      <c r="BH175" s="214">
        <f>IF(N175="sníž. přenesená",J175,0)</f>
        <v>0</v>
      </c>
      <c r="BI175" s="214">
        <f>IF(N175="nulová",J175,0)</f>
        <v>0</v>
      </c>
      <c r="BJ175" s="18" t="s">
        <v>90</v>
      </c>
      <c r="BK175" s="214">
        <f>ROUND(I175*H175,2)</f>
        <v>0</v>
      </c>
      <c r="BL175" s="18" t="s">
        <v>133</v>
      </c>
      <c r="BM175" s="213" t="s">
        <v>276</v>
      </c>
    </row>
    <row r="176" s="2" customFormat="1" ht="21.75" customHeight="1">
      <c r="A176" s="40"/>
      <c r="B176" s="41"/>
      <c r="C176" s="201" t="s">
        <v>277</v>
      </c>
      <c r="D176" s="201" t="s">
        <v>129</v>
      </c>
      <c r="E176" s="202" t="s">
        <v>278</v>
      </c>
      <c r="F176" s="203" t="s">
        <v>279</v>
      </c>
      <c r="G176" s="204" t="s">
        <v>224</v>
      </c>
      <c r="H176" s="205">
        <v>27.300000000000001</v>
      </c>
      <c r="I176" s="206"/>
      <c r="J176" s="207">
        <f>ROUND(I176*H176,2)</f>
        <v>0</v>
      </c>
      <c r="K176" s="208"/>
      <c r="L176" s="46"/>
      <c r="M176" s="209" t="s">
        <v>44</v>
      </c>
      <c r="N176" s="210" t="s">
        <v>53</v>
      </c>
      <c r="O176" s="86"/>
      <c r="P176" s="211">
        <f>O176*H176</f>
        <v>0</v>
      </c>
      <c r="Q176" s="211">
        <v>0</v>
      </c>
      <c r="R176" s="211">
        <f>Q176*H176</f>
        <v>0</v>
      </c>
      <c r="S176" s="211">
        <v>0</v>
      </c>
      <c r="T176" s="212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3" t="s">
        <v>133</v>
      </c>
      <c r="AT176" s="213" t="s">
        <v>129</v>
      </c>
      <c r="AU176" s="213" t="s">
        <v>21</v>
      </c>
      <c r="AY176" s="18" t="s">
        <v>128</v>
      </c>
      <c r="BE176" s="214">
        <f>IF(N176="základní",J176,0)</f>
        <v>0</v>
      </c>
      <c r="BF176" s="214">
        <f>IF(N176="snížená",J176,0)</f>
        <v>0</v>
      </c>
      <c r="BG176" s="214">
        <f>IF(N176="zákl. přenesená",J176,0)</f>
        <v>0</v>
      </c>
      <c r="BH176" s="214">
        <f>IF(N176="sníž. přenesená",J176,0)</f>
        <v>0</v>
      </c>
      <c r="BI176" s="214">
        <f>IF(N176="nulová",J176,0)</f>
        <v>0</v>
      </c>
      <c r="BJ176" s="18" t="s">
        <v>90</v>
      </c>
      <c r="BK176" s="214">
        <f>ROUND(I176*H176,2)</f>
        <v>0</v>
      </c>
      <c r="BL176" s="18" t="s">
        <v>133</v>
      </c>
      <c r="BM176" s="213" t="s">
        <v>280</v>
      </c>
    </row>
    <row r="177" s="2" customFormat="1" ht="24.15" customHeight="1">
      <c r="A177" s="40"/>
      <c r="B177" s="41"/>
      <c r="C177" s="201" t="s">
        <v>281</v>
      </c>
      <c r="D177" s="201" t="s">
        <v>129</v>
      </c>
      <c r="E177" s="202" t="s">
        <v>282</v>
      </c>
      <c r="F177" s="203" t="s">
        <v>283</v>
      </c>
      <c r="G177" s="204" t="s">
        <v>224</v>
      </c>
      <c r="H177" s="205">
        <v>656.54999999999995</v>
      </c>
      <c r="I177" s="206"/>
      <c r="J177" s="207">
        <f>ROUND(I177*H177,2)</f>
        <v>0</v>
      </c>
      <c r="K177" s="208"/>
      <c r="L177" s="46"/>
      <c r="M177" s="209" t="s">
        <v>44</v>
      </c>
      <c r="N177" s="210" t="s">
        <v>53</v>
      </c>
      <c r="O177" s="86"/>
      <c r="P177" s="211">
        <f>O177*H177</f>
        <v>0</v>
      </c>
      <c r="Q177" s="211">
        <v>0</v>
      </c>
      <c r="R177" s="211">
        <f>Q177*H177</f>
        <v>0</v>
      </c>
      <c r="S177" s="211">
        <v>0</v>
      </c>
      <c r="T177" s="212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3" t="s">
        <v>133</v>
      </c>
      <c r="AT177" s="213" t="s">
        <v>129</v>
      </c>
      <c r="AU177" s="213" t="s">
        <v>21</v>
      </c>
      <c r="AY177" s="18" t="s">
        <v>128</v>
      </c>
      <c r="BE177" s="214">
        <f>IF(N177="základní",J177,0)</f>
        <v>0</v>
      </c>
      <c r="BF177" s="214">
        <f>IF(N177="snížená",J177,0)</f>
        <v>0</v>
      </c>
      <c r="BG177" s="214">
        <f>IF(N177="zákl. přenesená",J177,0)</f>
        <v>0</v>
      </c>
      <c r="BH177" s="214">
        <f>IF(N177="sníž. přenesená",J177,0)</f>
        <v>0</v>
      </c>
      <c r="BI177" s="214">
        <f>IF(N177="nulová",J177,0)</f>
        <v>0</v>
      </c>
      <c r="BJ177" s="18" t="s">
        <v>90</v>
      </c>
      <c r="BK177" s="214">
        <f>ROUND(I177*H177,2)</f>
        <v>0</v>
      </c>
      <c r="BL177" s="18" t="s">
        <v>133</v>
      </c>
      <c r="BM177" s="213" t="s">
        <v>284</v>
      </c>
    </row>
    <row r="178" s="13" customFormat="1">
      <c r="A178" s="13"/>
      <c r="B178" s="235"/>
      <c r="C178" s="236"/>
      <c r="D178" s="233" t="s">
        <v>180</v>
      </c>
      <c r="E178" s="237" t="s">
        <v>44</v>
      </c>
      <c r="F178" s="238" t="s">
        <v>285</v>
      </c>
      <c r="G178" s="236"/>
      <c r="H178" s="239">
        <v>601.52999999999997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5" t="s">
        <v>180</v>
      </c>
      <c r="AU178" s="245" t="s">
        <v>21</v>
      </c>
      <c r="AV178" s="13" t="s">
        <v>21</v>
      </c>
      <c r="AW178" s="13" t="s">
        <v>42</v>
      </c>
      <c r="AX178" s="13" t="s">
        <v>82</v>
      </c>
      <c r="AY178" s="245" t="s">
        <v>128</v>
      </c>
    </row>
    <row r="179" s="13" customFormat="1">
      <c r="A179" s="13"/>
      <c r="B179" s="235"/>
      <c r="C179" s="236"/>
      <c r="D179" s="233" t="s">
        <v>180</v>
      </c>
      <c r="E179" s="237" t="s">
        <v>44</v>
      </c>
      <c r="F179" s="238" t="s">
        <v>286</v>
      </c>
      <c r="G179" s="236"/>
      <c r="H179" s="239">
        <v>69.239999999999995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180</v>
      </c>
      <c r="AU179" s="245" t="s">
        <v>21</v>
      </c>
      <c r="AV179" s="13" t="s">
        <v>21</v>
      </c>
      <c r="AW179" s="13" t="s">
        <v>42</v>
      </c>
      <c r="AX179" s="13" t="s">
        <v>82</v>
      </c>
      <c r="AY179" s="245" t="s">
        <v>128</v>
      </c>
    </row>
    <row r="180" s="13" customFormat="1">
      <c r="A180" s="13"/>
      <c r="B180" s="235"/>
      <c r="C180" s="236"/>
      <c r="D180" s="233" t="s">
        <v>180</v>
      </c>
      <c r="E180" s="237" t="s">
        <v>44</v>
      </c>
      <c r="F180" s="238" t="s">
        <v>287</v>
      </c>
      <c r="G180" s="236"/>
      <c r="H180" s="239">
        <v>27.300000000000001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180</v>
      </c>
      <c r="AU180" s="245" t="s">
        <v>21</v>
      </c>
      <c r="AV180" s="13" t="s">
        <v>21</v>
      </c>
      <c r="AW180" s="13" t="s">
        <v>42</v>
      </c>
      <c r="AX180" s="13" t="s">
        <v>82</v>
      </c>
      <c r="AY180" s="245" t="s">
        <v>128</v>
      </c>
    </row>
    <row r="181" s="13" customFormat="1">
      <c r="A181" s="13"/>
      <c r="B181" s="235"/>
      <c r="C181" s="236"/>
      <c r="D181" s="233" t="s">
        <v>180</v>
      </c>
      <c r="E181" s="237" t="s">
        <v>44</v>
      </c>
      <c r="F181" s="238" t="s">
        <v>288</v>
      </c>
      <c r="G181" s="236"/>
      <c r="H181" s="239">
        <v>-41.520000000000003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180</v>
      </c>
      <c r="AU181" s="245" t="s">
        <v>21</v>
      </c>
      <c r="AV181" s="13" t="s">
        <v>21</v>
      </c>
      <c r="AW181" s="13" t="s">
        <v>42</v>
      </c>
      <c r="AX181" s="13" t="s">
        <v>82</v>
      </c>
      <c r="AY181" s="245" t="s">
        <v>128</v>
      </c>
    </row>
    <row r="182" s="14" customFormat="1">
      <c r="A182" s="14"/>
      <c r="B182" s="246"/>
      <c r="C182" s="247"/>
      <c r="D182" s="233" t="s">
        <v>180</v>
      </c>
      <c r="E182" s="248" t="s">
        <v>44</v>
      </c>
      <c r="F182" s="249" t="s">
        <v>182</v>
      </c>
      <c r="G182" s="247"/>
      <c r="H182" s="250">
        <v>656.54999999999995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180</v>
      </c>
      <c r="AU182" s="256" t="s">
        <v>21</v>
      </c>
      <c r="AV182" s="14" t="s">
        <v>133</v>
      </c>
      <c r="AW182" s="14" t="s">
        <v>42</v>
      </c>
      <c r="AX182" s="14" t="s">
        <v>90</v>
      </c>
      <c r="AY182" s="256" t="s">
        <v>128</v>
      </c>
    </row>
    <row r="183" s="2" customFormat="1" ht="33" customHeight="1">
      <c r="A183" s="40"/>
      <c r="B183" s="41"/>
      <c r="C183" s="201" t="s">
        <v>289</v>
      </c>
      <c r="D183" s="201" t="s">
        <v>129</v>
      </c>
      <c r="E183" s="202" t="s">
        <v>290</v>
      </c>
      <c r="F183" s="203" t="s">
        <v>291</v>
      </c>
      <c r="G183" s="204" t="s">
        <v>224</v>
      </c>
      <c r="H183" s="205">
        <v>1313.0999999999999</v>
      </c>
      <c r="I183" s="206"/>
      <c r="J183" s="207">
        <f>ROUND(I183*H183,2)</f>
        <v>0</v>
      </c>
      <c r="K183" s="208"/>
      <c r="L183" s="46"/>
      <c r="M183" s="209" t="s">
        <v>44</v>
      </c>
      <c r="N183" s="210" t="s">
        <v>53</v>
      </c>
      <c r="O183" s="86"/>
      <c r="P183" s="211">
        <f>O183*H183</f>
        <v>0</v>
      </c>
      <c r="Q183" s="211">
        <v>0</v>
      </c>
      <c r="R183" s="211">
        <f>Q183*H183</f>
        <v>0</v>
      </c>
      <c r="S183" s="211">
        <v>0</v>
      </c>
      <c r="T183" s="212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3" t="s">
        <v>133</v>
      </c>
      <c r="AT183" s="213" t="s">
        <v>129</v>
      </c>
      <c r="AU183" s="213" t="s">
        <v>21</v>
      </c>
      <c r="AY183" s="18" t="s">
        <v>128</v>
      </c>
      <c r="BE183" s="214">
        <f>IF(N183="základní",J183,0)</f>
        <v>0</v>
      </c>
      <c r="BF183" s="214">
        <f>IF(N183="snížená",J183,0)</f>
        <v>0</v>
      </c>
      <c r="BG183" s="214">
        <f>IF(N183="zákl. přenesená",J183,0)</f>
        <v>0</v>
      </c>
      <c r="BH183" s="214">
        <f>IF(N183="sníž. přenesená",J183,0)</f>
        <v>0</v>
      </c>
      <c r="BI183" s="214">
        <f>IF(N183="nulová",J183,0)</f>
        <v>0</v>
      </c>
      <c r="BJ183" s="18" t="s">
        <v>90</v>
      </c>
      <c r="BK183" s="214">
        <f>ROUND(I183*H183,2)</f>
        <v>0</v>
      </c>
      <c r="BL183" s="18" t="s">
        <v>133</v>
      </c>
      <c r="BM183" s="213" t="s">
        <v>292</v>
      </c>
    </row>
    <row r="184" s="13" customFormat="1">
      <c r="A184" s="13"/>
      <c r="B184" s="235"/>
      <c r="C184" s="236"/>
      <c r="D184" s="233" t="s">
        <v>180</v>
      </c>
      <c r="E184" s="237" t="s">
        <v>44</v>
      </c>
      <c r="F184" s="238" t="s">
        <v>293</v>
      </c>
      <c r="G184" s="236"/>
      <c r="H184" s="239">
        <v>1313.0999999999999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180</v>
      </c>
      <c r="AU184" s="245" t="s">
        <v>21</v>
      </c>
      <c r="AV184" s="13" t="s">
        <v>21</v>
      </c>
      <c r="AW184" s="13" t="s">
        <v>42</v>
      </c>
      <c r="AX184" s="13" t="s">
        <v>82</v>
      </c>
      <c r="AY184" s="245" t="s">
        <v>128</v>
      </c>
    </row>
    <row r="185" s="14" customFormat="1">
      <c r="A185" s="14"/>
      <c r="B185" s="246"/>
      <c r="C185" s="247"/>
      <c r="D185" s="233" t="s">
        <v>180</v>
      </c>
      <c r="E185" s="248" t="s">
        <v>44</v>
      </c>
      <c r="F185" s="249" t="s">
        <v>182</v>
      </c>
      <c r="G185" s="247"/>
      <c r="H185" s="250">
        <v>1313.0999999999999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180</v>
      </c>
      <c r="AU185" s="256" t="s">
        <v>21</v>
      </c>
      <c r="AV185" s="14" t="s">
        <v>133</v>
      </c>
      <c r="AW185" s="14" t="s">
        <v>42</v>
      </c>
      <c r="AX185" s="14" t="s">
        <v>90</v>
      </c>
      <c r="AY185" s="256" t="s">
        <v>128</v>
      </c>
    </row>
    <row r="186" s="2" customFormat="1" ht="16.5" customHeight="1">
      <c r="A186" s="40"/>
      <c r="B186" s="41"/>
      <c r="C186" s="201" t="s">
        <v>294</v>
      </c>
      <c r="D186" s="201" t="s">
        <v>129</v>
      </c>
      <c r="E186" s="202" t="s">
        <v>295</v>
      </c>
      <c r="F186" s="203" t="s">
        <v>296</v>
      </c>
      <c r="G186" s="204" t="s">
        <v>224</v>
      </c>
      <c r="H186" s="205">
        <v>656.54999999999995</v>
      </c>
      <c r="I186" s="206"/>
      <c r="J186" s="207">
        <f>ROUND(I186*H186,2)</f>
        <v>0</v>
      </c>
      <c r="K186" s="208"/>
      <c r="L186" s="46"/>
      <c r="M186" s="209" t="s">
        <v>44</v>
      </c>
      <c r="N186" s="210" t="s">
        <v>53</v>
      </c>
      <c r="O186" s="86"/>
      <c r="P186" s="211">
        <f>O186*H186</f>
        <v>0</v>
      </c>
      <c r="Q186" s="211">
        <v>0</v>
      </c>
      <c r="R186" s="211">
        <f>Q186*H186</f>
        <v>0</v>
      </c>
      <c r="S186" s="211">
        <v>0</v>
      </c>
      <c r="T186" s="212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3" t="s">
        <v>133</v>
      </c>
      <c r="AT186" s="213" t="s">
        <v>129</v>
      </c>
      <c r="AU186" s="213" t="s">
        <v>21</v>
      </c>
      <c r="AY186" s="18" t="s">
        <v>128</v>
      </c>
      <c r="BE186" s="214">
        <f>IF(N186="základní",J186,0)</f>
        <v>0</v>
      </c>
      <c r="BF186" s="214">
        <f>IF(N186="snížená",J186,0)</f>
        <v>0</v>
      </c>
      <c r="BG186" s="214">
        <f>IF(N186="zákl. přenesená",J186,0)</f>
        <v>0</v>
      </c>
      <c r="BH186" s="214">
        <f>IF(N186="sníž. přenesená",J186,0)</f>
        <v>0</v>
      </c>
      <c r="BI186" s="214">
        <f>IF(N186="nulová",J186,0)</f>
        <v>0</v>
      </c>
      <c r="BJ186" s="18" t="s">
        <v>90</v>
      </c>
      <c r="BK186" s="214">
        <f>ROUND(I186*H186,2)</f>
        <v>0</v>
      </c>
      <c r="BL186" s="18" t="s">
        <v>133</v>
      </c>
      <c r="BM186" s="213" t="s">
        <v>297</v>
      </c>
    </row>
    <row r="187" s="2" customFormat="1">
      <c r="A187" s="40"/>
      <c r="B187" s="41"/>
      <c r="C187" s="42"/>
      <c r="D187" s="228" t="s">
        <v>176</v>
      </c>
      <c r="E187" s="42"/>
      <c r="F187" s="229" t="s">
        <v>298</v>
      </c>
      <c r="G187" s="42"/>
      <c r="H187" s="42"/>
      <c r="I187" s="230"/>
      <c r="J187" s="42"/>
      <c r="K187" s="42"/>
      <c r="L187" s="46"/>
      <c r="M187" s="231"/>
      <c r="N187" s="232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8" t="s">
        <v>176</v>
      </c>
      <c r="AU187" s="18" t="s">
        <v>21</v>
      </c>
    </row>
    <row r="188" s="2" customFormat="1" ht="24.15" customHeight="1">
      <c r="A188" s="40"/>
      <c r="B188" s="41"/>
      <c r="C188" s="201" t="s">
        <v>299</v>
      </c>
      <c r="D188" s="201" t="s">
        <v>129</v>
      </c>
      <c r="E188" s="202" t="s">
        <v>300</v>
      </c>
      <c r="F188" s="203" t="s">
        <v>301</v>
      </c>
      <c r="G188" s="204" t="s">
        <v>302</v>
      </c>
      <c r="H188" s="205">
        <v>1181.79</v>
      </c>
      <c r="I188" s="206"/>
      <c r="J188" s="207">
        <f>ROUND(I188*H188,2)</f>
        <v>0</v>
      </c>
      <c r="K188" s="208"/>
      <c r="L188" s="46"/>
      <c r="M188" s="209" t="s">
        <v>44</v>
      </c>
      <c r="N188" s="210" t="s">
        <v>53</v>
      </c>
      <c r="O188" s="86"/>
      <c r="P188" s="211">
        <f>O188*H188</f>
        <v>0</v>
      </c>
      <c r="Q188" s="211">
        <v>0</v>
      </c>
      <c r="R188" s="211">
        <f>Q188*H188</f>
        <v>0</v>
      </c>
      <c r="S188" s="211">
        <v>0</v>
      </c>
      <c r="T188" s="212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3" t="s">
        <v>133</v>
      </c>
      <c r="AT188" s="213" t="s">
        <v>129</v>
      </c>
      <c r="AU188" s="213" t="s">
        <v>21</v>
      </c>
      <c r="AY188" s="18" t="s">
        <v>128</v>
      </c>
      <c r="BE188" s="214">
        <f>IF(N188="základní",J188,0)</f>
        <v>0</v>
      </c>
      <c r="BF188" s="214">
        <f>IF(N188="snížená",J188,0)</f>
        <v>0</v>
      </c>
      <c r="BG188" s="214">
        <f>IF(N188="zákl. přenesená",J188,0)</f>
        <v>0</v>
      </c>
      <c r="BH188" s="214">
        <f>IF(N188="sníž. přenesená",J188,0)</f>
        <v>0</v>
      </c>
      <c r="BI188" s="214">
        <f>IF(N188="nulová",J188,0)</f>
        <v>0</v>
      </c>
      <c r="BJ188" s="18" t="s">
        <v>90</v>
      </c>
      <c r="BK188" s="214">
        <f>ROUND(I188*H188,2)</f>
        <v>0</v>
      </c>
      <c r="BL188" s="18" t="s">
        <v>133</v>
      </c>
      <c r="BM188" s="213" t="s">
        <v>303</v>
      </c>
    </row>
    <row r="189" s="13" customFormat="1">
      <c r="A189" s="13"/>
      <c r="B189" s="235"/>
      <c r="C189" s="236"/>
      <c r="D189" s="233" t="s">
        <v>180</v>
      </c>
      <c r="E189" s="237" t="s">
        <v>44</v>
      </c>
      <c r="F189" s="238" t="s">
        <v>304</v>
      </c>
      <c r="G189" s="236"/>
      <c r="H189" s="239">
        <v>1181.79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180</v>
      </c>
      <c r="AU189" s="245" t="s">
        <v>21</v>
      </c>
      <c r="AV189" s="13" t="s">
        <v>21</v>
      </c>
      <c r="AW189" s="13" t="s">
        <v>42</v>
      </c>
      <c r="AX189" s="13" t="s">
        <v>82</v>
      </c>
      <c r="AY189" s="245" t="s">
        <v>128</v>
      </c>
    </row>
    <row r="190" s="14" customFormat="1">
      <c r="A190" s="14"/>
      <c r="B190" s="246"/>
      <c r="C190" s="247"/>
      <c r="D190" s="233" t="s">
        <v>180</v>
      </c>
      <c r="E190" s="248" t="s">
        <v>44</v>
      </c>
      <c r="F190" s="249" t="s">
        <v>182</v>
      </c>
      <c r="G190" s="247"/>
      <c r="H190" s="250">
        <v>1181.79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6" t="s">
        <v>180</v>
      </c>
      <c r="AU190" s="256" t="s">
        <v>21</v>
      </c>
      <c r="AV190" s="14" t="s">
        <v>133</v>
      </c>
      <c r="AW190" s="14" t="s">
        <v>42</v>
      </c>
      <c r="AX190" s="14" t="s">
        <v>90</v>
      </c>
      <c r="AY190" s="256" t="s">
        <v>128</v>
      </c>
    </row>
    <row r="191" s="2" customFormat="1" ht="24.15" customHeight="1">
      <c r="A191" s="40"/>
      <c r="B191" s="41"/>
      <c r="C191" s="201" t="s">
        <v>7</v>
      </c>
      <c r="D191" s="201" t="s">
        <v>129</v>
      </c>
      <c r="E191" s="202" t="s">
        <v>305</v>
      </c>
      <c r="F191" s="203" t="s">
        <v>306</v>
      </c>
      <c r="G191" s="204" t="s">
        <v>224</v>
      </c>
      <c r="H191" s="205">
        <v>41.520000000000003</v>
      </c>
      <c r="I191" s="206"/>
      <c r="J191" s="207">
        <f>ROUND(I191*H191,2)</f>
        <v>0</v>
      </c>
      <c r="K191" s="208"/>
      <c r="L191" s="46"/>
      <c r="M191" s="209" t="s">
        <v>44</v>
      </c>
      <c r="N191" s="210" t="s">
        <v>53</v>
      </c>
      <c r="O191" s="86"/>
      <c r="P191" s="211">
        <f>O191*H191</f>
        <v>0</v>
      </c>
      <c r="Q191" s="211">
        <v>0</v>
      </c>
      <c r="R191" s="211">
        <f>Q191*H191</f>
        <v>0</v>
      </c>
      <c r="S191" s="211">
        <v>0</v>
      </c>
      <c r="T191" s="212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3" t="s">
        <v>133</v>
      </c>
      <c r="AT191" s="213" t="s">
        <v>129</v>
      </c>
      <c r="AU191" s="213" t="s">
        <v>21</v>
      </c>
      <c r="AY191" s="18" t="s">
        <v>128</v>
      </c>
      <c r="BE191" s="214">
        <f>IF(N191="základní",J191,0)</f>
        <v>0</v>
      </c>
      <c r="BF191" s="214">
        <f>IF(N191="snížená",J191,0)</f>
        <v>0</v>
      </c>
      <c r="BG191" s="214">
        <f>IF(N191="zákl. přenesená",J191,0)</f>
        <v>0</v>
      </c>
      <c r="BH191" s="214">
        <f>IF(N191="sníž. přenesená",J191,0)</f>
        <v>0</v>
      </c>
      <c r="BI191" s="214">
        <f>IF(N191="nulová",J191,0)</f>
        <v>0</v>
      </c>
      <c r="BJ191" s="18" t="s">
        <v>90</v>
      </c>
      <c r="BK191" s="214">
        <f>ROUND(I191*H191,2)</f>
        <v>0</v>
      </c>
      <c r="BL191" s="18" t="s">
        <v>133</v>
      </c>
      <c r="BM191" s="213" t="s">
        <v>307</v>
      </c>
    </row>
    <row r="192" s="2" customFormat="1">
      <c r="A192" s="40"/>
      <c r="B192" s="41"/>
      <c r="C192" s="42"/>
      <c r="D192" s="233" t="s">
        <v>178</v>
      </c>
      <c r="E192" s="42"/>
      <c r="F192" s="234" t="s">
        <v>187</v>
      </c>
      <c r="G192" s="42"/>
      <c r="H192" s="42"/>
      <c r="I192" s="230"/>
      <c r="J192" s="42"/>
      <c r="K192" s="42"/>
      <c r="L192" s="46"/>
      <c r="M192" s="231"/>
      <c r="N192" s="232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8" t="s">
        <v>178</v>
      </c>
      <c r="AU192" s="18" t="s">
        <v>21</v>
      </c>
    </row>
    <row r="193" s="16" customFormat="1">
      <c r="A193" s="16"/>
      <c r="B193" s="268"/>
      <c r="C193" s="269"/>
      <c r="D193" s="233" t="s">
        <v>180</v>
      </c>
      <c r="E193" s="270" t="s">
        <v>44</v>
      </c>
      <c r="F193" s="271" t="s">
        <v>261</v>
      </c>
      <c r="G193" s="269"/>
      <c r="H193" s="270" t="s">
        <v>44</v>
      </c>
      <c r="I193" s="272"/>
      <c r="J193" s="269"/>
      <c r="K193" s="269"/>
      <c r="L193" s="273"/>
      <c r="M193" s="274"/>
      <c r="N193" s="275"/>
      <c r="O193" s="275"/>
      <c r="P193" s="275"/>
      <c r="Q193" s="275"/>
      <c r="R193" s="275"/>
      <c r="S193" s="275"/>
      <c r="T193" s="27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77" t="s">
        <v>180</v>
      </c>
      <c r="AU193" s="277" t="s">
        <v>21</v>
      </c>
      <c r="AV193" s="16" t="s">
        <v>90</v>
      </c>
      <c r="AW193" s="16" t="s">
        <v>42</v>
      </c>
      <c r="AX193" s="16" t="s">
        <v>82</v>
      </c>
      <c r="AY193" s="277" t="s">
        <v>128</v>
      </c>
    </row>
    <row r="194" s="13" customFormat="1">
      <c r="A194" s="13"/>
      <c r="B194" s="235"/>
      <c r="C194" s="236"/>
      <c r="D194" s="233" t="s">
        <v>180</v>
      </c>
      <c r="E194" s="237" t="s">
        <v>44</v>
      </c>
      <c r="F194" s="238" t="s">
        <v>308</v>
      </c>
      <c r="G194" s="236"/>
      <c r="H194" s="239">
        <v>41.520000000000003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180</v>
      </c>
      <c r="AU194" s="245" t="s">
        <v>21</v>
      </c>
      <c r="AV194" s="13" t="s">
        <v>21</v>
      </c>
      <c r="AW194" s="13" t="s">
        <v>42</v>
      </c>
      <c r="AX194" s="13" t="s">
        <v>82</v>
      </c>
      <c r="AY194" s="245" t="s">
        <v>128</v>
      </c>
    </row>
    <row r="195" s="14" customFormat="1">
      <c r="A195" s="14"/>
      <c r="B195" s="246"/>
      <c r="C195" s="247"/>
      <c r="D195" s="233" t="s">
        <v>180</v>
      </c>
      <c r="E195" s="248" t="s">
        <v>44</v>
      </c>
      <c r="F195" s="249" t="s">
        <v>182</v>
      </c>
      <c r="G195" s="247"/>
      <c r="H195" s="250">
        <v>41.520000000000003</v>
      </c>
      <c r="I195" s="251"/>
      <c r="J195" s="247"/>
      <c r="K195" s="247"/>
      <c r="L195" s="252"/>
      <c r="M195" s="253"/>
      <c r="N195" s="254"/>
      <c r="O195" s="254"/>
      <c r="P195" s="254"/>
      <c r="Q195" s="254"/>
      <c r="R195" s="254"/>
      <c r="S195" s="254"/>
      <c r="T195" s="25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6" t="s">
        <v>180</v>
      </c>
      <c r="AU195" s="256" t="s">
        <v>21</v>
      </c>
      <c r="AV195" s="14" t="s">
        <v>133</v>
      </c>
      <c r="AW195" s="14" t="s">
        <v>42</v>
      </c>
      <c r="AX195" s="14" t="s">
        <v>90</v>
      </c>
      <c r="AY195" s="256" t="s">
        <v>128</v>
      </c>
    </row>
    <row r="196" s="2" customFormat="1" ht="33" customHeight="1">
      <c r="A196" s="40"/>
      <c r="B196" s="41"/>
      <c r="C196" s="201" t="s">
        <v>309</v>
      </c>
      <c r="D196" s="201" t="s">
        <v>129</v>
      </c>
      <c r="E196" s="202" t="s">
        <v>310</v>
      </c>
      <c r="F196" s="203" t="s">
        <v>311</v>
      </c>
      <c r="G196" s="204" t="s">
        <v>224</v>
      </c>
      <c r="H196" s="205">
        <v>23.532</v>
      </c>
      <c r="I196" s="206"/>
      <c r="J196" s="207">
        <f>ROUND(I196*H196,2)</f>
        <v>0</v>
      </c>
      <c r="K196" s="208"/>
      <c r="L196" s="46"/>
      <c r="M196" s="209" t="s">
        <v>44</v>
      </c>
      <c r="N196" s="210" t="s">
        <v>53</v>
      </c>
      <c r="O196" s="86"/>
      <c r="P196" s="211">
        <f>O196*H196</f>
        <v>0</v>
      </c>
      <c r="Q196" s="211">
        <v>0</v>
      </c>
      <c r="R196" s="211">
        <f>Q196*H196</f>
        <v>0</v>
      </c>
      <c r="S196" s="211">
        <v>0</v>
      </c>
      <c r="T196" s="212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3" t="s">
        <v>133</v>
      </c>
      <c r="AT196" s="213" t="s">
        <v>129</v>
      </c>
      <c r="AU196" s="213" t="s">
        <v>21</v>
      </c>
      <c r="AY196" s="18" t="s">
        <v>128</v>
      </c>
      <c r="BE196" s="214">
        <f>IF(N196="základní",J196,0)</f>
        <v>0</v>
      </c>
      <c r="BF196" s="214">
        <f>IF(N196="snížená",J196,0)</f>
        <v>0</v>
      </c>
      <c r="BG196" s="214">
        <f>IF(N196="zákl. přenesená",J196,0)</f>
        <v>0</v>
      </c>
      <c r="BH196" s="214">
        <f>IF(N196="sníž. přenesená",J196,0)</f>
        <v>0</v>
      </c>
      <c r="BI196" s="214">
        <f>IF(N196="nulová",J196,0)</f>
        <v>0</v>
      </c>
      <c r="BJ196" s="18" t="s">
        <v>90</v>
      </c>
      <c r="BK196" s="214">
        <f>ROUND(I196*H196,2)</f>
        <v>0</v>
      </c>
      <c r="BL196" s="18" t="s">
        <v>133</v>
      </c>
      <c r="BM196" s="213" t="s">
        <v>312</v>
      </c>
    </row>
    <row r="197" s="2" customFormat="1">
      <c r="A197" s="40"/>
      <c r="B197" s="41"/>
      <c r="C197" s="42"/>
      <c r="D197" s="233" t="s">
        <v>178</v>
      </c>
      <c r="E197" s="42"/>
      <c r="F197" s="234" t="s">
        <v>187</v>
      </c>
      <c r="G197" s="42"/>
      <c r="H197" s="42"/>
      <c r="I197" s="230"/>
      <c r="J197" s="42"/>
      <c r="K197" s="42"/>
      <c r="L197" s="46"/>
      <c r="M197" s="231"/>
      <c r="N197" s="232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8" t="s">
        <v>178</v>
      </c>
      <c r="AU197" s="18" t="s">
        <v>21</v>
      </c>
    </row>
    <row r="198" s="13" customFormat="1">
      <c r="A198" s="13"/>
      <c r="B198" s="235"/>
      <c r="C198" s="236"/>
      <c r="D198" s="233" t="s">
        <v>180</v>
      </c>
      <c r="E198" s="237" t="s">
        <v>44</v>
      </c>
      <c r="F198" s="238" t="s">
        <v>313</v>
      </c>
      <c r="G198" s="236"/>
      <c r="H198" s="239">
        <v>10.757999999999999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180</v>
      </c>
      <c r="AU198" s="245" t="s">
        <v>21</v>
      </c>
      <c r="AV198" s="13" t="s">
        <v>21</v>
      </c>
      <c r="AW198" s="13" t="s">
        <v>42</v>
      </c>
      <c r="AX198" s="13" t="s">
        <v>82</v>
      </c>
      <c r="AY198" s="245" t="s">
        <v>128</v>
      </c>
    </row>
    <row r="199" s="13" customFormat="1">
      <c r="A199" s="13"/>
      <c r="B199" s="235"/>
      <c r="C199" s="236"/>
      <c r="D199" s="233" t="s">
        <v>180</v>
      </c>
      <c r="E199" s="237" t="s">
        <v>44</v>
      </c>
      <c r="F199" s="238" t="s">
        <v>314</v>
      </c>
      <c r="G199" s="236"/>
      <c r="H199" s="239">
        <v>12.773999999999999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180</v>
      </c>
      <c r="AU199" s="245" t="s">
        <v>21</v>
      </c>
      <c r="AV199" s="13" t="s">
        <v>21</v>
      </c>
      <c r="AW199" s="13" t="s">
        <v>42</v>
      </c>
      <c r="AX199" s="13" t="s">
        <v>82</v>
      </c>
      <c r="AY199" s="245" t="s">
        <v>128</v>
      </c>
    </row>
    <row r="200" s="14" customFormat="1">
      <c r="A200" s="14"/>
      <c r="B200" s="246"/>
      <c r="C200" s="247"/>
      <c r="D200" s="233" t="s">
        <v>180</v>
      </c>
      <c r="E200" s="248" t="s">
        <v>44</v>
      </c>
      <c r="F200" s="249" t="s">
        <v>182</v>
      </c>
      <c r="G200" s="247"/>
      <c r="H200" s="250">
        <v>23.531999999999996</v>
      </c>
      <c r="I200" s="251"/>
      <c r="J200" s="247"/>
      <c r="K200" s="247"/>
      <c r="L200" s="252"/>
      <c r="M200" s="253"/>
      <c r="N200" s="254"/>
      <c r="O200" s="254"/>
      <c r="P200" s="254"/>
      <c r="Q200" s="254"/>
      <c r="R200" s="254"/>
      <c r="S200" s="254"/>
      <c r="T200" s="25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6" t="s">
        <v>180</v>
      </c>
      <c r="AU200" s="256" t="s">
        <v>21</v>
      </c>
      <c r="AV200" s="14" t="s">
        <v>133</v>
      </c>
      <c r="AW200" s="14" t="s">
        <v>42</v>
      </c>
      <c r="AX200" s="14" t="s">
        <v>90</v>
      </c>
      <c r="AY200" s="256" t="s">
        <v>128</v>
      </c>
    </row>
    <row r="201" s="2" customFormat="1" ht="16.5" customHeight="1">
      <c r="A201" s="40"/>
      <c r="B201" s="41"/>
      <c r="C201" s="278" t="s">
        <v>315</v>
      </c>
      <c r="D201" s="278" t="s">
        <v>316</v>
      </c>
      <c r="E201" s="279" t="s">
        <v>317</v>
      </c>
      <c r="F201" s="280" t="s">
        <v>318</v>
      </c>
      <c r="G201" s="281" t="s">
        <v>302</v>
      </c>
      <c r="H201" s="282">
        <v>47.064</v>
      </c>
      <c r="I201" s="283"/>
      <c r="J201" s="284">
        <f>ROUND(I201*H201,2)</f>
        <v>0</v>
      </c>
      <c r="K201" s="285"/>
      <c r="L201" s="286"/>
      <c r="M201" s="287" t="s">
        <v>44</v>
      </c>
      <c r="N201" s="288" t="s">
        <v>53</v>
      </c>
      <c r="O201" s="86"/>
      <c r="P201" s="211">
        <f>O201*H201</f>
        <v>0</v>
      </c>
      <c r="Q201" s="211">
        <v>1</v>
      </c>
      <c r="R201" s="211">
        <f>Q201*H201</f>
        <v>47.064</v>
      </c>
      <c r="S201" s="211">
        <v>0</v>
      </c>
      <c r="T201" s="212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3" t="s">
        <v>213</v>
      </c>
      <c r="AT201" s="213" t="s">
        <v>316</v>
      </c>
      <c r="AU201" s="213" t="s">
        <v>21</v>
      </c>
      <c r="AY201" s="18" t="s">
        <v>128</v>
      </c>
      <c r="BE201" s="214">
        <f>IF(N201="základní",J201,0)</f>
        <v>0</v>
      </c>
      <c r="BF201" s="214">
        <f>IF(N201="snížená",J201,0)</f>
        <v>0</v>
      </c>
      <c r="BG201" s="214">
        <f>IF(N201="zákl. přenesená",J201,0)</f>
        <v>0</v>
      </c>
      <c r="BH201" s="214">
        <f>IF(N201="sníž. přenesená",J201,0)</f>
        <v>0</v>
      </c>
      <c r="BI201" s="214">
        <f>IF(N201="nulová",J201,0)</f>
        <v>0</v>
      </c>
      <c r="BJ201" s="18" t="s">
        <v>90</v>
      </c>
      <c r="BK201" s="214">
        <f>ROUND(I201*H201,2)</f>
        <v>0</v>
      </c>
      <c r="BL201" s="18" t="s">
        <v>133</v>
      </c>
      <c r="BM201" s="213" t="s">
        <v>319</v>
      </c>
    </row>
    <row r="202" s="13" customFormat="1">
      <c r="A202" s="13"/>
      <c r="B202" s="235"/>
      <c r="C202" s="236"/>
      <c r="D202" s="233" t="s">
        <v>180</v>
      </c>
      <c r="E202" s="237" t="s">
        <v>44</v>
      </c>
      <c r="F202" s="238" t="s">
        <v>320</v>
      </c>
      <c r="G202" s="236"/>
      <c r="H202" s="239">
        <v>47.064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180</v>
      </c>
      <c r="AU202" s="245" t="s">
        <v>21</v>
      </c>
      <c r="AV202" s="13" t="s">
        <v>21</v>
      </c>
      <c r="AW202" s="13" t="s">
        <v>42</v>
      </c>
      <c r="AX202" s="13" t="s">
        <v>82</v>
      </c>
      <c r="AY202" s="245" t="s">
        <v>128</v>
      </c>
    </row>
    <row r="203" s="14" customFormat="1">
      <c r="A203" s="14"/>
      <c r="B203" s="246"/>
      <c r="C203" s="247"/>
      <c r="D203" s="233" t="s">
        <v>180</v>
      </c>
      <c r="E203" s="248" t="s">
        <v>44</v>
      </c>
      <c r="F203" s="249" t="s">
        <v>182</v>
      </c>
      <c r="G203" s="247"/>
      <c r="H203" s="250">
        <v>47.064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6" t="s">
        <v>180</v>
      </c>
      <c r="AU203" s="256" t="s">
        <v>21</v>
      </c>
      <c r="AV203" s="14" t="s">
        <v>133</v>
      </c>
      <c r="AW203" s="14" t="s">
        <v>42</v>
      </c>
      <c r="AX203" s="14" t="s">
        <v>90</v>
      </c>
      <c r="AY203" s="256" t="s">
        <v>128</v>
      </c>
    </row>
    <row r="204" s="2" customFormat="1" ht="24.15" customHeight="1">
      <c r="A204" s="40"/>
      <c r="B204" s="41"/>
      <c r="C204" s="201" t="s">
        <v>321</v>
      </c>
      <c r="D204" s="201" t="s">
        <v>129</v>
      </c>
      <c r="E204" s="202" t="s">
        <v>322</v>
      </c>
      <c r="F204" s="203" t="s">
        <v>323</v>
      </c>
      <c r="G204" s="204" t="s">
        <v>224</v>
      </c>
      <c r="H204" s="205">
        <v>15.57</v>
      </c>
      <c r="I204" s="206"/>
      <c r="J204" s="207">
        <f>ROUND(I204*H204,2)</f>
        <v>0</v>
      </c>
      <c r="K204" s="208"/>
      <c r="L204" s="46"/>
      <c r="M204" s="209" t="s">
        <v>44</v>
      </c>
      <c r="N204" s="210" t="s">
        <v>53</v>
      </c>
      <c r="O204" s="86"/>
      <c r="P204" s="211">
        <f>O204*H204</f>
        <v>0</v>
      </c>
      <c r="Q204" s="211">
        <v>0</v>
      </c>
      <c r="R204" s="211">
        <f>Q204*H204</f>
        <v>0</v>
      </c>
      <c r="S204" s="211">
        <v>0</v>
      </c>
      <c r="T204" s="212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3" t="s">
        <v>133</v>
      </c>
      <c r="AT204" s="213" t="s">
        <v>129</v>
      </c>
      <c r="AU204" s="213" t="s">
        <v>21</v>
      </c>
      <c r="AY204" s="18" t="s">
        <v>128</v>
      </c>
      <c r="BE204" s="214">
        <f>IF(N204="základní",J204,0)</f>
        <v>0</v>
      </c>
      <c r="BF204" s="214">
        <f>IF(N204="snížená",J204,0)</f>
        <v>0</v>
      </c>
      <c r="BG204" s="214">
        <f>IF(N204="zákl. přenesená",J204,0)</f>
        <v>0</v>
      </c>
      <c r="BH204" s="214">
        <f>IF(N204="sníž. přenesená",J204,0)</f>
        <v>0</v>
      </c>
      <c r="BI204" s="214">
        <f>IF(N204="nulová",J204,0)</f>
        <v>0</v>
      </c>
      <c r="BJ204" s="18" t="s">
        <v>90</v>
      </c>
      <c r="BK204" s="214">
        <f>ROUND(I204*H204,2)</f>
        <v>0</v>
      </c>
      <c r="BL204" s="18" t="s">
        <v>133</v>
      </c>
      <c r="BM204" s="213" t="s">
        <v>324</v>
      </c>
    </row>
    <row r="205" s="2" customFormat="1">
      <c r="A205" s="40"/>
      <c r="B205" s="41"/>
      <c r="C205" s="42"/>
      <c r="D205" s="228" t="s">
        <v>176</v>
      </c>
      <c r="E205" s="42"/>
      <c r="F205" s="229" t="s">
        <v>325</v>
      </c>
      <c r="G205" s="42"/>
      <c r="H205" s="42"/>
      <c r="I205" s="230"/>
      <c r="J205" s="42"/>
      <c r="K205" s="42"/>
      <c r="L205" s="46"/>
      <c r="M205" s="231"/>
      <c r="N205" s="232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8" t="s">
        <v>176</v>
      </c>
      <c r="AU205" s="18" t="s">
        <v>21</v>
      </c>
    </row>
    <row r="206" s="2" customFormat="1">
      <c r="A206" s="40"/>
      <c r="B206" s="41"/>
      <c r="C206" s="42"/>
      <c r="D206" s="233" t="s">
        <v>178</v>
      </c>
      <c r="E206" s="42"/>
      <c r="F206" s="234" t="s">
        <v>187</v>
      </c>
      <c r="G206" s="42"/>
      <c r="H206" s="42"/>
      <c r="I206" s="230"/>
      <c r="J206" s="42"/>
      <c r="K206" s="42"/>
      <c r="L206" s="46"/>
      <c r="M206" s="231"/>
      <c r="N206" s="232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8" t="s">
        <v>178</v>
      </c>
      <c r="AU206" s="18" t="s">
        <v>21</v>
      </c>
    </row>
    <row r="207" s="16" customFormat="1">
      <c r="A207" s="16"/>
      <c r="B207" s="268"/>
      <c r="C207" s="269"/>
      <c r="D207" s="233" t="s">
        <v>180</v>
      </c>
      <c r="E207" s="270" t="s">
        <v>44</v>
      </c>
      <c r="F207" s="271" t="s">
        <v>261</v>
      </c>
      <c r="G207" s="269"/>
      <c r="H207" s="270" t="s">
        <v>44</v>
      </c>
      <c r="I207" s="272"/>
      <c r="J207" s="269"/>
      <c r="K207" s="269"/>
      <c r="L207" s="273"/>
      <c r="M207" s="274"/>
      <c r="N207" s="275"/>
      <c r="O207" s="275"/>
      <c r="P207" s="275"/>
      <c r="Q207" s="275"/>
      <c r="R207" s="275"/>
      <c r="S207" s="275"/>
      <c r="T207" s="27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T207" s="277" t="s">
        <v>180</v>
      </c>
      <c r="AU207" s="277" t="s">
        <v>21</v>
      </c>
      <c r="AV207" s="16" t="s">
        <v>90</v>
      </c>
      <c r="AW207" s="16" t="s">
        <v>42</v>
      </c>
      <c r="AX207" s="16" t="s">
        <v>82</v>
      </c>
      <c r="AY207" s="277" t="s">
        <v>128</v>
      </c>
    </row>
    <row r="208" s="13" customFormat="1">
      <c r="A208" s="13"/>
      <c r="B208" s="235"/>
      <c r="C208" s="236"/>
      <c r="D208" s="233" t="s">
        <v>180</v>
      </c>
      <c r="E208" s="237" t="s">
        <v>44</v>
      </c>
      <c r="F208" s="238" t="s">
        <v>326</v>
      </c>
      <c r="G208" s="236"/>
      <c r="H208" s="239">
        <v>15.57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180</v>
      </c>
      <c r="AU208" s="245" t="s">
        <v>21</v>
      </c>
      <c r="AV208" s="13" t="s">
        <v>21</v>
      </c>
      <c r="AW208" s="13" t="s">
        <v>42</v>
      </c>
      <c r="AX208" s="13" t="s">
        <v>82</v>
      </c>
      <c r="AY208" s="245" t="s">
        <v>128</v>
      </c>
    </row>
    <row r="209" s="14" customFormat="1">
      <c r="A209" s="14"/>
      <c r="B209" s="246"/>
      <c r="C209" s="247"/>
      <c r="D209" s="233" t="s">
        <v>180</v>
      </c>
      <c r="E209" s="248" t="s">
        <v>44</v>
      </c>
      <c r="F209" s="249" t="s">
        <v>182</v>
      </c>
      <c r="G209" s="247"/>
      <c r="H209" s="250">
        <v>15.57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6" t="s">
        <v>180</v>
      </c>
      <c r="AU209" s="256" t="s">
        <v>21</v>
      </c>
      <c r="AV209" s="14" t="s">
        <v>133</v>
      </c>
      <c r="AW209" s="14" t="s">
        <v>42</v>
      </c>
      <c r="AX209" s="14" t="s">
        <v>90</v>
      </c>
      <c r="AY209" s="256" t="s">
        <v>128</v>
      </c>
    </row>
    <row r="210" s="2" customFormat="1" ht="16.5" customHeight="1">
      <c r="A210" s="40"/>
      <c r="B210" s="41"/>
      <c r="C210" s="278" t="s">
        <v>327</v>
      </c>
      <c r="D210" s="278" t="s">
        <v>316</v>
      </c>
      <c r="E210" s="279" t="s">
        <v>317</v>
      </c>
      <c r="F210" s="280" t="s">
        <v>318</v>
      </c>
      <c r="G210" s="281" t="s">
        <v>302</v>
      </c>
      <c r="H210" s="282">
        <v>31.140000000000001</v>
      </c>
      <c r="I210" s="283"/>
      <c r="J210" s="284">
        <f>ROUND(I210*H210,2)</f>
        <v>0</v>
      </c>
      <c r="K210" s="285"/>
      <c r="L210" s="286"/>
      <c r="M210" s="287" t="s">
        <v>44</v>
      </c>
      <c r="N210" s="288" t="s">
        <v>53</v>
      </c>
      <c r="O210" s="86"/>
      <c r="P210" s="211">
        <f>O210*H210</f>
        <v>0</v>
      </c>
      <c r="Q210" s="211">
        <v>1</v>
      </c>
      <c r="R210" s="211">
        <f>Q210*H210</f>
        <v>31.140000000000001</v>
      </c>
      <c r="S210" s="211">
        <v>0</v>
      </c>
      <c r="T210" s="212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3" t="s">
        <v>213</v>
      </c>
      <c r="AT210" s="213" t="s">
        <v>316</v>
      </c>
      <c r="AU210" s="213" t="s">
        <v>21</v>
      </c>
      <c r="AY210" s="18" t="s">
        <v>128</v>
      </c>
      <c r="BE210" s="214">
        <f>IF(N210="základní",J210,0)</f>
        <v>0</v>
      </c>
      <c r="BF210" s="214">
        <f>IF(N210="snížená",J210,0)</f>
        <v>0</v>
      </c>
      <c r="BG210" s="214">
        <f>IF(N210="zákl. přenesená",J210,0)</f>
        <v>0</v>
      </c>
      <c r="BH210" s="214">
        <f>IF(N210="sníž. přenesená",J210,0)</f>
        <v>0</v>
      </c>
      <c r="BI210" s="214">
        <f>IF(N210="nulová",J210,0)</f>
        <v>0</v>
      </c>
      <c r="BJ210" s="18" t="s">
        <v>90</v>
      </c>
      <c r="BK210" s="214">
        <f>ROUND(I210*H210,2)</f>
        <v>0</v>
      </c>
      <c r="BL210" s="18" t="s">
        <v>133</v>
      </c>
      <c r="BM210" s="213" t="s">
        <v>328</v>
      </c>
    </row>
    <row r="211" s="13" customFormat="1">
      <c r="A211" s="13"/>
      <c r="B211" s="235"/>
      <c r="C211" s="236"/>
      <c r="D211" s="233" t="s">
        <v>180</v>
      </c>
      <c r="E211" s="237" t="s">
        <v>44</v>
      </c>
      <c r="F211" s="238" t="s">
        <v>329</v>
      </c>
      <c r="G211" s="236"/>
      <c r="H211" s="239">
        <v>31.140000000000001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5" t="s">
        <v>180</v>
      </c>
      <c r="AU211" s="245" t="s">
        <v>21</v>
      </c>
      <c r="AV211" s="13" t="s">
        <v>21</v>
      </c>
      <c r="AW211" s="13" t="s">
        <v>42</v>
      </c>
      <c r="AX211" s="13" t="s">
        <v>82</v>
      </c>
      <c r="AY211" s="245" t="s">
        <v>128</v>
      </c>
    </row>
    <row r="212" s="14" customFormat="1">
      <c r="A212" s="14"/>
      <c r="B212" s="246"/>
      <c r="C212" s="247"/>
      <c r="D212" s="233" t="s">
        <v>180</v>
      </c>
      <c r="E212" s="248" t="s">
        <v>44</v>
      </c>
      <c r="F212" s="249" t="s">
        <v>182</v>
      </c>
      <c r="G212" s="247"/>
      <c r="H212" s="250">
        <v>31.140000000000001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6" t="s">
        <v>180</v>
      </c>
      <c r="AU212" s="256" t="s">
        <v>21</v>
      </c>
      <c r="AV212" s="14" t="s">
        <v>133</v>
      </c>
      <c r="AW212" s="14" t="s">
        <v>42</v>
      </c>
      <c r="AX212" s="14" t="s">
        <v>90</v>
      </c>
      <c r="AY212" s="256" t="s">
        <v>128</v>
      </c>
    </row>
    <row r="213" s="2" customFormat="1" ht="24.15" customHeight="1">
      <c r="A213" s="40"/>
      <c r="B213" s="41"/>
      <c r="C213" s="201" t="s">
        <v>330</v>
      </c>
      <c r="D213" s="201" t="s">
        <v>129</v>
      </c>
      <c r="E213" s="202" t="s">
        <v>331</v>
      </c>
      <c r="F213" s="203" t="s">
        <v>332</v>
      </c>
      <c r="G213" s="204" t="s">
        <v>174</v>
      </c>
      <c r="H213" s="205">
        <v>319</v>
      </c>
      <c r="I213" s="206"/>
      <c r="J213" s="207">
        <f>ROUND(I213*H213,2)</f>
        <v>0</v>
      </c>
      <c r="K213" s="208"/>
      <c r="L213" s="46"/>
      <c r="M213" s="209" t="s">
        <v>44</v>
      </c>
      <c r="N213" s="210" t="s">
        <v>53</v>
      </c>
      <c r="O213" s="86"/>
      <c r="P213" s="211">
        <f>O213*H213</f>
        <v>0</v>
      </c>
      <c r="Q213" s="211">
        <v>0</v>
      </c>
      <c r="R213" s="211">
        <f>Q213*H213</f>
        <v>0</v>
      </c>
      <c r="S213" s="211">
        <v>0</v>
      </c>
      <c r="T213" s="212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3" t="s">
        <v>133</v>
      </c>
      <c r="AT213" s="213" t="s">
        <v>129</v>
      </c>
      <c r="AU213" s="213" t="s">
        <v>21</v>
      </c>
      <c r="AY213" s="18" t="s">
        <v>128</v>
      </c>
      <c r="BE213" s="214">
        <f>IF(N213="základní",J213,0)</f>
        <v>0</v>
      </c>
      <c r="BF213" s="214">
        <f>IF(N213="snížená",J213,0)</f>
        <v>0</v>
      </c>
      <c r="BG213" s="214">
        <f>IF(N213="zákl. přenesená",J213,0)</f>
        <v>0</v>
      </c>
      <c r="BH213" s="214">
        <f>IF(N213="sníž. přenesená",J213,0)</f>
        <v>0</v>
      </c>
      <c r="BI213" s="214">
        <f>IF(N213="nulová",J213,0)</f>
        <v>0</v>
      </c>
      <c r="BJ213" s="18" t="s">
        <v>90</v>
      </c>
      <c r="BK213" s="214">
        <f>ROUND(I213*H213,2)</f>
        <v>0</v>
      </c>
      <c r="BL213" s="18" t="s">
        <v>133</v>
      </c>
      <c r="BM213" s="213" t="s">
        <v>333</v>
      </c>
    </row>
    <row r="214" s="2" customFormat="1">
      <c r="A214" s="40"/>
      <c r="B214" s="41"/>
      <c r="C214" s="42"/>
      <c r="D214" s="233" t="s">
        <v>178</v>
      </c>
      <c r="E214" s="42"/>
      <c r="F214" s="234" t="s">
        <v>260</v>
      </c>
      <c r="G214" s="42"/>
      <c r="H214" s="42"/>
      <c r="I214" s="230"/>
      <c r="J214" s="42"/>
      <c r="K214" s="42"/>
      <c r="L214" s="46"/>
      <c r="M214" s="231"/>
      <c r="N214" s="232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8" t="s">
        <v>178</v>
      </c>
      <c r="AU214" s="18" t="s">
        <v>21</v>
      </c>
    </row>
    <row r="215" s="13" customFormat="1">
      <c r="A215" s="13"/>
      <c r="B215" s="235"/>
      <c r="C215" s="236"/>
      <c r="D215" s="233" t="s">
        <v>180</v>
      </c>
      <c r="E215" s="237" t="s">
        <v>44</v>
      </c>
      <c r="F215" s="238" t="s">
        <v>334</v>
      </c>
      <c r="G215" s="236"/>
      <c r="H215" s="239">
        <v>319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180</v>
      </c>
      <c r="AU215" s="245" t="s">
        <v>21</v>
      </c>
      <c r="AV215" s="13" t="s">
        <v>21</v>
      </c>
      <c r="AW215" s="13" t="s">
        <v>42</v>
      </c>
      <c r="AX215" s="13" t="s">
        <v>82</v>
      </c>
      <c r="AY215" s="245" t="s">
        <v>128</v>
      </c>
    </row>
    <row r="216" s="14" customFormat="1">
      <c r="A216" s="14"/>
      <c r="B216" s="246"/>
      <c r="C216" s="247"/>
      <c r="D216" s="233" t="s">
        <v>180</v>
      </c>
      <c r="E216" s="248" t="s">
        <v>44</v>
      </c>
      <c r="F216" s="249" t="s">
        <v>182</v>
      </c>
      <c r="G216" s="247"/>
      <c r="H216" s="250">
        <v>319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6" t="s">
        <v>180</v>
      </c>
      <c r="AU216" s="256" t="s">
        <v>21</v>
      </c>
      <c r="AV216" s="14" t="s">
        <v>133</v>
      </c>
      <c r="AW216" s="14" t="s">
        <v>42</v>
      </c>
      <c r="AX216" s="14" t="s">
        <v>90</v>
      </c>
      <c r="AY216" s="256" t="s">
        <v>128</v>
      </c>
    </row>
    <row r="217" s="2" customFormat="1" ht="16.5" customHeight="1">
      <c r="A217" s="40"/>
      <c r="B217" s="41"/>
      <c r="C217" s="278" t="s">
        <v>335</v>
      </c>
      <c r="D217" s="278" t="s">
        <v>316</v>
      </c>
      <c r="E217" s="279" t="s">
        <v>336</v>
      </c>
      <c r="F217" s="280" t="s">
        <v>337</v>
      </c>
      <c r="G217" s="281" t="s">
        <v>224</v>
      </c>
      <c r="H217" s="282">
        <v>47.850000000000001</v>
      </c>
      <c r="I217" s="283"/>
      <c r="J217" s="284">
        <f>ROUND(I217*H217,2)</f>
        <v>0</v>
      </c>
      <c r="K217" s="285"/>
      <c r="L217" s="286"/>
      <c r="M217" s="287" t="s">
        <v>44</v>
      </c>
      <c r="N217" s="288" t="s">
        <v>53</v>
      </c>
      <c r="O217" s="86"/>
      <c r="P217" s="211">
        <f>O217*H217</f>
        <v>0</v>
      </c>
      <c r="Q217" s="211">
        <v>0</v>
      </c>
      <c r="R217" s="211">
        <f>Q217*H217</f>
        <v>0</v>
      </c>
      <c r="S217" s="211">
        <v>0</v>
      </c>
      <c r="T217" s="212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3" t="s">
        <v>213</v>
      </c>
      <c r="AT217" s="213" t="s">
        <v>316</v>
      </c>
      <c r="AU217" s="213" t="s">
        <v>21</v>
      </c>
      <c r="AY217" s="18" t="s">
        <v>128</v>
      </c>
      <c r="BE217" s="214">
        <f>IF(N217="základní",J217,0)</f>
        <v>0</v>
      </c>
      <c r="BF217" s="214">
        <f>IF(N217="snížená",J217,0)</f>
        <v>0</v>
      </c>
      <c r="BG217" s="214">
        <f>IF(N217="zákl. přenesená",J217,0)</f>
        <v>0</v>
      </c>
      <c r="BH217" s="214">
        <f>IF(N217="sníž. přenesená",J217,0)</f>
        <v>0</v>
      </c>
      <c r="BI217" s="214">
        <f>IF(N217="nulová",J217,0)</f>
        <v>0</v>
      </c>
      <c r="BJ217" s="18" t="s">
        <v>90</v>
      </c>
      <c r="BK217" s="214">
        <f>ROUND(I217*H217,2)</f>
        <v>0</v>
      </c>
      <c r="BL217" s="18" t="s">
        <v>133</v>
      </c>
      <c r="BM217" s="213" t="s">
        <v>338</v>
      </c>
    </row>
    <row r="218" s="13" customFormat="1">
      <c r="A218" s="13"/>
      <c r="B218" s="235"/>
      <c r="C218" s="236"/>
      <c r="D218" s="233" t="s">
        <v>180</v>
      </c>
      <c r="E218" s="237" t="s">
        <v>44</v>
      </c>
      <c r="F218" s="238" t="s">
        <v>339</v>
      </c>
      <c r="G218" s="236"/>
      <c r="H218" s="239">
        <v>47.850000000000001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180</v>
      </c>
      <c r="AU218" s="245" t="s">
        <v>21</v>
      </c>
      <c r="AV218" s="13" t="s">
        <v>21</v>
      </c>
      <c r="AW218" s="13" t="s">
        <v>42</v>
      </c>
      <c r="AX218" s="13" t="s">
        <v>82</v>
      </c>
      <c r="AY218" s="245" t="s">
        <v>128</v>
      </c>
    </row>
    <row r="219" s="14" customFormat="1">
      <c r="A219" s="14"/>
      <c r="B219" s="246"/>
      <c r="C219" s="247"/>
      <c r="D219" s="233" t="s">
        <v>180</v>
      </c>
      <c r="E219" s="248" t="s">
        <v>44</v>
      </c>
      <c r="F219" s="249" t="s">
        <v>182</v>
      </c>
      <c r="G219" s="247"/>
      <c r="H219" s="250">
        <v>47.850000000000001</v>
      </c>
      <c r="I219" s="251"/>
      <c r="J219" s="247"/>
      <c r="K219" s="247"/>
      <c r="L219" s="252"/>
      <c r="M219" s="253"/>
      <c r="N219" s="254"/>
      <c r="O219" s="254"/>
      <c r="P219" s="254"/>
      <c r="Q219" s="254"/>
      <c r="R219" s="254"/>
      <c r="S219" s="254"/>
      <c r="T219" s="25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6" t="s">
        <v>180</v>
      </c>
      <c r="AU219" s="256" t="s">
        <v>21</v>
      </c>
      <c r="AV219" s="14" t="s">
        <v>133</v>
      </c>
      <c r="AW219" s="14" t="s">
        <v>42</v>
      </c>
      <c r="AX219" s="14" t="s">
        <v>90</v>
      </c>
      <c r="AY219" s="256" t="s">
        <v>128</v>
      </c>
    </row>
    <row r="220" s="2" customFormat="1" ht="24.15" customHeight="1">
      <c r="A220" s="40"/>
      <c r="B220" s="41"/>
      <c r="C220" s="201" t="s">
        <v>340</v>
      </c>
      <c r="D220" s="201" t="s">
        <v>129</v>
      </c>
      <c r="E220" s="202" t="s">
        <v>341</v>
      </c>
      <c r="F220" s="203" t="s">
        <v>342</v>
      </c>
      <c r="G220" s="204" t="s">
        <v>174</v>
      </c>
      <c r="H220" s="205">
        <v>319</v>
      </c>
      <c r="I220" s="206"/>
      <c r="J220" s="207">
        <f>ROUND(I220*H220,2)</f>
        <v>0</v>
      </c>
      <c r="K220" s="208"/>
      <c r="L220" s="46"/>
      <c r="M220" s="209" t="s">
        <v>44</v>
      </c>
      <c r="N220" s="210" t="s">
        <v>53</v>
      </c>
      <c r="O220" s="86"/>
      <c r="P220" s="211">
        <f>O220*H220</f>
        <v>0</v>
      </c>
      <c r="Q220" s="211">
        <v>0</v>
      </c>
      <c r="R220" s="211">
        <f>Q220*H220</f>
        <v>0</v>
      </c>
      <c r="S220" s="211">
        <v>0</v>
      </c>
      <c r="T220" s="212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3" t="s">
        <v>133</v>
      </c>
      <c r="AT220" s="213" t="s">
        <v>129</v>
      </c>
      <c r="AU220" s="213" t="s">
        <v>21</v>
      </c>
      <c r="AY220" s="18" t="s">
        <v>128</v>
      </c>
      <c r="BE220" s="214">
        <f>IF(N220="základní",J220,0)</f>
        <v>0</v>
      </c>
      <c r="BF220" s="214">
        <f>IF(N220="snížená",J220,0)</f>
        <v>0</v>
      </c>
      <c r="BG220" s="214">
        <f>IF(N220="zákl. přenesená",J220,0)</f>
        <v>0</v>
      </c>
      <c r="BH220" s="214">
        <f>IF(N220="sníž. přenesená",J220,0)</f>
        <v>0</v>
      </c>
      <c r="BI220" s="214">
        <f>IF(N220="nulová",J220,0)</f>
        <v>0</v>
      </c>
      <c r="BJ220" s="18" t="s">
        <v>90</v>
      </c>
      <c r="BK220" s="214">
        <f>ROUND(I220*H220,2)</f>
        <v>0</v>
      </c>
      <c r="BL220" s="18" t="s">
        <v>133</v>
      </c>
      <c r="BM220" s="213" t="s">
        <v>343</v>
      </c>
    </row>
    <row r="221" s="2" customFormat="1">
      <c r="A221" s="40"/>
      <c r="B221" s="41"/>
      <c r="C221" s="42"/>
      <c r="D221" s="228" t="s">
        <v>176</v>
      </c>
      <c r="E221" s="42"/>
      <c r="F221" s="229" t="s">
        <v>344</v>
      </c>
      <c r="G221" s="42"/>
      <c r="H221" s="42"/>
      <c r="I221" s="230"/>
      <c r="J221" s="42"/>
      <c r="K221" s="42"/>
      <c r="L221" s="46"/>
      <c r="M221" s="231"/>
      <c r="N221" s="232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8" t="s">
        <v>176</v>
      </c>
      <c r="AU221" s="18" t="s">
        <v>21</v>
      </c>
    </row>
    <row r="222" s="2" customFormat="1">
      <c r="A222" s="40"/>
      <c r="B222" s="41"/>
      <c r="C222" s="42"/>
      <c r="D222" s="233" t="s">
        <v>178</v>
      </c>
      <c r="E222" s="42"/>
      <c r="F222" s="234" t="s">
        <v>260</v>
      </c>
      <c r="G222" s="42"/>
      <c r="H222" s="42"/>
      <c r="I222" s="230"/>
      <c r="J222" s="42"/>
      <c r="K222" s="42"/>
      <c r="L222" s="46"/>
      <c r="M222" s="231"/>
      <c r="N222" s="232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8" t="s">
        <v>178</v>
      </c>
      <c r="AU222" s="18" t="s">
        <v>21</v>
      </c>
    </row>
    <row r="223" s="13" customFormat="1">
      <c r="A223" s="13"/>
      <c r="B223" s="235"/>
      <c r="C223" s="236"/>
      <c r="D223" s="233" t="s">
        <v>180</v>
      </c>
      <c r="E223" s="237" t="s">
        <v>44</v>
      </c>
      <c r="F223" s="238" t="s">
        <v>334</v>
      </c>
      <c r="G223" s="236"/>
      <c r="H223" s="239">
        <v>319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180</v>
      </c>
      <c r="AU223" s="245" t="s">
        <v>21</v>
      </c>
      <c r="AV223" s="13" t="s">
        <v>21</v>
      </c>
      <c r="AW223" s="13" t="s">
        <v>42</v>
      </c>
      <c r="AX223" s="13" t="s">
        <v>82</v>
      </c>
      <c r="AY223" s="245" t="s">
        <v>128</v>
      </c>
    </row>
    <row r="224" s="14" customFormat="1">
      <c r="A224" s="14"/>
      <c r="B224" s="246"/>
      <c r="C224" s="247"/>
      <c r="D224" s="233" t="s">
        <v>180</v>
      </c>
      <c r="E224" s="248" t="s">
        <v>44</v>
      </c>
      <c r="F224" s="249" t="s">
        <v>182</v>
      </c>
      <c r="G224" s="247"/>
      <c r="H224" s="250">
        <v>319</v>
      </c>
      <c r="I224" s="251"/>
      <c r="J224" s="247"/>
      <c r="K224" s="247"/>
      <c r="L224" s="252"/>
      <c r="M224" s="253"/>
      <c r="N224" s="254"/>
      <c r="O224" s="254"/>
      <c r="P224" s="254"/>
      <c r="Q224" s="254"/>
      <c r="R224" s="254"/>
      <c r="S224" s="254"/>
      <c r="T224" s="25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6" t="s">
        <v>180</v>
      </c>
      <c r="AU224" s="256" t="s">
        <v>21</v>
      </c>
      <c r="AV224" s="14" t="s">
        <v>133</v>
      </c>
      <c r="AW224" s="14" t="s">
        <v>42</v>
      </c>
      <c r="AX224" s="14" t="s">
        <v>90</v>
      </c>
      <c r="AY224" s="256" t="s">
        <v>128</v>
      </c>
    </row>
    <row r="225" s="2" customFormat="1" ht="16.5" customHeight="1">
      <c r="A225" s="40"/>
      <c r="B225" s="41"/>
      <c r="C225" s="278" t="s">
        <v>345</v>
      </c>
      <c r="D225" s="278" t="s">
        <v>316</v>
      </c>
      <c r="E225" s="279" t="s">
        <v>346</v>
      </c>
      <c r="F225" s="280" t="s">
        <v>347</v>
      </c>
      <c r="G225" s="281" t="s">
        <v>348</v>
      </c>
      <c r="H225" s="282">
        <v>11.164999999999999</v>
      </c>
      <c r="I225" s="283"/>
      <c r="J225" s="284">
        <f>ROUND(I225*H225,2)</f>
        <v>0</v>
      </c>
      <c r="K225" s="285"/>
      <c r="L225" s="286"/>
      <c r="M225" s="287" t="s">
        <v>44</v>
      </c>
      <c r="N225" s="288" t="s">
        <v>53</v>
      </c>
      <c r="O225" s="86"/>
      <c r="P225" s="211">
        <f>O225*H225</f>
        <v>0</v>
      </c>
      <c r="Q225" s="211">
        <v>0.001</v>
      </c>
      <c r="R225" s="211">
        <f>Q225*H225</f>
        <v>0.011165</v>
      </c>
      <c r="S225" s="211">
        <v>0</v>
      </c>
      <c r="T225" s="212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3" t="s">
        <v>213</v>
      </c>
      <c r="AT225" s="213" t="s">
        <v>316</v>
      </c>
      <c r="AU225" s="213" t="s">
        <v>21</v>
      </c>
      <c r="AY225" s="18" t="s">
        <v>128</v>
      </c>
      <c r="BE225" s="214">
        <f>IF(N225="základní",J225,0)</f>
        <v>0</v>
      </c>
      <c r="BF225" s="214">
        <f>IF(N225="snížená",J225,0)</f>
        <v>0</v>
      </c>
      <c r="BG225" s="214">
        <f>IF(N225="zákl. přenesená",J225,0)</f>
        <v>0</v>
      </c>
      <c r="BH225" s="214">
        <f>IF(N225="sníž. přenesená",J225,0)</f>
        <v>0</v>
      </c>
      <c r="BI225" s="214">
        <f>IF(N225="nulová",J225,0)</f>
        <v>0</v>
      </c>
      <c r="BJ225" s="18" t="s">
        <v>90</v>
      </c>
      <c r="BK225" s="214">
        <f>ROUND(I225*H225,2)</f>
        <v>0</v>
      </c>
      <c r="BL225" s="18" t="s">
        <v>133</v>
      </c>
      <c r="BM225" s="213" t="s">
        <v>349</v>
      </c>
    </row>
    <row r="226" s="13" customFormat="1">
      <c r="A226" s="13"/>
      <c r="B226" s="235"/>
      <c r="C226" s="236"/>
      <c r="D226" s="233" t="s">
        <v>180</v>
      </c>
      <c r="E226" s="237" t="s">
        <v>44</v>
      </c>
      <c r="F226" s="238" t="s">
        <v>350</v>
      </c>
      <c r="G226" s="236"/>
      <c r="H226" s="239">
        <v>11.164999999999999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180</v>
      </c>
      <c r="AU226" s="245" t="s">
        <v>21</v>
      </c>
      <c r="AV226" s="13" t="s">
        <v>21</v>
      </c>
      <c r="AW226" s="13" t="s">
        <v>42</v>
      </c>
      <c r="AX226" s="13" t="s">
        <v>82</v>
      </c>
      <c r="AY226" s="245" t="s">
        <v>128</v>
      </c>
    </row>
    <row r="227" s="14" customFormat="1">
      <c r="A227" s="14"/>
      <c r="B227" s="246"/>
      <c r="C227" s="247"/>
      <c r="D227" s="233" t="s">
        <v>180</v>
      </c>
      <c r="E227" s="248" t="s">
        <v>44</v>
      </c>
      <c r="F227" s="249" t="s">
        <v>182</v>
      </c>
      <c r="G227" s="247"/>
      <c r="H227" s="250">
        <v>11.164999999999999</v>
      </c>
      <c r="I227" s="251"/>
      <c r="J227" s="247"/>
      <c r="K227" s="247"/>
      <c r="L227" s="252"/>
      <c r="M227" s="253"/>
      <c r="N227" s="254"/>
      <c r="O227" s="254"/>
      <c r="P227" s="254"/>
      <c r="Q227" s="254"/>
      <c r="R227" s="254"/>
      <c r="S227" s="254"/>
      <c r="T227" s="25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6" t="s">
        <v>180</v>
      </c>
      <c r="AU227" s="256" t="s">
        <v>21</v>
      </c>
      <c r="AV227" s="14" t="s">
        <v>133</v>
      </c>
      <c r="AW227" s="14" t="s">
        <v>42</v>
      </c>
      <c r="AX227" s="14" t="s">
        <v>90</v>
      </c>
      <c r="AY227" s="256" t="s">
        <v>128</v>
      </c>
    </row>
    <row r="228" s="2" customFormat="1" ht="21.75" customHeight="1">
      <c r="A228" s="40"/>
      <c r="B228" s="41"/>
      <c r="C228" s="201" t="s">
        <v>351</v>
      </c>
      <c r="D228" s="201" t="s">
        <v>129</v>
      </c>
      <c r="E228" s="202" t="s">
        <v>352</v>
      </c>
      <c r="F228" s="203" t="s">
        <v>353</v>
      </c>
      <c r="G228" s="204" t="s">
        <v>174</v>
      </c>
      <c r="H228" s="205">
        <v>319</v>
      </c>
      <c r="I228" s="206"/>
      <c r="J228" s="207">
        <f>ROUND(I228*H228,2)</f>
        <v>0</v>
      </c>
      <c r="K228" s="208"/>
      <c r="L228" s="46"/>
      <c r="M228" s="209" t="s">
        <v>44</v>
      </c>
      <c r="N228" s="210" t="s">
        <v>53</v>
      </c>
      <c r="O228" s="86"/>
      <c r="P228" s="211">
        <f>O228*H228</f>
        <v>0</v>
      </c>
      <c r="Q228" s="211">
        <v>0</v>
      </c>
      <c r="R228" s="211">
        <f>Q228*H228</f>
        <v>0</v>
      </c>
      <c r="S228" s="211">
        <v>0</v>
      </c>
      <c r="T228" s="212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3" t="s">
        <v>133</v>
      </c>
      <c r="AT228" s="213" t="s">
        <v>129</v>
      </c>
      <c r="AU228" s="213" t="s">
        <v>21</v>
      </c>
      <c r="AY228" s="18" t="s">
        <v>128</v>
      </c>
      <c r="BE228" s="214">
        <f>IF(N228="základní",J228,0)</f>
        <v>0</v>
      </c>
      <c r="BF228" s="214">
        <f>IF(N228="snížená",J228,0)</f>
        <v>0</v>
      </c>
      <c r="BG228" s="214">
        <f>IF(N228="zákl. přenesená",J228,0)</f>
        <v>0</v>
      </c>
      <c r="BH228" s="214">
        <f>IF(N228="sníž. přenesená",J228,0)</f>
        <v>0</v>
      </c>
      <c r="BI228" s="214">
        <f>IF(N228="nulová",J228,0)</f>
        <v>0</v>
      </c>
      <c r="BJ228" s="18" t="s">
        <v>90</v>
      </c>
      <c r="BK228" s="214">
        <f>ROUND(I228*H228,2)</f>
        <v>0</v>
      </c>
      <c r="BL228" s="18" t="s">
        <v>133</v>
      </c>
      <c r="BM228" s="213" t="s">
        <v>354</v>
      </c>
    </row>
    <row r="229" s="2" customFormat="1">
      <c r="A229" s="40"/>
      <c r="B229" s="41"/>
      <c r="C229" s="42"/>
      <c r="D229" s="233" t="s">
        <v>178</v>
      </c>
      <c r="E229" s="42"/>
      <c r="F229" s="234" t="s">
        <v>187</v>
      </c>
      <c r="G229" s="42"/>
      <c r="H229" s="42"/>
      <c r="I229" s="230"/>
      <c r="J229" s="42"/>
      <c r="K229" s="42"/>
      <c r="L229" s="46"/>
      <c r="M229" s="231"/>
      <c r="N229" s="232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8" t="s">
        <v>178</v>
      </c>
      <c r="AU229" s="18" t="s">
        <v>21</v>
      </c>
    </row>
    <row r="230" s="13" customFormat="1">
      <c r="A230" s="13"/>
      <c r="B230" s="235"/>
      <c r="C230" s="236"/>
      <c r="D230" s="233" t="s">
        <v>180</v>
      </c>
      <c r="E230" s="237" t="s">
        <v>44</v>
      </c>
      <c r="F230" s="238" t="s">
        <v>334</v>
      </c>
      <c r="G230" s="236"/>
      <c r="H230" s="239">
        <v>319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180</v>
      </c>
      <c r="AU230" s="245" t="s">
        <v>21</v>
      </c>
      <c r="AV230" s="13" t="s">
        <v>21</v>
      </c>
      <c r="AW230" s="13" t="s">
        <v>42</v>
      </c>
      <c r="AX230" s="13" t="s">
        <v>82</v>
      </c>
      <c r="AY230" s="245" t="s">
        <v>128</v>
      </c>
    </row>
    <row r="231" s="14" customFormat="1">
      <c r="A231" s="14"/>
      <c r="B231" s="246"/>
      <c r="C231" s="247"/>
      <c r="D231" s="233" t="s">
        <v>180</v>
      </c>
      <c r="E231" s="248" t="s">
        <v>44</v>
      </c>
      <c r="F231" s="249" t="s">
        <v>182</v>
      </c>
      <c r="G231" s="247"/>
      <c r="H231" s="250">
        <v>319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6" t="s">
        <v>180</v>
      </c>
      <c r="AU231" s="256" t="s">
        <v>21</v>
      </c>
      <c r="AV231" s="14" t="s">
        <v>133</v>
      </c>
      <c r="AW231" s="14" t="s">
        <v>42</v>
      </c>
      <c r="AX231" s="14" t="s">
        <v>90</v>
      </c>
      <c r="AY231" s="256" t="s">
        <v>128</v>
      </c>
    </row>
    <row r="232" s="2" customFormat="1" ht="21.75" customHeight="1">
      <c r="A232" s="40"/>
      <c r="B232" s="41"/>
      <c r="C232" s="201" t="s">
        <v>355</v>
      </c>
      <c r="D232" s="201" t="s">
        <v>129</v>
      </c>
      <c r="E232" s="202" t="s">
        <v>356</v>
      </c>
      <c r="F232" s="203" t="s">
        <v>357</v>
      </c>
      <c r="G232" s="204" t="s">
        <v>174</v>
      </c>
      <c r="H232" s="205">
        <v>892.39999999999998</v>
      </c>
      <c r="I232" s="206"/>
      <c r="J232" s="207">
        <f>ROUND(I232*H232,2)</f>
        <v>0</v>
      </c>
      <c r="K232" s="208"/>
      <c r="L232" s="46"/>
      <c r="M232" s="209" t="s">
        <v>44</v>
      </c>
      <c r="N232" s="210" t="s">
        <v>53</v>
      </c>
      <c r="O232" s="86"/>
      <c r="P232" s="211">
        <f>O232*H232</f>
        <v>0</v>
      </c>
      <c r="Q232" s="211">
        <v>0</v>
      </c>
      <c r="R232" s="211">
        <f>Q232*H232</f>
        <v>0</v>
      </c>
      <c r="S232" s="211">
        <v>0</v>
      </c>
      <c r="T232" s="212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3" t="s">
        <v>133</v>
      </c>
      <c r="AT232" s="213" t="s">
        <v>129</v>
      </c>
      <c r="AU232" s="213" t="s">
        <v>21</v>
      </c>
      <c r="AY232" s="18" t="s">
        <v>128</v>
      </c>
      <c r="BE232" s="214">
        <f>IF(N232="základní",J232,0)</f>
        <v>0</v>
      </c>
      <c r="BF232" s="214">
        <f>IF(N232="snížená",J232,0)</f>
        <v>0</v>
      </c>
      <c r="BG232" s="214">
        <f>IF(N232="zákl. přenesená",J232,0)</f>
        <v>0</v>
      </c>
      <c r="BH232" s="214">
        <f>IF(N232="sníž. přenesená",J232,0)</f>
        <v>0</v>
      </c>
      <c r="BI232" s="214">
        <f>IF(N232="nulová",J232,0)</f>
        <v>0</v>
      </c>
      <c r="BJ232" s="18" t="s">
        <v>90</v>
      </c>
      <c r="BK232" s="214">
        <f>ROUND(I232*H232,2)</f>
        <v>0</v>
      </c>
      <c r="BL232" s="18" t="s">
        <v>133</v>
      </c>
      <c r="BM232" s="213" t="s">
        <v>358</v>
      </c>
    </row>
    <row r="233" s="2" customFormat="1">
      <c r="A233" s="40"/>
      <c r="B233" s="41"/>
      <c r="C233" s="42"/>
      <c r="D233" s="233" t="s">
        <v>178</v>
      </c>
      <c r="E233" s="42"/>
      <c r="F233" s="234" t="s">
        <v>187</v>
      </c>
      <c r="G233" s="42"/>
      <c r="H233" s="42"/>
      <c r="I233" s="230"/>
      <c r="J233" s="42"/>
      <c r="K233" s="42"/>
      <c r="L233" s="46"/>
      <c r="M233" s="231"/>
      <c r="N233" s="232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8" t="s">
        <v>178</v>
      </c>
      <c r="AU233" s="18" t="s">
        <v>21</v>
      </c>
    </row>
    <row r="234" s="16" customFormat="1">
      <c r="A234" s="16"/>
      <c r="B234" s="268"/>
      <c r="C234" s="269"/>
      <c r="D234" s="233" t="s">
        <v>180</v>
      </c>
      <c r="E234" s="270" t="s">
        <v>44</v>
      </c>
      <c r="F234" s="271" t="s">
        <v>359</v>
      </c>
      <c r="G234" s="269"/>
      <c r="H234" s="270" t="s">
        <v>44</v>
      </c>
      <c r="I234" s="272"/>
      <c r="J234" s="269"/>
      <c r="K234" s="269"/>
      <c r="L234" s="273"/>
      <c r="M234" s="274"/>
      <c r="N234" s="275"/>
      <c r="O234" s="275"/>
      <c r="P234" s="275"/>
      <c r="Q234" s="275"/>
      <c r="R234" s="275"/>
      <c r="S234" s="275"/>
      <c r="T234" s="27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T234" s="277" t="s">
        <v>180</v>
      </c>
      <c r="AU234" s="277" t="s">
        <v>21</v>
      </c>
      <c r="AV234" s="16" t="s">
        <v>90</v>
      </c>
      <c r="AW234" s="16" t="s">
        <v>42</v>
      </c>
      <c r="AX234" s="16" t="s">
        <v>82</v>
      </c>
      <c r="AY234" s="277" t="s">
        <v>128</v>
      </c>
    </row>
    <row r="235" s="13" customFormat="1">
      <c r="A235" s="13"/>
      <c r="B235" s="235"/>
      <c r="C235" s="236"/>
      <c r="D235" s="233" t="s">
        <v>180</v>
      </c>
      <c r="E235" s="237" t="s">
        <v>44</v>
      </c>
      <c r="F235" s="238" t="s">
        <v>360</v>
      </c>
      <c r="G235" s="236"/>
      <c r="H235" s="239">
        <v>365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180</v>
      </c>
      <c r="AU235" s="245" t="s">
        <v>21</v>
      </c>
      <c r="AV235" s="13" t="s">
        <v>21</v>
      </c>
      <c r="AW235" s="13" t="s">
        <v>42</v>
      </c>
      <c r="AX235" s="13" t="s">
        <v>82</v>
      </c>
      <c r="AY235" s="245" t="s">
        <v>128</v>
      </c>
    </row>
    <row r="236" s="13" customFormat="1">
      <c r="A236" s="13"/>
      <c r="B236" s="235"/>
      <c r="C236" s="236"/>
      <c r="D236" s="233" t="s">
        <v>180</v>
      </c>
      <c r="E236" s="237" t="s">
        <v>44</v>
      </c>
      <c r="F236" s="238" t="s">
        <v>361</v>
      </c>
      <c r="G236" s="236"/>
      <c r="H236" s="239">
        <v>276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180</v>
      </c>
      <c r="AU236" s="245" t="s">
        <v>21</v>
      </c>
      <c r="AV236" s="13" t="s">
        <v>21</v>
      </c>
      <c r="AW236" s="13" t="s">
        <v>42</v>
      </c>
      <c r="AX236" s="13" t="s">
        <v>82</v>
      </c>
      <c r="AY236" s="245" t="s">
        <v>128</v>
      </c>
    </row>
    <row r="237" s="13" customFormat="1">
      <c r="A237" s="13"/>
      <c r="B237" s="235"/>
      <c r="C237" s="236"/>
      <c r="D237" s="233" t="s">
        <v>180</v>
      </c>
      <c r="E237" s="237" t="s">
        <v>44</v>
      </c>
      <c r="F237" s="238" t="s">
        <v>362</v>
      </c>
      <c r="G237" s="236"/>
      <c r="H237" s="239">
        <v>2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5" t="s">
        <v>180</v>
      </c>
      <c r="AU237" s="245" t="s">
        <v>21</v>
      </c>
      <c r="AV237" s="13" t="s">
        <v>21</v>
      </c>
      <c r="AW237" s="13" t="s">
        <v>42</v>
      </c>
      <c r="AX237" s="13" t="s">
        <v>82</v>
      </c>
      <c r="AY237" s="245" t="s">
        <v>128</v>
      </c>
    </row>
    <row r="238" s="13" customFormat="1">
      <c r="A238" s="13"/>
      <c r="B238" s="235"/>
      <c r="C238" s="236"/>
      <c r="D238" s="233" t="s">
        <v>180</v>
      </c>
      <c r="E238" s="237" t="s">
        <v>44</v>
      </c>
      <c r="F238" s="238" t="s">
        <v>363</v>
      </c>
      <c r="G238" s="236"/>
      <c r="H238" s="239">
        <v>1.5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5" t="s">
        <v>180</v>
      </c>
      <c r="AU238" s="245" t="s">
        <v>21</v>
      </c>
      <c r="AV238" s="13" t="s">
        <v>21</v>
      </c>
      <c r="AW238" s="13" t="s">
        <v>42</v>
      </c>
      <c r="AX238" s="13" t="s">
        <v>82</v>
      </c>
      <c r="AY238" s="245" t="s">
        <v>128</v>
      </c>
    </row>
    <row r="239" s="13" customFormat="1">
      <c r="A239" s="13"/>
      <c r="B239" s="235"/>
      <c r="C239" s="236"/>
      <c r="D239" s="233" t="s">
        <v>180</v>
      </c>
      <c r="E239" s="237" t="s">
        <v>44</v>
      </c>
      <c r="F239" s="238" t="s">
        <v>364</v>
      </c>
      <c r="G239" s="236"/>
      <c r="H239" s="239">
        <v>98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5" t="s">
        <v>180</v>
      </c>
      <c r="AU239" s="245" t="s">
        <v>21</v>
      </c>
      <c r="AV239" s="13" t="s">
        <v>21</v>
      </c>
      <c r="AW239" s="13" t="s">
        <v>42</v>
      </c>
      <c r="AX239" s="13" t="s">
        <v>82</v>
      </c>
      <c r="AY239" s="245" t="s">
        <v>128</v>
      </c>
    </row>
    <row r="240" s="13" customFormat="1">
      <c r="A240" s="13"/>
      <c r="B240" s="235"/>
      <c r="C240" s="236"/>
      <c r="D240" s="233" t="s">
        <v>180</v>
      </c>
      <c r="E240" s="237" t="s">
        <v>44</v>
      </c>
      <c r="F240" s="238" t="s">
        <v>365</v>
      </c>
      <c r="G240" s="236"/>
      <c r="H240" s="239">
        <v>4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180</v>
      </c>
      <c r="AU240" s="245" t="s">
        <v>21</v>
      </c>
      <c r="AV240" s="13" t="s">
        <v>21</v>
      </c>
      <c r="AW240" s="13" t="s">
        <v>42</v>
      </c>
      <c r="AX240" s="13" t="s">
        <v>82</v>
      </c>
      <c r="AY240" s="245" t="s">
        <v>128</v>
      </c>
    </row>
    <row r="241" s="13" customFormat="1">
      <c r="A241" s="13"/>
      <c r="B241" s="235"/>
      <c r="C241" s="236"/>
      <c r="D241" s="233" t="s">
        <v>180</v>
      </c>
      <c r="E241" s="237" t="s">
        <v>44</v>
      </c>
      <c r="F241" s="238" t="s">
        <v>366</v>
      </c>
      <c r="G241" s="236"/>
      <c r="H241" s="239">
        <v>137.5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5" t="s">
        <v>180</v>
      </c>
      <c r="AU241" s="245" t="s">
        <v>21</v>
      </c>
      <c r="AV241" s="13" t="s">
        <v>21</v>
      </c>
      <c r="AW241" s="13" t="s">
        <v>42</v>
      </c>
      <c r="AX241" s="13" t="s">
        <v>82</v>
      </c>
      <c r="AY241" s="245" t="s">
        <v>128</v>
      </c>
    </row>
    <row r="242" s="13" customFormat="1">
      <c r="A242" s="13"/>
      <c r="B242" s="235"/>
      <c r="C242" s="236"/>
      <c r="D242" s="233" t="s">
        <v>180</v>
      </c>
      <c r="E242" s="237" t="s">
        <v>44</v>
      </c>
      <c r="F242" s="238" t="s">
        <v>367</v>
      </c>
      <c r="G242" s="236"/>
      <c r="H242" s="239">
        <v>8.4000000000000004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5" t="s">
        <v>180</v>
      </c>
      <c r="AU242" s="245" t="s">
        <v>21</v>
      </c>
      <c r="AV242" s="13" t="s">
        <v>21</v>
      </c>
      <c r="AW242" s="13" t="s">
        <v>42</v>
      </c>
      <c r="AX242" s="13" t="s">
        <v>82</v>
      </c>
      <c r="AY242" s="245" t="s">
        <v>128</v>
      </c>
    </row>
    <row r="243" s="14" customFormat="1">
      <c r="A243" s="14"/>
      <c r="B243" s="246"/>
      <c r="C243" s="247"/>
      <c r="D243" s="233" t="s">
        <v>180</v>
      </c>
      <c r="E243" s="248" t="s">
        <v>44</v>
      </c>
      <c r="F243" s="249" t="s">
        <v>182</v>
      </c>
      <c r="G243" s="247"/>
      <c r="H243" s="250">
        <v>892.39999999999998</v>
      </c>
      <c r="I243" s="251"/>
      <c r="J243" s="247"/>
      <c r="K243" s="247"/>
      <c r="L243" s="252"/>
      <c r="M243" s="253"/>
      <c r="N243" s="254"/>
      <c r="O243" s="254"/>
      <c r="P243" s="254"/>
      <c r="Q243" s="254"/>
      <c r="R243" s="254"/>
      <c r="S243" s="254"/>
      <c r="T243" s="25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6" t="s">
        <v>180</v>
      </c>
      <c r="AU243" s="256" t="s">
        <v>21</v>
      </c>
      <c r="AV243" s="14" t="s">
        <v>133</v>
      </c>
      <c r="AW243" s="14" t="s">
        <v>42</v>
      </c>
      <c r="AX243" s="14" t="s">
        <v>90</v>
      </c>
      <c r="AY243" s="256" t="s">
        <v>128</v>
      </c>
    </row>
    <row r="244" s="11" customFormat="1" ht="22.8" customHeight="1">
      <c r="A244" s="11"/>
      <c r="B244" s="187"/>
      <c r="C244" s="188"/>
      <c r="D244" s="189" t="s">
        <v>81</v>
      </c>
      <c r="E244" s="226" t="s">
        <v>21</v>
      </c>
      <c r="F244" s="226" t="s">
        <v>368</v>
      </c>
      <c r="G244" s="188"/>
      <c r="H244" s="188"/>
      <c r="I244" s="191"/>
      <c r="J244" s="227">
        <f>BK244</f>
        <v>0</v>
      </c>
      <c r="K244" s="188"/>
      <c r="L244" s="193"/>
      <c r="M244" s="194"/>
      <c r="N244" s="195"/>
      <c r="O244" s="195"/>
      <c r="P244" s="196">
        <f>SUM(P245:P272)</f>
        <v>0</v>
      </c>
      <c r="Q244" s="195"/>
      <c r="R244" s="196">
        <f>SUM(R245:R272)</f>
        <v>0.16963599999999998</v>
      </c>
      <c r="S244" s="195"/>
      <c r="T244" s="197">
        <f>SUM(T245:T272)</f>
        <v>0</v>
      </c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R244" s="198" t="s">
        <v>90</v>
      </c>
      <c r="AT244" s="199" t="s">
        <v>81</v>
      </c>
      <c r="AU244" s="199" t="s">
        <v>90</v>
      </c>
      <c r="AY244" s="198" t="s">
        <v>128</v>
      </c>
      <c r="BK244" s="200">
        <f>SUM(BK245:BK272)</f>
        <v>0</v>
      </c>
    </row>
    <row r="245" s="2" customFormat="1" ht="33" customHeight="1">
      <c r="A245" s="40"/>
      <c r="B245" s="41"/>
      <c r="C245" s="201" t="s">
        <v>369</v>
      </c>
      <c r="D245" s="201" t="s">
        <v>129</v>
      </c>
      <c r="E245" s="202" t="s">
        <v>370</v>
      </c>
      <c r="F245" s="203" t="s">
        <v>371</v>
      </c>
      <c r="G245" s="204" t="s">
        <v>224</v>
      </c>
      <c r="H245" s="205">
        <v>6.96</v>
      </c>
      <c r="I245" s="206"/>
      <c r="J245" s="207">
        <f>ROUND(I245*H245,2)</f>
        <v>0</v>
      </c>
      <c r="K245" s="208"/>
      <c r="L245" s="46"/>
      <c r="M245" s="209" t="s">
        <v>44</v>
      </c>
      <c r="N245" s="210" t="s">
        <v>53</v>
      </c>
      <c r="O245" s="86"/>
      <c r="P245" s="211">
        <f>O245*H245</f>
        <v>0</v>
      </c>
      <c r="Q245" s="211">
        <v>0</v>
      </c>
      <c r="R245" s="211">
        <f>Q245*H245</f>
        <v>0</v>
      </c>
      <c r="S245" s="211">
        <v>0</v>
      </c>
      <c r="T245" s="212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3" t="s">
        <v>133</v>
      </c>
      <c r="AT245" s="213" t="s">
        <v>129</v>
      </c>
      <c r="AU245" s="213" t="s">
        <v>21</v>
      </c>
      <c r="AY245" s="18" t="s">
        <v>128</v>
      </c>
      <c r="BE245" s="214">
        <f>IF(N245="základní",J245,0)</f>
        <v>0</v>
      </c>
      <c r="BF245" s="214">
        <f>IF(N245="snížená",J245,0)</f>
        <v>0</v>
      </c>
      <c r="BG245" s="214">
        <f>IF(N245="zákl. přenesená",J245,0)</f>
        <v>0</v>
      </c>
      <c r="BH245" s="214">
        <f>IF(N245="sníž. přenesená",J245,0)</f>
        <v>0</v>
      </c>
      <c r="BI245" s="214">
        <f>IF(N245="nulová",J245,0)</f>
        <v>0</v>
      </c>
      <c r="BJ245" s="18" t="s">
        <v>90</v>
      </c>
      <c r="BK245" s="214">
        <f>ROUND(I245*H245,2)</f>
        <v>0</v>
      </c>
      <c r="BL245" s="18" t="s">
        <v>133</v>
      </c>
      <c r="BM245" s="213" t="s">
        <v>372</v>
      </c>
    </row>
    <row r="246" s="2" customFormat="1">
      <c r="A246" s="40"/>
      <c r="B246" s="41"/>
      <c r="C246" s="42"/>
      <c r="D246" s="228" t="s">
        <v>176</v>
      </c>
      <c r="E246" s="42"/>
      <c r="F246" s="229" t="s">
        <v>373</v>
      </c>
      <c r="G246" s="42"/>
      <c r="H246" s="42"/>
      <c r="I246" s="230"/>
      <c r="J246" s="42"/>
      <c r="K246" s="42"/>
      <c r="L246" s="46"/>
      <c r="M246" s="231"/>
      <c r="N246" s="232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8" t="s">
        <v>176</v>
      </c>
      <c r="AU246" s="18" t="s">
        <v>21</v>
      </c>
    </row>
    <row r="247" s="2" customFormat="1">
      <c r="A247" s="40"/>
      <c r="B247" s="41"/>
      <c r="C247" s="42"/>
      <c r="D247" s="233" t="s">
        <v>178</v>
      </c>
      <c r="E247" s="42"/>
      <c r="F247" s="234" t="s">
        <v>260</v>
      </c>
      <c r="G247" s="42"/>
      <c r="H247" s="42"/>
      <c r="I247" s="230"/>
      <c r="J247" s="42"/>
      <c r="K247" s="42"/>
      <c r="L247" s="46"/>
      <c r="M247" s="231"/>
      <c r="N247" s="232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8" t="s">
        <v>178</v>
      </c>
      <c r="AU247" s="18" t="s">
        <v>21</v>
      </c>
    </row>
    <row r="248" s="13" customFormat="1">
      <c r="A248" s="13"/>
      <c r="B248" s="235"/>
      <c r="C248" s="236"/>
      <c r="D248" s="233" t="s">
        <v>180</v>
      </c>
      <c r="E248" s="237" t="s">
        <v>44</v>
      </c>
      <c r="F248" s="238" t="s">
        <v>374</v>
      </c>
      <c r="G248" s="236"/>
      <c r="H248" s="239">
        <v>6.96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5" t="s">
        <v>180</v>
      </c>
      <c r="AU248" s="245" t="s">
        <v>21</v>
      </c>
      <c r="AV248" s="13" t="s">
        <v>21</v>
      </c>
      <c r="AW248" s="13" t="s">
        <v>42</v>
      </c>
      <c r="AX248" s="13" t="s">
        <v>82</v>
      </c>
      <c r="AY248" s="245" t="s">
        <v>128</v>
      </c>
    </row>
    <row r="249" s="14" customFormat="1">
      <c r="A249" s="14"/>
      <c r="B249" s="246"/>
      <c r="C249" s="247"/>
      <c r="D249" s="233" t="s">
        <v>180</v>
      </c>
      <c r="E249" s="248" t="s">
        <v>44</v>
      </c>
      <c r="F249" s="249" t="s">
        <v>182</v>
      </c>
      <c r="G249" s="247"/>
      <c r="H249" s="250">
        <v>6.96</v>
      </c>
      <c r="I249" s="251"/>
      <c r="J249" s="247"/>
      <c r="K249" s="247"/>
      <c r="L249" s="252"/>
      <c r="M249" s="253"/>
      <c r="N249" s="254"/>
      <c r="O249" s="254"/>
      <c r="P249" s="254"/>
      <c r="Q249" s="254"/>
      <c r="R249" s="254"/>
      <c r="S249" s="254"/>
      <c r="T249" s="25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6" t="s">
        <v>180</v>
      </c>
      <c r="AU249" s="256" t="s">
        <v>21</v>
      </c>
      <c r="AV249" s="14" t="s">
        <v>133</v>
      </c>
      <c r="AW249" s="14" t="s">
        <v>42</v>
      </c>
      <c r="AX249" s="14" t="s">
        <v>90</v>
      </c>
      <c r="AY249" s="256" t="s">
        <v>128</v>
      </c>
    </row>
    <row r="250" s="2" customFormat="1" ht="33" customHeight="1">
      <c r="A250" s="40"/>
      <c r="B250" s="41"/>
      <c r="C250" s="201" t="s">
        <v>375</v>
      </c>
      <c r="D250" s="201" t="s">
        <v>129</v>
      </c>
      <c r="E250" s="202" t="s">
        <v>376</v>
      </c>
      <c r="F250" s="203" t="s">
        <v>377</v>
      </c>
      <c r="G250" s="204" t="s">
        <v>174</v>
      </c>
      <c r="H250" s="205">
        <v>71.519999999999996</v>
      </c>
      <c r="I250" s="206"/>
      <c r="J250" s="207">
        <f>ROUND(I250*H250,2)</f>
        <v>0</v>
      </c>
      <c r="K250" s="208"/>
      <c r="L250" s="46"/>
      <c r="M250" s="209" t="s">
        <v>44</v>
      </c>
      <c r="N250" s="210" t="s">
        <v>53</v>
      </c>
      <c r="O250" s="86"/>
      <c r="P250" s="211">
        <f>O250*H250</f>
        <v>0</v>
      </c>
      <c r="Q250" s="211">
        <v>0.00031</v>
      </c>
      <c r="R250" s="211">
        <f>Q250*H250</f>
        <v>0.022171199999999999</v>
      </c>
      <c r="S250" s="211">
        <v>0</v>
      </c>
      <c r="T250" s="212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3" t="s">
        <v>133</v>
      </c>
      <c r="AT250" s="213" t="s">
        <v>129</v>
      </c>
      <c r="AU250" s="213" t="s">
        <v>21</v>
      </c>
      <c r="AY250" s="18" t="s">
        <v>128</v>
      </c>
      <c r="BE250" s="214">
        <f>IF(N250="základní",J250,0)</f>
        <v>0</v>
      </c>
      <c r="BF250" s="214">
        <f>IF(N250="snížená",J250,0)</f>
        <v>0</v>
      </c>
      <c r="BG250" s="214">
        <f>IF(N250="zákl. přenesená",J250,0)</f>
        <v>0</v>
      </c>
      <c r="BH250" s="214">
        <f>IF(N250="sníž. přenesená",J250,0)</f>
        <v>0</v>
      </c>
      <c r="BI250" s="214">
        <f>IF(N250="nulová",J250,0)</f>
        <v>0</v>
      </c>
      <c r="BJ250" s="18" t="s">
        <v>90</v>
      </c>
      <c r="BK250" s="214">
        <f>ROUND(I250*H250,2)</f>
        <v>0</v>
      </c>
      <c r="BL250" s="18" t="s">
        <v>133</v>
      </c>
      <c r="BM250" s="213" t="s">
        <v>378</v>
      </c>
    </row>
    <row r="251" s="2" customFormat="1">
      <c r="A251" s="40"/>
      <c r="B251" s="41"/>
      <c r="C251" s="42"/>
      <c r="D251" s="228" t="s">
        <v>176</v>
      </c>
      <c r="E251" s="42"/>
      <c r="F251" s="229" t="s">
        <v>379</v>
      </c>
      <c r="G251" s="42"/>
      <c r="H251" s="42"/>
      <c r="I251" s="230"/>
      <c r="J251" s="42"/>
      <c r="K251" s="42"/>
      <c r="L251" s="46"/>
      <c r="M251" s="231"/>
      <c r="N251" s="232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8" t="s">
        <v>176</v>
      </c>
      <c r="AU251" s="18" t="s">
        <v>21</v>
      </c>
    </row>
    <row r="252" s="2" customFormat="1">
      <c r="A252" s="40"/>
      <c r="B252" s="41"/>
      <c r="C252" s="42"/>
      <c r="D252" s="233" t="s">
        <v>178</v>
      </c>
      <c r="E252" s="42"/>
      <c r="F252" s="234" t="s">
        <v>260</v>
      </c>
      <c r="G252" s="42"/>
      <c r="H252" s="42"/>
      <c r="I252" s="230"/>
      <c r="J252" s="42"/>
      <c r="K252" s="42"/>
      <c r="L252" s="46"/>
      <c r="M252" s="231"/>
      <c r="N252" s="232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8" t="s">
        <v>178</v>
      </c>
      <c r="AU252" s="18" t="s">
        <v>21</v>
      </c>
    </row>
    <row r="253" s="13" customFormat="1">
      <c r="A253" s="13"/>
      <c r="B253" s="235"/>
      <c r="C253" s="236"/>
      <c r="D253" s="233" t="s">
        <v>180</v>
      </c>
      <c r="E253" s="237" t="s">
        <v>44</v>
      </c>
      <c r="F253" s="238" t="s">
        <v>380</v>
      </c>
      <c r="G253" s="236"/>
      <c r="H253" s="239">
        <v>71.519999999999996</v>
      </c>
      <c r="I253" s="240"/>
      <c r="J253" s="236"/>
      <c r="K253" s="236"/>
      <c r="L253" s="241"/>
      <c r="M253" s="242"/>
      <c r="N253" s="243"/>
      <c r="O253" s="243"/>
      <c r="P253" s="243"/>
      <c r="Q253" s="243"/>
      <c r="R253" s="243"/>
      <c r="S253" s="243"/>
      <c r="T253" s="24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5" t="s">
        <v>180</v>
      </c>
      <c r="AU253" s="245" t="s">
        <v>21</v>
      </c>
      <c r="AV253" s="13" t="s">
        <v>21</v>
      </c>
      <c r="AW253" s="13" t="s">
        <v>42</v>
      </c>
      <c r="AX253" s="13" t="s">
        <v>82</v>
      </c>
      <c r="AY253" s="245" t="s">
        <v>128</v>
      </c>
    </row>
    <row r="254" s="14" customFormat="1">
      <c r="A254" s="14"/>
      <c r="B254" s="246"/>
      <c r="C254" s="247"/>
      <c r="D254" s="233" t="s">
        <v>180</v>
      </c>
      <c r="E254" s="248" t="s">
        <v>44</v>
      </c>
      <c r="F254" s="249" t="s">
        <v>182</v>
      </c>
      <c r="G254" s="247"/>
      <c r="H254" s="250">
        <v>71.519999999999996</v>
      </c>
      <c r="I254" s="251"/>
      <c r="J254" s="247"/>
      <c r="K254" s="247"/>
      <c r="L254" s="252"/>
      <c r="M254" s="253"/>
      <c r="N254" s="254"/>
      <c r="O254" s="254"/>
      <c r="P254" s="254"/>
      <c r="Q254" s="254"/>
      <c r="R254" s="254"/>
      <c r="S254" s="254"/>
      <c r="T254" s="25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6" t="s">
        <v>180</v>
      </c>
      <c r="AU254" s="256" t="s">
        <v>21</v>
      </c>
      <c r="AV254" s="14" t="s">
        <v>133</v>
      </c>
      <c r="AW254" s="14" t="s">
        <v>42</v>
      </c>
      <c r="AX254" s="14" t="s">
        <v>90</v>
      </c>
      <c r="AY254" s="256" t="s">
        <v>128</v>
      </c>
    </row>
    <row r="255" s="2" customFormat="1" ht="16.5" customHeight="1">
      <c r="A255" s="40"/>
      <c r="B255" s="41"/>
      <c r="C255" s="278" t="s">
        <v>381</v>
      </c>
      <c r="D255" s="278" t="s">
        <v>316</v>
      </c>
      <c r="E255" s="279" t="s">
        <v>382</v>
      </c>
      <c r="F255" s="280" t="s">
        <v>383</v>
      </c>
      <c r="G255" s="281" t="s">
        <v>174</v>
      </c>
      <c r="H255" s="282">
        <v>75.096000000000004</v>
      </c>
      <c r="I255" s="283"/>
      <c r="J255" s="284">
        <f>ROUND(I255*H255,2)</f>
        <v>0</v>
      </c>
      <c r="K255" s="285"/>
      <c r="L255" s="286"/>
      <c r="M255" s="287" t="s">
        <v>44</v>
      </c>
      <c r="N255" s="288" t="s">
        <v>53</v>
      </c>
      <c r="O255" s="86"/>
      <c r="P255" s="211">
        <f>O255*H255</f>
        <v>0</v>
      </c>
      <c r="Q255" s="211">
        <v>0.00029999999999999997</v>
      </c>
      <c r="R255" s="211">
        <f>Q255*H255</f>
        <v>0.022528799999999998</v>
      </c>
      <c r="S255" s="211">
        <v>0</v>
      </c>
      <c r="T255" s="212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3" t="s">
        <v>213</v>
      </c>
      <c r="AT255" s="213" t="s">
        <v>316</v>
      </c>
      <c r="AU255" s="213" t="s">
        <v>21</v>
      </c>
      <c r="AY255" s="18" t="s">
        <v>128</v>
      </c>
      <c r="BE255" s="214">
        <f>IF(N255="základní",J255,0)</f>
        <v>0</v>
      </c>
      <c r="BF255" s="214">
        <f>IF(N255="snížená",J255,0)</f>
        <v>0</v>
      </c>
      <c r="BG255" s="214">
        <f>IF(N255="zákl. přenesená",J255,0)</f>
        <v>0</v>
      </c>
      <c r="BH255" s="214">
        <f>IF(N255="sníž. přenesená",J255,0)</f>
        <v>0</v>
      </c>
      <c r="BI255" s="214">
        <f>IF(N255="nulová",J255,0)</f>
        <v>0</v>
      </c>
      <c r="BJ255" s="18" t="s">
        <v>90</v>
      </c>
      <c r="BK255" s="214">
        <f>ROUND(I255*H255,2)</f>
        <v>0</v>
      </c>
      <c r="BL255" s="18" t="s">
        <v>133</v>
      </c>
      <c r="BM255" s="213" t="s">
        <v>384</v>
      </c>
    </row>
    <row r="256" s="13" customFormat="1">
      <c r="A256" s="13"/>
      <c r="B256" s="235"/>
      <c r="C256" s="236"/>
      <c r="D256" s="233" t="s">
        <v>180</v>
      </c>
      <c r="E256" s="237" t="s">
        <v>44</v>
      </c>
      <c r="F256" s="238" t="s">
        <v>385</v>
      </c>
      <c r="G256" s="236"/>
      <c r="H256" s="239">
        <v>75.096000000000004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5" t="s">
        <v>180</v>
      </c>
      <c r="AU256" s="245" t="s">
        <v>21</v>
      </c>
      <c r="AV256" s="13" t="s">
        <v>21</v>
      </c>
      <c r="AW256" s="13" t="s">
        <v>42</v>
      </c>
      <c r="AX256" s="13" t="s">
        <v>82</v>
      </c>
      <c r="AY256" s="245" t="s">
        <v>128</v>
      </c>
    </row>
    <row r="257" s="14" customFormat="1">
      <c r="A257" s="14"/>
      <c r="B257" s="246"/>
      <c r="C257" s="247"/>
      <c r="D257" s="233" t="s">
        <v>180</v>
      </c>
      <c r="E257" s="248" t="s">
        <v>44</v>
      </c>
      <c r="F257" s="249" t="s">
        <v>182</v>
      </c>
      <c r="G257" s="247"/>
      <c r="H257" s="250">
        <v>75.096000000000004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6" t="s">
        <v>180</v>
      </c>
      <c r="AU257" s="256" t="s">
        <v>21</v>
      </c>
      <c r="AV257" s="14" t="s">
        <v>133</v>
      </c>
      <c r="AW257" s="14" t="s">
        <v>42</v>
      </c>
      <c r="AX257" s="14" t="s">
        <v>90</v>
      </c>
      <c r="AY257" s="256" t="s">
        <v>128</v>
      </c>
    </row>
    <row r="258" s="2" customFormat="1" ht="24.15" customHeight="1">
      <c r="A258" s="40"/>
      <c r="B258" s="41"/>
      <c r="C258" s="201" t="s">
        <v>386</v>
      </c>
      <c r="D258" s="201" t="s">
        <v>129</v>
      </c>
      <c r="E258" s="202" t="s">
        <v>387</v>
      </c>
      <c r="F258" s="203" t="s">
        <v>388</v>
      </c>
      <c r="G258" s="204" t="s">
        <v>174</v>
      </c>
      <c r="H258" s="205">
        <v>892.39999999999998</v>
      </c>
      <c r="I258" s="206"/>
      <c r="J258" s="207">
        <f>ROUND(I258*H258,2)</f>
        <v>0</v>
      </c>
      <c r="K258" s="208"/>
      <c r="L258" s="46"/>
      <c r="M258" s="209" t="s">
        <v>44</v>
      </c>
      <c r="N258" s="210" t="s">
        <v>53</v>
      </c>
      <c r="O258" s="86"/>
      <c r="P258" s="211">
        <f>O258*H258</f>
        <v>0</v>
      </c>
      <c r="Q258" s="211">
        <v>0.00013999999999999999</v>
      </c>
      <c r="R258" s="211">
        <f>Q258*H258</f>
        <v>0.12493599999999999</v>
      </c>
      <c r="S258" s="211">
        <v>0</v>
      </c>
      <c r="T258" s="212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3" t="s">
        <v>133</v>
      </c>
      <c r="AT258" s="213" t="s">
        <v>129</v>
      </c>
      <c r="AU258" s="213" t="s">
        <v>21</v>
      </c>
      <c r="AY258" s="18" t="s">
        <v>128</v>
      </c>
      <c r="BE258" s="214">
        <f>IF(N258="základní",J258,0)</f>
        <v>0</v>
      </c>
      <c r="BF258" s="214">
        <f>IF(N258="snížená",J258,0)</f>
        <v>0</v>
      </c>
      <c r="BG258" s="214">
        <f>IF(N258="zákl. přenesená",J258,0)</f>
        <v>0</v>
      </c>
      <c r="BH258" s="214">
        <f>IF(N258="sníž. přenesená",J258,0)</f>
        <v>0</v>
      </c>
      <c r="BI258" s="214">
        <f>IF(N258="nulová",J258,0)</f>
        <v>0</v>
      </c>
      <c r="BJ258" s="18" t="s">
        <v>90</v>
      </c>
      <c r="BK258" s="214">
        <f>ROUND(I258*H258,2)</f>
        <v>0</v>
      </c>
      <c r="BL258" s="18" t="s">
        <v>133</v>
      </c>
      <c r="BM258" s="213" t="s">
        <v>389</v>
      </c>
    </row>
    <row r="259" s="2" customFormat="1">
      <c r="A259" s="40"/>
      <c r="B259" s="41"/>
      <c r="C259" s="42"/>
      <c r="D259" s="228" t="s">
        <v>176</v>
      </c>
      <c r="E259" s="42"/>
      <c r="F259" s="229" t="s">
        <v>390</v>
      </c>
      <c r="G259" s="42"/>
      <c r="H259" s="42"/>
      <c r="I259" s="230"/>
      <c r="J259" s="42"/>
      <c r="K259" s="42"/>
      <c r="L259" s="46"/>
      <c r="M259" s="231"/>
      <c r="N259" s="232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8" t="s">
        <v>176</v>
      </c>
      <c r="AU259" s="18" t="s">
        <v>21</v>
      </c>
    </row>
    <row r="260" s="2" customFormat="1">
      <c r="A260" s="40"/>
      <c r="B260" s="41"/>
      <c r="C260" s="42"/>
      <c r="D260" s="233" t="s">
        <v>178</v>
      </c>
      <c r="E260" s="42"/>
      <c r="F260" s="234" t="s">
        <v>260</v>
      </c>
      <c r="G260" s="42"/>
      <c r="H260" s="42"/>
      <c r="I260" s="230"/>
      <c r="J260" s="42"/>
      <c r="K260" s="42"/>
      <c r="L260" s="46"/>
      <c r="M260" s="231"/>
      <c r="N260" s="232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8" t="s">
        <v>178</v>
      </c>
      <c r="AU260" s="18" t="s">
        <v>21</v>
      </c>
    </row>
    <row r="261" s="13" customFormat="1">
      <c r="A261" s="13"/>
      <c r="B261" s="235"/>
      <c r="C261" s="236"/>
      <c r="D261" s="233" t="s">
        <v>180</v>
      </c>
      <c r="E261" s="237" t="s">
        <v>44</v>
      </c>
      <c r="F261" s="238" t="s">
        <v>360</v>
      </c>
      <c r="G261" s="236"/>
      <c r="H261" s="239">
        <v>365</v>
      </c>
      <c r="I261" s="240"/>
      <c r="J261" s="236"/>
      <c r="K261" s="236"/>
      <c r="L261" s="241"/>
      <c r="M261" s="242"/>
      <c r="N261" s="243"/>
      <c r="O261" s="243"/>
      <c r="P261" s="243"/>
      <c r="Q261" s="243"/>
      <c r="R261" s="243"/>
      <c r="S261" s="243"/>
      <c r="T261" s="24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5" t="s">
        <v>180</v>
      </c>
      <c r="AU261" s="245" t="s">
        <v>21</v>
      </c>
      <c r="AV261" s="13" t="s">
        <v>21</v>
      </c>
      <c r="AW261" s="13" t="s">
        <v>42</v>
      </c>
      <c r="AX261" s="13" t="s">
        <v>82</v>
      </c>
      <c r="AY261" s="245" t="s">
        <v>128</v>
      </c>
    </row>
    <row r="262" s="13" customFormat="1">
      <c r="A262" s="13"/>
      <c r="B262" s="235"/>
      <c r="C262" s="236"/>
      <c r="D262" s="233" t="s">
        <v>180</v>
      </c>
      <c r="E262" s="237" t="s">
        <v>44</v>
      </c>
      <c r="F262" s="238" t="s">
        <v>361</v>
      </c>
      <c r="G262" s="236"/>
      <c r="H262" s="239">
        <v>276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180</v>
      </c>
      <c r="AU262" s="245" t="s">
        <v>21</v>
      </c>
      <c r="AV262" s="13" t="s">
        <v>21</v>
      </c>
      <c r="AW262" s="13" t="s">
        <v>42</v>
      </c>
      <c r="AX262" s="13" t="s">
        <v>82</v>
      </c>
      <c r="AY262" s="245" t="s">
        <v>128</v>
      </c>
    </row>
    <row r="263" s="13" customFormat="1">
      <c r="A263" s="13"/>
      <c r="B263" s="235"/>
      <c r="C263" s="236"/>
      <c r="D263" s="233" t="s">
        <v>180</v>
      </c>
      <c r="E263" s="237" t="s">
        <v>44</v>
      </c>
      <c r="F263" s="238" t="s">
        <v>362</v>
      </c>
      <c r="G263" s="236"/>
      <c r="H263" s="239">
        <v>2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5" t="s">
        <v>180</v>
      </c>
      <c r="AU263" s="245" t="s">
        <v>21</v>
      </c>
      <c r="AV263" s="13" t="s">
        <v>21</v>
      </c>
      <c r="AW263" s="13" t="s">
        <v>42</v>
      </c>
      <c r="AX263" s="13" t="s">
        <v>82</v>
      </c>
      <c r="AY263" s="245" t="s">
        <v>128</v>
      </c>
    </row>
    <row r="264" s="13" customFormat="1">
      <c r="A264" s="13"/>
      <c r="B264" s="235"/>
      <c r="C264" s="236"/>
      <c r="D264" s="233" t="s">
        <v>180</v>
      </c>
      <c r="E264" s="237" t="s">
        <v>44</v>
      </c>
      <c r="F264" s="238" t="s">
        <v>363</v>
      </c>
      <c r="G264" s="236"/>
      <c r="H264" s="239">
        <v>1.5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5" t="s">
        <v>180</v>
      </c>
      <c r="AU264" s="245" t="s">
        <v>21</v>
      </c>
      <c r="AV264" s="13" t="s">
        <v>21</v>
      </c>
      <c r="AW264" s="13" t="s">
        <v>42</v>
      </c>
      <c r="AX264" s="13" t="s">
        <v>82</v>
      </c>
      <c r="AY264" s="245" t="s">
        <v>128</v>
      </c>
    </row>
    <row r="265" s="13" customFormat="1">
      <c r="A265" s="13"/>
      <c r="B265" s="235"/>
      <c r="C265" s="236"/>
      <c r="D265" s="233" t="s">
        <v>180</v>
      </c>
      <c r="E265" s="237" t="s">
        <v>44</v>
      </c>
      <c r="F265" s="238" t="s">
        <v>364</v>
      </c>
      <c r="G265" s="236"/>
      <c r="H265" s="239">
        <v>98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5" t="s">
        <v>180</v>
      </c>
      <c r="AU265" s="245" t="s">
        <v>21</v>
      </c>
      <c r="AV265" s="13" t="s">
        <v>21</v>
      </c>
      <c r="AW265" s="13" t="s">
        <v>42</v>
      </c>
      <c r="AX265" s="13" t="s">
        <v>82</v>
      </c>
      <c r="AY265" s="245" t="s">
        <v>128</v>
      </c>
    </row>
    <row r="266" s="13" customFormat="1">
      <c r="A266" s="13"/>
      <c r="B266" s="235"/>
      <c r="C266" s="236"/>
      <c r="D266" s="233" t="s">
        <v>180</v>
      </c>
      <c r="E266" s="237" t="s">
        <v>44</v>
      </c>
      <c r="F266" s="238" t="s">
        <v>365</v>
      </c>
      <c r="G266" s="236"/>
      <c r="H266" s="239">
        <v>4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5" t="s">
        <v>180</v>
      </c>
      <c r="AU266" s="245" t="s">
        <v>21</v>
      </c>
      <c r="AV266" s="13" t="s">
        <v>21</v>
      </c>
      <c r="AW266" s="13" t="s">
        <v>42</v>
      </c>
      <c r="AX266" s="13" t="s">
        <v>82</v>
      </c>
      <c r="AY266" s="245" t="s">
        <v>128</v>
      </c>
    </row>
    <row r="267" s="13" customFormat="1">
      <c r="A267" s="13"/>
      <c r="B267" s="235"/>
      <c r="C267" s="236"/>
      <c r="D267" s="233" t="s">
        <v>180</v>
      </c>
      <c r="E267" s="237" t="s">
        <v>44</v>
      </c>
      <c r="F267" s="238" t="s">
        <v>366</v>
      </c>
      <c r="G267" s="236"/>
      <c r="H267" s="239">
        <v>137.5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5" t="s">
        <v>180</v>
      </c>
      <c r="AU267" s="245" t="s">
        <v>21</v>
      </c>
      <c r="AV267" s="13" t="s">
        <v>21</v>
      </c>
      <c r="AW267" s="13" t="s">
        <v>42</v>
      </c>
      <c r="AX267" s="13" t="s">
        <v>82</v>
      </c>
      <c r="AY267" s="245" t="s">
        <v>128</v>
      </c>
    </row>
    <row r="268" s="13" customFormat="1">
      <c r="A268" s="13"/>
      <c r="B268" s="235"/>
      <c r="C268" s="236"/>
      <c r="D268" s="233" t="s">
        <v>180</v>
      </c>
      <c r="E268" s="237" t="s">
        <v>44</v>
      </c>
      <c r="F268" s="238" t="s">
        <v>367</v>
      </c>
      <c r="G268" s="236"/>
      <c r="H268" s="239">
        <v>8.4000000000000004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180</v>
      </c>
      <c r="AU268" s="245" t="s">
        <v>21</v>
      </c>
      <c r="AV268" s="13" t="s">
        <v>21</v>
      </c>
      <c r="AW268" s="13" t="s">
        <v>42</v>
      </c>
      <c r="AX268" s="13" t="s">
        <v>82</v>
      </c>
      <c r="AY268" s="245" t="s">
        <v>128</v>
      </c>
    </row>
    <row r="269" s="14" customFormat="1">
      <c r="A269" s="14"/>
      <c r="B269" s="246"/>
      <c r="C269" s="247"/>
      <c r="D269" s="233" t="s">
        <v>180</v>
      </c>
      <c r="E269" s="248" t="s">
        <v>44</v>
      </c>
      <c r="F269" s="249" t="s">
        <v>182</v>
      </c>
      <c r="G269" s="247"/>
      <c r="H269" s="250">
        <v>892.39999999999998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6" t="s">
        <v>180</v>
      </c>
      <c r="AU269" s="256" t="s">
        <v>21</v>
      </c>
      <c r="AV269" s="14" t="s">
        <v>133</v>
      </c>
      <c r="AW269" s="14" t="s">
        <v>42</v>
      </c>
      <c r="AX269" s="14" t="s">
        <v>90</v>
      </c>
      <c r="AY269" s="256" t="s">
        <v>128</v>
      </c>
    </row>
    <row r="270" s="2" customFormat="1" ht="16.5" customHeight="1">
      <c r="A270" s="40"/>
      <c r="B270" s="41"/>
      <c r="C270" s="278" t="s">
        <v>391</v>
      </c>
      <c r="D270" s="278" t="s">
        <v>316</v>
      </c>
      <c r="E270" s="279" t="s">
        <v>392</v>
      </c>
      <c r="F270" s="280" t="s">
        <v>393</v>
      </c>
      <c r="G270" s="281" t="s">
        <v>174</v>
      </c>
      <c r="H270" s="282">
        <v>1026.26</v>
      </c>
      <c r="I270" s="283"/>
      <c r="J270" s="284">
        <f>ROUND(I270*H270,2)</f>
        <v>0</v>
      </c>
      <c r="K270" s="285"/>
      <c r="L270" s="286"/>
      <c r="M270" s="287" t="s">
        <v>44</v>
      </c>
      <c r="N270" s="288" t="s">
        <v>53</v>
      </c>
      <c r="O270" s="86"/>
      <c r="P270" s="211">
        <f>O270*H270</f>
        <v>0</v>
      </c>
      <c r="Q270" s="211">
        <v>0</v>
      </c>
      <c r="R270" s="211">
        <f>Q270*H270</f>
        <v>0</v>
      </c>
      <c r="S270" s="211">
        <v>0</v>
      </c>
      <c r="T270" s="212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3" t="s">
        <v>213</v>
      </c>
      <c r="AT270" s="213" t="s">
        <v>316</v>
      </c>
      <c r="AU270" s="213" t="s">
        <v>21</v>
      </c>
      <c r="AY270" s="18" t="s">
        <v>128</v>
      </c>
      <c r="BE270" s="214">
        <f>IF(N270="základní",J270,0)</f>
        <v>0</v>
      </c>
      <c r="BF270" s="214">
        <f>IF(N270="snížená",J270,0)</f>
        <v>0</v>
      </c>
      <c r="BG270" s="214">
        <f>IF(N270="zákl. přenesená",J270,0)</f>
        <v>0</v>
      </c>
      <c r="BH270" s="214">
        <f>IF(N270="sníž. přenesená",J270,0)</f>
        <v>0</v>
      </c>
      <c r="BI270" s="214">
        <f>IF(N270="nulová",J270,0)</f>
        <v>0</v>
      </c>
      <c r="BJ270" s="18" t="s">
        <v>90</v>
      </c>
      <c r="BK270" s="214">
        <f>ROUND(I270*H270,2)</f>
        <v>0</v>
      </c>
      <c r="BL270" s="18" t="s">
        <v>133</v>
      </c>
      <c r="BM270" s="213" t="s">
        <v>394</v>
      </c>
    </row>
    <row r="271" s="13" customFormat="1">
      <c r="A271" s="13"/>
      <c r="B271" s="235"/>
      <c r="C271" s="236"/>
      <c r="D271" s="233" t="s">
        <v>180</v>
      </c>
      <c r="E271" s="237" t="s">
        <v>44</v>
      </c>
      <c r="F271" s="238" t="s">
        <v>395</v>
      </c>
      <c r="G271" s="236"/>
      <c r="H271" s="239">
        <v>1026.26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5" t="s">
        <v>180</v>
      </c>
      <c r="AU271" s="245" t="s">
        <v>21</v>
      </c>
      <c r="AV271" s="13" t="s">
        <v>21</v>
      </c>
      <c r="AW271" s="13" t="s">
        <v>42</v>
      </c>
      <c r="AX271" s="13" t="s">
        <v>82</v>
      </c>
      <c r="AY271" s="245" t="s">
        <v>128</v>
      </c>
    </row>
    <row r="272" s="14" customFormat="1">
      <c r="A272" s="14"/>
      <c r="B272" s="246"/>
      <c r="C272" s="247"/>
      <c r="D272" s="233" t="s">
        <v>180</v>
      </c>
      <c r="E272" s="248" t="s">
        <v>44</v>
      </c>
      <c r="F272" s="249" t="s">
        <v>182</v>
      </c>
      <c r="G272" s="247"/>
      <c r="H272" s="250">
        <v>1026.26</v>
      </c>
      <c r="I272" s="251"/>
      <c r="J272" s="247"/>
      <c r="K272" s="247"/>
      <c r="L272" s="252"/>
      <c r="M272" s="253"/>
      <c r="N272" s="254"/>
      <c r="O272" s="254"/>
      <c r="P272" s="254"/>
      <c r="Q272" s="254"/>
      <c r="R272" s="254"/>
      <c r="S272" s="254"/>
      <c r="T272" s="25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6" t="s">
        <v>180</v>
      </c>
      <c r="AU272" s="256" t="s">
        <v>21</v>
      </c>
      <c r="AV272" s="14" t="s">
        <v>133</v>
      </c>
      <c r="AW272" s="14" t="s">
        <v>42</v>
      </c>
      <c r="AX272" s="14" t="s">
        <v>90</v>
      </c>
      <c r="AY272" s="256" t="s">
        <v>128</v>
      </c>
    </row>
    <row r="273" s="11" customFormat="1" ht="22.8" customHeight="1">
      <c r="A273" s="11"/>
      <c r="B273" s="187"/>
      <c r="C273" s="188"/>
      <c r="D273" s="189" t="s">
        <v>81</v>
      </c>
      <c r="E273" s="226" t="s">
        <v>133</v>
      </c>
      <c r="F273" s="226" t="s">
        <v>396</v>
      </c>
      <c r="G273" s="188"/>
      <c r="H273" s="188"/>
      <c r="I273" s="191"/>
      <c r="J273" s="227">
        <f>BK273</f>
        <v>0</v>
      </c>
      <c r="K273" s="188"/>
      <c r="L273" s="193"/>
      <c r="M273" s="194"/>
      <c r="N273" s="195"/>
      <c r="O273" s="195"/>
      <c r="P273" s="196">
        <f>SUM(P274:P288)</f>
        <v>0</v>
      </c>
      <c r="Q273" s="195"/>
      <c r="R273" s="196">
        <f>SUM(R274:R288)</f>
        <v>77.314790000000002</v>
      </c>
      <c r="S273" s="195"/>
      <c r="T273" s="197">
        <f>SUM(T274:T288)</f>
        <v>0</v>
      </c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R273" s="198" t="s">
        <v>90</v>
      </c>
      <c r="AT273" s="199" t="s">
        <v>81</v>
      </c>
      <c r="AU273" s="199" t="s">
        <v>90</v>
      </c>
      <c r="AY273" s="198" t="s">
        <v>128</v>
      </c>
      <c r="BK273" s="200">
        <f>SUM(BK274:BK288)</f>
        <v>0</v>
      </c>
    </row>
    <row r="274" s="2" customFormat="1" ht="16.5" customHeight="1">
      <c r="A274" s="40"/>
      <c r="B274" s="41"/>
      <c r="C274" s="201" t="s">
        <v>397</v>
      </c>
      <c r="D274" s="201" t="s">
        <v>129</v>
      </c>
      <c r="E274" s="202" t="s">
        <v>398</v>
      </c>
      <c r="F274" s="203" t="s">
        <v>399</v>
      </c>
      <c r="G274" s="204" t="s">
        <v>224</v>
      </c>
      <c r="H274" s="205">
        <v>5.1900000000000004</v>
      </c>
      <c r="I274" s="206"/>
      <c r="J274" s="207">
        <f>ROUND(I274*H274,2)</f>
        <v>0</v>
      </c>
      <c r="K274" s="208"/>
      <c r="L274" s="46"/>
      <c r="M274" s="209" t="s">
        <v>44</v>
      </c>
      <c r="N274" s="210" t="s">
        <v>53</v>
      </c>
      <c r="O274" s="86"/>
      <c r="P274" s="211">
        <f>O274*H274</f>
        <v>0</v>
      </c>
      <c r="Q274" s="211">
        <v>0</v>
      </c>
      <c r="R274" s="211">
        <f>Q274*H274</f>
        <v>0</v>
      </c>
      <c r="S274" s="211">
        <v>0</v>
      </c>
      <c r="T274" s="212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3" t="s">
        <v>133</v>
      </c>
      <c r="AT274" s="213" t="s">
        <v>129</v>
      </c>
      <c r="AU274" s="213" t="s">
        <v>21</v>
      </c>
      <c r="AY274" s="18" t="s">
        <v>128</v>
      </c>
      <c r="BE274" s="214">
        <f>IF(N274="základní",J274,0)</f>
        <v>0</v>
      </c>
      <c r="BF274" s="214">
        <f>IF(N274="snížená",J274,0)</f>
        <v>0</v>
      </c>
      <c r="BG274" s="214">
        <f>IF(N274="zákl. přenesená",J274,0)</f>
        <v>0</v>
      </c>
      <c r="BH274" s="214">
        <f>IF(N274="sníž. přenesená",J274,0)</f>
        <v>0</v>
      </c>
      <c r="BI274" s="214">
        <f>IF(N274="nulová",J274,0)</f>
        <v>0</v>
      </c>
      <c r="BJ274" s="18" t="s">
        <v>90</v>
      </c>
      <c r="BK274" s="214">
        <f>ROUND(I274*H274,2)</f>
        <v>0</v>
      </c>
      <c r="BL274" s="18" t="s">
        <v>133</v>
      </c>
      <c r="BM274" s="213" t="s">
        <v>400</v>
      </c>
    </row>
    <row r="275" s="2" customFormat="1">
      <c r="A275" s="40"/>
      <c r="B275" s="41"/>
      <c r="C275" s="42"/>
      <c r="D275" s="228" t="s">
        <v>176</v>
      </c>
      <c r="E275" s="42"/>
      <c r="F275" s="229" t="s">
        <v>401</v>
      </c>
      <c r="G275" s="42"/>
      <c r="H275" s="42"/>
      <c r="I275" s="230"/>
      <c r="J275" s="42"/>
      <c r="K275" s="42"/>
      <c r="L275" s="46"/>
      <c r="M275" s="231"/>
      <c r="N275" s="232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8" t="s">
        <v>176</v>
      </c>
      <c r="AU275" s="18" t="s">
        <v>21</v>
      </c>
    </row>
    <row r="276" s="2" customFormat="1">
      <c r="A276" s="40"/>
      <c r="B276" s="41"/>
      <c r="C276" s="42"/>
      <c r="D276" s="233" t="s">
        <v>178</v>
      </c>
      <c r="E276" s="42"/>
      <c r="F276" s="234" t="s">
        <v>260</v>
      </c>
      <c r="G276" s="42"/>
      <c r="H276" s="42"/>
      <c r="I276" s="230"/>
      <c r="J276" s="42"/>
      <c r="K276" s="42"/>
      <c r="L276" s="46"/>
      <c r="M276" s="231"/>
      <c r="N276" s="232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8" t="s">
        <v>178</v>
      </c>
      <c r="AU276" s="18" t="s">
        <v>21</v>
      </c>
    </row>
    <row r="277" s="16" customFormat="1">
      <c r="A277" s="16"/>
      <c r="B277" s="268"/>
      <c r="C277" s="269"/>
      <c r="D277" s="233" t="s">
        <v>180</v>
      </c>
      <c r="E277" s="270" t="s">
        <v>44</v>
      </c>
      <c r="F277" s="271" t="s">
        <v>261</v>
      </c>
      <c r="G277" s="269"/>
      <c r="H277" s="270" t="s">
        <v>44</v>
      </c>
      <c r="I277" s="272"/>
      <c r="J277" s="269"/>
      <c r="K277" s="269"/>
      <c r="L277" s="273"/>
      <c r="M277" s="274"/>
      <c r="N277" s="275"/>
      <c r="O277" s="275"/>
      <c r="P277" s="275"/>
      <c r="Q277" s="275"/>
      <c r="R277" s="275"/>
      <c r="S277" s="275"/>
      <c r="T277" s="27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T277" s="277" t="s">
        <v>180</v>
      </c>
      <c r="AU277" s="277" t="s">
        <v>21</v>
      </c>
      <c r="AV277" s="16" t="s">
        <v>90</v>
      </c>
      <c r="AW277" s="16" t="s">
        <v>42</v>
      </c>
      <c r="AX277" s="16" t="s">
        <v>82</v>
      </c>
      <c r="AY277" s="277" t="s">
        <v>128</v>
      </c>
    </row>
    <row r="278" s="13" customFormat="1">
      <c r="A278" s="13"/>
      <c r="B278" s="235"/>
      <c r="C278" s="236"/>
      <c r="D278" s="233" t="s">
        <v>180</v>
      </c>
      <c r="E278" s="237" t="s">
        <v>44</v>
      </c>
      <c r="F278" s="238" t="s">
        <v>402</v>
      </c>
      <c r="G278" s="236"/>
      <c r="H278" s="239">
        <v>5.1900000000000004</v>
      </c>
      <c r="I278" s="240"/>
      <c r="J278" s="236"/>
      <c r="K278" s="236"/>
      <c r="L278" s="241"/>
      <c r="M278" s="242"/>
      <c r="N278" s="243"/>
      <c r="O278" s="243"/>
      <c r="P278" s="243"/>
      <c r="Q278" s="243"/>
      <c r="R278" s="243"/>
      <c r="S278" s="243"/>
      <c r="T278" s="24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5" t="s">
        <v>180</v>
      </c>
      <c r="AU278" s="245" t="s">
        <v>21</v>
      </c>
      <c r="AV278" s="13" t="s">
        <v>21</v>
      </c>
      <c r="AW278" s="13" t="s">
        <v>42</v>
      </c>
      <c r="AX278" s="13" t="s">
        <v>82</v>
      </c>
      <c r="AY278" s="245" t="s">
        <v>128</v>
      </c>
    </row>
    <row r="279" s="14" customFormat="1">
      <c r="A279" s="14"/>
      <c r="B279" s="246"/>
      <c r="C279" s="247"/>
      <c r="D279" s="233" t="s">
        <v>180</v>
      </c>
      <c r="E279" s="248" t="s">
        <v>44</v>
      </c>
      <c r="F279" s="249" t="s">
        <v>182</v>
      </c>
      <c r="G279" s="247"/>
      <c r="H279" s="250">
        <v>5.1900000000000004</v>
      </c>
      <c r="I279" s="251"/>
      <c r="J279" s="247"/>
      <c r="K279" s="247"/>
      <c r="L279" s="252"/>
      <c r="M279" s="253"/>
      <c r="N279" s="254"/>
      <c r="O279" s="254"/>
      <c r="P279" s="254"/>
      <c r="Q279" s="254"/>
      <c r="R279" s="254"/>
      <c r="S279" s="254"/>
      <c r="T279" s="25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6" t="s">
        <v>180</v>
      </c>
      <c r="AU279" s="256" t="s">
        <v>21</v>
      </c>
      <c r="AV279" s="14" t="s">
        <v>133</v>
      </c>
      <c r="AW279" s="14" t="s">
        <v>42</v>
      </c>
      <c r="AX279" s="14" t="s">
        <v>90</v>
      </c>
      <c r="AY279" s="256" t="s">
        <v>128</v>
      </c>
    </row>
    <row r="280" s="2" customFormat="1" ht="24.15" customHeight="1">
      <c r="A280" s="40"/>
      <c r="B280" s="41"/>
      <c r="C280" s="201" t="s">
        <v>403</v>
      </c>
      <c r="D280" s="201" t="s">
        <v>129</v>
      </c>
      <c r="E280" s="202" t="s">
        <v>404</v>
      </c>
      <c r="F280" s="203" t="s">
        <v>405</v>
      </c>
      <c r="G280" s="204" t="s">
        <v>174</v>
      </c>
      <c r="H280" s="205">
        <v>381.5</v>
      </c>
      <c r="I280" s="206"/>
      <c r="J280" s="207">
        <f>ROUND(I280*H280,2)</f>
        <v>0</v>
      </c>
      <c r="K280" s="208"/>
      <c r="L280" s="46"/>
      <c r="M280" s="209" t="s">
        <v>44</v>
      </c>
      <c r="N280" s="210" t="s">
        <v>53</v>
      </c>
      <c r="O280" s="86"/>
      <c r="P280" s="211">
        <f>O280*H280</f>
        <v>0</v>
      </c>
      <c r="Q280" s="211">
        <v>0.20266000000000001</v>
      </c>
      <c r="R280" s="211">
        <f>Q280*H280</f>
        <v>77.314790000000002</v>
      </c>
      <c r="S280" s="211">
        <v>0</v>
      </c>
      <c r="T280" s="212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3" t="s">
        <v>133</v>
      </c>
      <c r="AT280" s="213" t="s">
        <v>129</v>
      </c>
      <c r="AU280" s="213" t="s">
        <v>21</v>
      </c>
      <c r="AY280" s="18" t="s">
        <v>128</v>
      </c>
      <c r="BE280" s="214">
        <f>IF(N280="základní",J280,0)</f>
        <v>0</v>
      </c>
      <c r="BF280" s="214">
        <f>IF(N280="snížená",J280,0)</f>
        <v>0</v>
      </c>
      <c r="BG280" s="214">
        <f>IF(N280="zákl. přenesená",J280,0)</f>
        <v>0</v>
      </c>
      <c r="BH280" s="214">
        <f>IF(N280="sníž. přenesená",J280,0)</f>
        <v>0</v>
      </c>
      <c r="BI280" s="214">
        <f>IF(N280="nulová",J280,0)</f>
        <v>0</v>
      </c>
      <c r="BJ280" s="18" t="s">
        <v>90</v>
      </c>
      <c r="BK280" s="214">
        <f>ROUND(I280*H280,2)</f>
        <v>0</v>
      </c>
      <c r="BL280" s="18" t="s">
        <v>133</v>
      </c>
      <c r="BM280" s="213" t="s">
        <v>406</v>
      </c>
    </row>
    <row r="281" s="2" customFormat="1">
      <c r="A281" s="40"/>
      <c r="B281" s="41"/>
      <c r="C281" s="42"/>
      <c r="D281" s="228" t="s">
        <v>176</v>
      </c>
      <c r="E281" s="42"/>
      <c r="F281" s="229" t="s">
        <v>407</v>
      </c>
      <c r="G281" s="42"/>
      <c r="H281" s="42"/>
      <c r="I281" s="230"/>
      <c r="J281" s="42"/>
      <c r="K281" s="42"/>
      <c r="L281" s="46"/>
      <c r="M281" s="231"/>
      <c r="N281" s="232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8" t="s">
        <v>176</v>
      </c>
      <c r="AU281" s="18" t="s">
        <v>21</v>
      </c>
    </row>
    <row r="282" s="2" customFormat="1">
      <c r="A282" s="40"/>
      <c r="B282" s="41"/>
      <c r="C282" s="42"/>
      <c r="D282" s="233" t="s">
        <v>178</v>
      </c>
      <c r="E282" s="42"/>
      <c r="F282" s="234" t="s">
        <v>260</v>
      </c>
      <c r="G282" s="42"/>
      <c r="H282" s="42"/>
      <c r="I282" s="230"/>
      <c r="J282" s="42"/>
      <c r="K282" s="42"/>
      <c r="L282" s="46"/>
      <c r="M282" s="231"/>
      <c r="N282" s="232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8" t="s">
        <v>178</v>
      </c>
      <c r="AU282" s="18" t="s">
        <v>21</v>
      </c>
    </row>
    <row r="283" s="13" customFormat="1">
      <c r="A283" s="13"/>
      <c r="B283" s="235"/>
      <c r="C283" s="236"/>
      <c r="D283" s="233" t="s">
        <v>180</v>
      </c>
      <c r="E283" s="237" t="s">
        <v>44</v>
      </c>
      <c r="F283" s="238" t="s">
        <v>361</v>
      </c>
      <c r="G283" s="236"/>
      <c r="H283" s="239">
        <v>276</v>
      </c>
      <c r="I283" s="240"/>
      <c r="J283" s="236"/>
      <c r="K283" s="236"/>
      <c r="L283" s="241"/>
      <c r="M283" s="242"/>
      <c r="N283" s="243"/>
      <c r="O283" s="243"/>
      <c r="P283" s="243"/>
      <c r="Q283" s="243"/>
      <c r="R283" s="243"/>
      <c r="S283" s="243"/>
      <c r="T283" s="24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5" t="s">
        <v>180</v>
      </c>
      <c r="AU283" s="245" t="s">
        <v>21</v>
      </c>
      <c r="AV283" s="13" t="s">
        <v>21</v>
      </c>
      <c r="AW283" s="13" t="s">
        <v>42</v>
      </c>
      <c r="AX283" s="13" t="s">
        <v>82</v>
      </c>
      <c r="AY283" s="245" t="s">
        <v>128</v>
      </c>
    </row>
    <row r="284" s="13" customFormat="1">
      <c r="A284" s="13"/>
      <c r="B284" s="235"/>
      <c r="C284" s="236"/>
      <c r="D284" s="233" t="s">
        <v>180</v>
      </c>
      <c r="E284" s="237" t="s">
        <v>44</v>
      </c>
      <c r="F284" s="238" t="s">
        <v>362</v>
      </c>
      <c r="G284" s="236"/>
      <c r="H284" s="239">
        <v>2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180</v>
      </c>
      <c r="AU284" s="245" t="s">
        <v>21</v>
      </c>
      <c r="AV284" s="13" t="s">
        <v>21</v>
      </c>
      <c r="AW284" s="13" t="s">
        <v>42</v>
      </c>
      <c r="AX284" s="13" t="s">
        <v>82</v>
      </c>
      <c r="AY284" s="245" t="s">
        <v>128</v>
      </c>
    </row>
    <row r="285" s="13" customFormat="1">
      <c r="A285" s="13"/>
      <c r="B285" s="235"/>
      <c r="C285" s="236"/>
      <c r="D285" s="233" t="s">
        <v>180</v>
      </c>
      <c r="E285" s="237" t="s">
        <v>44</v>
      </c>
      <c r="F285" s="238" t="s">
        <v>363</v>
      </c>
      <c r="G285" s="236"/>
      <c r="H285" s="239">
        <v>1.5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180</v>
      </c>
      <c r="AU285" s="245" t="s">
        <v>21</v>
      </c>
      <c r="AV285" s="13" t="s">
        <v>21</v>
      </c>
      <c r="AW285" s="13" t="s">
        <v>42</v>
      </c>
      <c r="AX285" s="13" t="s">
        <v>82</v>
      </c>
      <c r="AY285" s="245" t="s">
        <v>128</v>
      </c>
    </row>
    <row r="286" s="13" customFormat="1">
      <c r="A286" s="13"/>
      <c r="B286" s="235"/>
      <c r="C286" s="236"/>
      <c r="D286" s="233" t="s">
        <v>180</v>
      </c>
      <c r="E286" s="237" t="s">
        <v>44</v>
      </c>
      <c r="F286" s="238" t="s">
        <v>364</v>
      </c>
      <c r="G286" s="236"/>
      <c r="H286" s="239">
        <v>98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5" t="s">
        <v>180</v>
      </c>
      <c r="AU286" s="245" t="s">
        <v>21</v>
      </c>
      <c r="AV286" s="13" t="s">
        <v>21</v>
      </c>
      <c r="AW286" s="13" t="s">
        <v>42</v>
      </c>
      <c r="AX286" s="13" t="s">
        <v>82</v>
      </c>
      <c r="AY286" s="245" t="s">
        <v>128</v>
      </c>
    </row>
    <row r="287" s="13" customFormat="1">
      <c r="A287" s="13"/>
      <c r="B287" s="235"/>
      <c r="C287" s="236"/>
      <c r="D287" s="233" t="s">
        <v>180</v>
      </c>
      <c r="E287" s="237" t="s">
        <v>44</v>
      </c>
      <c r="F287" s="238" t="s">
        <v>365</v>
      </c>
      <c r="G287" s="236"/>
      <c r="H287" s="239">
        <v>4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5" t="s">
        <v>180</v>
      </c>
      <c r="AU287" s="245" t="s">
        <v>21</v>
      </c>
      <c r="AV287" s="13" t="s">
        <v>21</v>
      </c>
      <c r="AW287" s="13" t="s">
        <v>42</v>
      </c>
      <c r="AX287" s="13" t="s">
        <v>82</v>
      </c>
      <c r="AY287" s="245" t="s">
        <v>128</v>
      </c>
    </row>
    <row r="288" s="14" customFormat="1">
      <c r="A288" s="14"/>
      <c r="B288" s="246"/>
      <c r="C288" s="247"/>
      <c r="D288" s="233" t="s">
        <v>180</v>
      </c>
      <c r="E288" s="248" t="s">
        <v>44</v>
      </c>
      <c r="F288" s="249" t="s">
        <v>182</v>
      </c>
      <c r="G288" s="247"/>
      <c r="H288" s="250">
        <v>381.5</v>
      </c>
      <c r="I288" s="251"/>
      <c r="J288" s="247"/>
      <c r="K288" s="247"/>
      <c r="L288" s="252"/>
      <c r="M288" s="253"/>
      <c r="N288" s="254"/>
      <c r="O288" s="254"/>
      <c r="P288" s="254"/>
      <c r="Q288" s="254"/>
      <c r="R288" s="254"/>
      <c r="S288" s="254"/>
      <c r="T288" s="25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6" t="s">
        <v>180</v>
      </c>
      <c r="AU288" s="256" t="s">
        <v>21</v>
      </c>
      <c r="AV288" s="14" t="s">
        <v>133</v>
      </c>
      <c r="AW288" s="14" t="s">
        <v>42</v>
      </c>
      <c r="AX288" s="14" t="s">
        <v>90</v>
      </c>
      <c r="AY288" s="256" t="s">
        <v>128</v>
      </c>
    </row>
    <row r="289" s="11" customFormat="1" ht="22.8" customHeight="1">
      <c r="A289" s="11"/>
      <c r="B289" s="187"/>
      <c r="C289" s="188"/>
      <c r="D289" s="189" t="s">
        <v>81</v>
      </c>
      <c r="E289" s="226" t="s">
        <v>127</v>
      </c>
      <c r="F289" s="226" t="s">
        <v>408</v>
      </c>
      <c r="G289" s="188"/>
      <c r="H289" s="188"/>
      <c r="I289" s="191"/>
      <c r="J289" s="227">
        <f>BK289</f>
        <v>0</v>
      </c>
      <c r="K289" s="188"/>
      <c r="L289" s="193"/>
      <c r="M289" s="194"/>
      <c r="N289" s="195"/>
      <c r="O289" s="195"/>
      <c r="P289" s="196">
        <f>SUM(P290:P383)</f>
        <v>0</v>
      </c>
      <c r="Q289" s="195"/>
      <c r="R289" s="196">
        <f>SUM(R290:R383)</f>
        <v>135.58746500000001</v>
      </c>
      <c r="S289" s="195"/>
      <c r="T289" s="197">
        <f>SUM(T290:T383)</f>
        <v>0</v>
      </c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R289" s="198" t="s">
        <v>90</v>
      </c>
      <c r="AT289" s="199" t="s">
        <v>81</v>
      </c>
      <c r="AU289" s="199" t="s">
        <v>90</v>
      </c>
      <c r="AY289" s="198" t="s">
        <v>128</v>
      </c>
      <c r="BK289" s="200">
        <f>SUM(BK290:BK383)</f>
        <v>0</v>
      </c>
    </row>
    <row r="290" s="2" customFormat="1" ht="24.15" customHeight="1">
      <c r="A290" s="40"/>
      <c r="B290" s="41"/>
      <c r="C290" s="201" t="s">
        <v>409</v>
      </c>
      <c r="D290" s="201" t="s">
        <v>129</v>
      </c>
      <c r="E290" s="202" t="s">
        <v>410</v>
      </c>
      <c r="F290" s="203" t="s">
        <v>411</v>
      </c>
      <c r="G290" s="204" t="s">
        <v>174</v>
      </c>
      <c r="H290" s="205">
        <v>8.4000000000000004</v>
      </c>
      <c r="I290" s="206"/>
      <c r="J290" s="207">
        <f>ROUND(I290*H290,2)</f>
        <v>0</v>
      </c>
      <c r="K290" s="208"/>
      <c r="L290" s="46"/>
      <c r="M290" s="209" t="s">
        <v>44</v>
      </c>
      <c r="N290" s="210" t="s">
        <v>53</v>
      </c>
      <c r="O290" s="86"/>
      <c r="P290" s="211">
        <f>O290*H290</f>
        <v>0</v>
      </c>
      <c r="Q290" s="211">
        <v>0</v>
      </c>
      <c r="R290" s="211">
        <f>Q290*H290</f>
        <v>0</v>
      </c>
      <c r="S290" s="211">
        <v>0</v>
      </c>
      <c r="T290" s="212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3" t="s">
        <v>133</v>
      </c>
      <c r="AT290" s="213" t="s">
        <v>129</v>
      </c>
      <c r="AU290" s="213" t="s">
        <v>21</v>
      </c>
      <c r="AY290" s="18" t="s">
        <v>128</v>
      </c>
      <c r="BE290" s="214">
        <f>IF(N290="základní",J290,0)</f>
        <v>0</v>
      </c>
      <c r="BF290" s="214">
        <f>IF(N290="snížená",J290,0)</f>
        <v>0</v>
      </c>
      <c r="BG290" s="214">
        <f>IF(N290="zákl. přenesená",J290,0)</f>
        <v>0</v>
      </c>
      <c r="BH290" s="214">
        <f>IF(N290="sníž. přenesená",J290,0)</f>
        <v>0</v>
      </c>
      <c r="BI290" s="214">
        <f>IF(N290="nulová",J290,0)</f>
        <v>0</v>
      </c>
      <c r="BJ290" s="18" t="s">
        <v>90</v>
      </c>
      <c r="BK290" s="214">
        <f>ROUND(I290*H290,2)</f>
        <v>0</v>
      </c>
      <c r="BL290" s="18" t="s">
        <v>133</v>
      </c>
      <c r="BM290" s="213" t="s">
        <v>412</v>
      </c>
    </row>
    <row r="291" s="2" customFormat="1">
      <c r="A291" s="40"/>
      <c r="B291" s="41"/>
      <c r="C291" s="42"/>
      <c r="D291" s="228" t="s">
        <v>176</v>
      </c>
      <c r="E291" s="42"/>
      <c r="F291" s="229" t="s">
        <v>413</v>
      </c>
      <c r="G291" s="42"/>
      <c r="H291" s="42"/>
      <c r="I291" s="230"/>
      <c r="J291" s="42"/>
      <c r="K291" s="42"/>
      <c r="L291" s="46"/>
      <c r="M291" s="231"/>
      <c r="N291" s="232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8" t="s">
        <v>176</v>
      </c>
      <c r="AU291" s="18" t="s">
        <v>21</v>
      </c>
    </row>
    <row r="292" s="2" customFormat="1">
      <c r="A292" s="40"/>
      <c r="B292" s="41"/>
      <c r="C292" s="42"/>
      <c r="D292" s="233" t="s">
        <v>178</v>
      </c>
      <c r="E292" s="42"/>
      <c r="F292" s="234" t="s">
        <v>260</v>
      </c>
      <c r="G292" s="42"/>
      <c r="H292" s="42"/>
      <c r="I292" s="230"/>
      <c r="J292" s="42"/>
      <c r="K292" s="42"/>
      <c r="L292" s="46"/>
      <c r="M292" s="231"/>
      <c r="N292" s="232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8" t="s">
        <v>178</v>
      </c>
      <c r="AU292" s="18" t="s">
        <v>21</v>
      </c>
    </row>
    <row r="293" s="13" customFormat="1">
      <c r="A293" s="13"/>
      <c r="B293" s="235"/>
      <c r="C293" s="236"/>
      <c r="D293" s="233" t="s">
        <v>180</v>
      </c>
      <c r="E293" s="237" t="s">
        <v>44</v>
      </c>
      <c r="F293" s="238" t="s">
        <v>414</v>
      </c>
      <c r="G293" s="236"/>
      <c r="H293" s="239">
        <v>8.4000000000000004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5" t="s">
        <v>180</v>
      </c>
      <c r="AU293" s="245" t="s">
        <v>21</v>
      </c>
      <c r="AV293" s="13" t="s">
        <v>21</v>
      </c>
      <c r="AW293" s="13" t="s">
        <v>42</v>
      </c>
      <c r="AX293" s="13" t="s">
        <v>82</v>
      </c>
      <c r="AY293" s="245" t="s">
        <v>128</v>
      </c>
    </row>
    <row r="294" s="14" customFormat="1">
      <c r="A294" s="14"/>
      <c r="B294" s="246"/>
      <c r="C294" s="247"/>
      <c r="D294" s="233" t="s">
        <v>180</v>
      </c>
      <c r="E294" s="248" t="s">
        <v>44</v>
      </c>
      <c r="F294" s="249" t="s">
        <v>182</v>
      </c>
      <c r="G294" s="247"/>
      <c r="H294" s="250">
        <v>8.4000000000000004</v>
      </c>
      <c r="I294" s="251"/>
      <c r="J294" s="247"/>
      <c r="K294" s="247"/>
      <c r="L294" s="252"/>
      <c r="M294" s="253"/>
      <c r="N294" s="254"/>
      <c r="O294" s="254"/>
      <c r="P294" s="254"/>
      <c r="Q294" s="254"/>
      <c r="R294" s="254"/>
      <c r="S294" s="254"/>
      <c r="T294" s="25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6" t="s">
        <v>180</v>
      </c>
      <c r="AU294" s="256" t="s">
        <v>21</v>
      </c>
      <c r="AV294" s="14" t="s">
        <v>133</v>
      </c>
      <c r="AW294" s="14" t="s">
        <v>42</v>
      </c>
      <c r="AX294" s="14" t="s">
        <v>90</v>
      </c>
      <c r="AY294" s="256" t="s">
        <v>128</v>
      </c>
    </row>
    <row r="295" s="2" customFormat="1" ht="24.15" customHeight="1">
      <c r="A295" s="40"/>
      <c r="B295" s="41"/>
      <c r="C295" s="201" t="s">
        <v>415</v>
      </c>
      <c r="D295" s="201" t="s">
        <v>129</v>
      </c>
      <c r="E295" s="202" t="s">
        <v>416</v>
      </c>
      <c r="F295" s="203" t="s">
        <v>417</v>
      </c>
      <c r="G295" s="204" t="s">
        <v>174</v>
      </c>
      <c r="H295" s="205">
        <v>884</v>
      </c>
      <c r="I295" s="206"/>
      <c r="J295" s="207">
        <f>ROUND(I295*H295,2)</f>
        <v>0</v>
      </c>
      <c r="K295" s="208"/>
      <c r="L295" s="46"/>
      <c r="M295" s="209" t="s">
        <v>44</v>
      </c>
      <c r="N295" s="210" t="s">
        <v>53</v>
      </c>
      <c r="O295" s="86"/>
      <c r="P295" s="211">
        <f>O295*H295</f>
        <v>0</v>
      </c>
      <c r="Q295" s="211">
        <v>0</v>
      </c>
      <c r="R295" s="211">
        <f>Q295*H295</f>
        <v>0</v>
      </c>
      <c r="S295" s="211">
        <v>0</v>
      </c>
      <c r="T295" s="212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3" t="s">
        <v>133</v>
      </c>
      <c r="AT295" s="213" t="s">
        <v>129</v>
      </c>
      <c r="AU295" s="213" t="s">
        <v>21</v>
      </c>
      <c r="AY295" s="18" t="s">
        <v>128</v>
      </c>
      <c r="BE295" s="214">
        <f>IF(N295="základní",J295,0)</f>
        <v>0</v>
      </c>
      <c r="BF295" s="214">
        <f>IF(N295="snížená",J295,0)</f>
        <v>0</v>
      </c>
      <c r="BG295" s="214">
        <f>IF(N295="zákl. přenesená",J295,0)</f>
        <v>0</v>
      </c>
      <c r="BH295" s="214">
        <f>IF(N295="sníž. přenesená",J295,0)</f>
        <v>0</v>
      </c>
      <c r="BI295" s="214">
        <f>IF(N295="nulová",J295,0)</f>
        <v>0</v>
      </c>
      <c r="BJ295" s="18" t="s">
        <v>90</v>
      </c>
      <c r="BK295" s="214">
        <f>ROUND(I295*H295,2)</f>
        <v>0</v>
      </c>
      <c r="BL295" s="18" t="s">
        <v>133</v>
      </c>
      <c r="BM295" s="213" t="s">
        <v>418</v>
      </c>
    </row>
    <row r="296" s="2" customFormat="1">
      <c r="A296" s="40"/>
      <c r="B296" s="41"/>
      <c r="C296" s="42"/>
      <c r="D296" s="228" t="s">
        <v>176</v>
      </c>
      <c r="E296" s="42"/>
      <c r="F296" s="229" t="s">
        <v>419</v>
      </c>
      <c r="G296" s="42"/>
      <c r="H296" s="42"/>
      <c r="I296" s="230"/>
      <c r="J296" s="42"/>
      <c r="K296" s="42"/>
      <c r="L296" s="46"/>
      <c r="M296" s="231"/>
      <c r="N296" s="232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8" t="s">
        <v>176</v>
      </c>
      <c r="AU296" s="18" t="s">
        <v>21</v>
      </c>
    </row>
    <row r="297" s="2" customFormat="1">
      <c r="A297" s="40"/>
      <c r="B297" s="41"/>
      <c r="C297" s="42"/>
      <c r="D297" s="233" t="s">
        <v>178</v>
      </c>
      <c r="E297" s="42"/>
      <c r="F297" s="234" t="s">
        <v>260</v>
      </c>
      <c r="G297" s="42"/>
      <c r="H297" s="42"/>
      <c r="I297" s="230"/>
      <c r="J297" s="42"/>
      <c r="K297" s="42"/>
      <c r="L297" s="46"/>
      <c r="M297" s="231"/>
      <c r="N297" s="232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8" t="s">
        <v>178</v>
      </c>
      <c r="AU297" s="18" t="s">
        <v>21</v>
      </c>
    </row>
    <row r="298" s="13" customFormat="1">
      <c r="A298" s="13"/>
      <c r="B298" s="235"/>
      <c r="C298" s="236"/>
      <c r="D298" s="233" t="s">
        <v>180</v>
      </c>
      <c r="E298" s="237" t="s">
        <v>44</v>
      </c>
      <c r="F298" s="238" t="s">
        <v>360</v>
      </c>
      <c r="G298" s="236"/>
      <c r="H298" s="239">
        <v>365</v>
      </c>
      <c r="I298" s="240"/>
      <c r="J298" s="236"/>
      <c r="K298" s="236"/>
      <c r="L298" s="241"/>
      <c r="M298" s="242"/>
      <c r="N298" s="243"/>
      <c r="O298" s="243"/>
      <c r="P298" s="243"/>
      <c r="Q298" s="243"/>
      <c r="R298" s="243"/>
      <c r="S298" s="243"/>
      <c r="T298" s="24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5" t="s">
        <v>180</v>
      </c>
      <c r="AU298" s="245" t="s">
        <v>21</v>
      </c>
      <c r="AV298" s="13" t="s">
        <v>21</v>
      </c>
      <c r="AW298" s="13" t="s">
        <v>42</v>
      </c>
      <c r="AX298" s="13" t="s">
        <v>82</v>
      </c>
      <c r="AY298" s="245" t="s">
        <v>128</v>
      </c>
    </row>
    <row r="299" s="13" customFormat="1">
      <c r="A299" s="13"/>
      <c r="B299" s="235"/>
      <c r="C299" s="236"/>
      <c r="D299" s="233" t="s">
        <v>180</v>
      </c>
      <c r="E299" s="237" t="s">
        <v>44</v>
      </c>
      <c r="F299" s="238" t="s">
        <v>361</v>
      </c>
      <c r="G299" s="236"/>
      <c r="H299" s="239">
        <v>276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180</v>
      </c>
      <c r="AU299" s="245" t="s">
        <v>21</v>
      </c>
      <c r="AV299" s="13" t="s">
        <v>21</v>
      </c>
      <c r="AW299" s="13" t="s">
        <v>42</v>
      </c>
      <c r="AX299" s="13" t="s">
        <v>82</v>
      </c>
      <c r="AY299" s="245" t="s">
        <v>128</v>
      </c>
    </row>
    <row r="300" s="13" customFormat="1">
      <c r="A300" s="13"/>
      <c r="B300" s="235"/>
      <c r="C300" s="236"/>
      <c r="D300" s="233" t="s">
        <v>180</v>
      </c>
      <c r="E300" s="237" t="s">
        <v>44</v>
      </c>
      <c r="F300" s="238" t="s">
        <v>362</v>
      </c>
      <c r="G300" s="236"/>
      <c r="H300" s="239">
        <v>2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5" t="s">
        <v>180</v>
      </c>
      <c r="AU300" s="245" t="s">
        <v>21</v>
      </c>
      <c r="AV300" s="13" t="s">
        <v>21</v>
      </c>
      <c r="AW300" s="13" t="s">
        <v>42</v>
      </c>
      <c r="AX300" s="13" t="s">
        <v>82</v>
      </c>
      <c r="AY300" s="245" t="s">
        <v>128</v>
      </c>
    </row>
    <row r="301" s="13" customFormat="1">
      <c r="A301" s="13"/>
      <c r="B301" s="235"/>
      <c r="C301" s="236"/>
      <c r="D301" s="233" t="s">
        <v>180</v>
      </c>
      <c r="E301" s="237" t="s">
        <v>44</v>
      </c>
      <c r="F301" s="238" t="s">
        <v>363</v>
      </c>
      <c r="G301" s="236"/>
      <c r="H301" s="239">
        <v>1.5</v>
      </c>
      <c r="I301" s="240"/>
      <c r="J301" s="236"/>
      <c r="K301" s="236"/>
      <c r="L301" s="241"/>
      <c r="M301" s="242"/>
      <c r="N301" s="243"/>
      <c r="O301" s="243"/>
      <c r="P301" s="243"/>
      <c r="Q301" s="243"/>
      <c r="R301" s="243"/>
      <c r="S301" s="243"/>
      <c r="T301" s="24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5" t="s">
        <v>180</v>
      </c>
      <c r="AU301" s="245" t="s">
        <v>21</v>
      </c>
      <c r="AV301" s="13" t="s">
        <v>21</v>
      </c>
      <c r="AW301" s="13" t="s">
        <v>42</v>
      </c>
      <c r="AX301" s="13" t="s">
        <v>82</v>
      </c>
      <c r="AY301" s="245" t="s">
        <v>128</v>
      </c>
    </row>
    <row r="302" s="13" customFormat="1">
      <c r="A302" s="13"/>
      <c r="B302" s="235"/>
      <c r="C302" s="236"/>
      <c r="D302" s="233" t="s">
        <v>180</v>
      </c>
      <c r="E302" s="237" t="s">
        <v>44</v>
      </c>
      <c r="F302" s="238" t="s">
        <v>364</v>
      </c>
      <c r="G302" s="236"/>
      <c r="H302" s="239">
        <v>98</v>
      </c>
      <c r="I302" s="240"/>
      <c r="J302" s="236"/>
      <c r="K302" s="236"/>
      <c r="L302" s="241"/>
      <c r="M302" s="242"/>
      <c r="N302" s="243"/>
      <c r="O302" s="243"/>
      <c r="P302" s="243"/>
      <c r="Q302" s="243"/>
      <c r="R302" s="243"/>
      <c r="S302" s="243"/>
      <c r="T302" s="24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5" t="s">
        <v>180</v>
      </c>
      <c r="AU302" s="245" t="s">
        <v>21</v>
      </c>
      <c r="AV302" s="13" t="s">
        <v>21</v>
      </c>
      <c r="AW302" s="13" t="s">
        <v>42</v>
      </c>
      <c r="AX302" s="13" t="s">
        <v>82</v>
      </c>
      <c r="AY302" s="245" t="s">
        <v>128</v>
      </c>
    </row>
    <row r="303" s="13" customFormat="1">
      <c r="A303" s="13"/>
      <c r="B303" s="235"/>
      <c r="C303" s="236"/>
      <c r="D303" s="233" t="s">
        <v>180</v>
      </c>
      <c r="E303" s="237" t="s">
        <v>44</v>
      </c>
      <c r="F303" s="238" t="s">
        <v>365</v>
      </c>
      <c r="G303" s="236"/>
      <c r="H303" s="239">
        <v>4</v>
      </c>
      <c r="I303" s="240"/>
      <c r="J303" s="236"/>
      <c r="K303" s="236"/>
      <c r="L303" s="241"/>
      <c r="M303" s="242"/>
      <c r="N303" s="243"/>
      <c r="O303" s="243"/>
      <c r="P303" s="243"/>
      <c r="Q303" s="243"/>
      <c r="R303" s="243"/>
      <c r="S303" s="243"/>
      <c r="T303" s="24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5" t="s">
        <v>180</v>
      </c>
      <c r="AU303" s="245" t="s">
        <v>21</v>
      </c>
      <c r="AV303" s="13" t="s">
        <v>21</v>
      </c>
      <c r="AW303" s="13" t="s">
        <v>42</v>
      </c>
      <c r="AX303" s="13" t="s">
        <v>82</v>
      </c>
      <c r="AY303" s="245" t="s">
        <v>128</v>
      </c>
    </row>
    <row r="304" s="13" customFormat="1">
      <c r="A304" s="13"/>
      <c r="B304" s="235"/>
      <c r="C304" s="236"/>
      <c r="D304" s="233" t="s">
        <v>180</v>
      </c>
      <c r="E304" s="237" t="s">
        <v>44</v>
      </c>
      <c r="F304" s="238" t="s">
        <v>420</v>
      </c>
      <c r="G304" s="236"/>
      <c r="H304" s="239">
        <v>137.5</v>
      </c>
      <c r="I304" s="240"/>
      <c r="J304" s="236"/>
      <c r="K304" s="236"/>
      <c r="L304" s="241"/>
      <c r="M304" s="242"/>
      <c r="N304" s="243"/>
      <c r="O304" s="243"/>
      <c r="P304" s="243"/>
      <c r="Q304" s="243"/>
      <c r="R304" s="243"/>
      <c r="S304" s="243"/>
      <c r="T304" s="24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5" t="s">
        <v>180</v>
      </c>
      <c r="AU304" s="245" t="s">
        <v>21</v>
      </c>
      <c r="AV304" s="13" t="s">
        <v>21</v>
      </c>
      <c r="AW304" s="13" t="s">
        <v>42</v>
      </c>
      <c r="AX304" s="13" t="s">
        <v>82</v>
      </c>
      <c r="AY304" s="245" t="s">
        <v>128</v>
      </c>
    </row>
    <row r="305" s="14" customFormat="1">
      <c r="A305" s="14"/>
      <c r="B305" s="246"/>
      <c r="C305" s="247"/>
      <c r="D305" s="233" t="s">
        <v>180</v>
      </c>
      <c r="E305" s="248" t="s">
        <v>44</v>
      </c>
      <c r="F305" s="249" t="s">
        <v>182</v>
      </c>
      <c r="G305" s="247"/>
      <c r="H305" s="250">
        <v>884</v>
      </c>
      <c r="I305" s="251"/>
      <c r="J305" s="247"/>
      <c r="K305" s="247"/>
      <c r="L305" s="252"/>
      <c r="M305" s="253"/>
      <c r="N305" s="254"/>
      <c r="O305" s="254"/>
      <c r="P305" s="254"/>
      <c r="Q305" s="254"/>
      <c r="R305" s="254"/>
      <c r="S305" s="254"/>
      <c r="T305" s="25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6" t="s">
        <v>180</v>
      </c>
      <c r="AU305" s="256" t="s">
        <v>21</v>
      </c>
      <c r="AV305" s="14" t="s">
        <v>133</v>
      </c>
      <c r="AW305" s="14" t="s">
        <v>42</v>
      </c>
      <c r="AX305" s="14" t="s">
        <v>90</v>
      </c>
      <c r="AY305" s="256" t="s">
        <v>128</v>
      </c>
    </row>
    <row r="306" s="2" customFormat="1" ht="24.15" customHeight="1">
      <c r="A306" s="40"/>
      <c r="B306" s="41"/>
      <c r="C306" s="201" t="s">
        <v>421</v>
      </c>
      <c r="D306" s="201" t="s">
        <v>129</v>
      </c>
      <c r="E306" s="202" t="s">
        <v>422</v>
      </c>
      <c r="F306" s="203" t="s">
        <v>423</v>
      </c>
      <c r="G306" s="204" t="s">
        <v>174</v>
      </c>
      <c r="H306" s="205">
        <v>892.39999999999998</v>
      </c>
      <c r="I306" s="206"/>
      <c r="J306" s="207">
        <f>ROUND(I306*H306,2)</f>
        <v>0</v>
      </c>
      <c r="K306" s="208"/>
      <c r="L306" s="46"/>
      <c r="M306" s="209" t="s">
        <v>44</v>
      </c>
      <c r="N306" s="210" t="s">
        <v>53</v>
      </c>
      <c r="O306" s="86"/>
      <c r="P306" s="211">
        <f>O306*H306</f>
        <v>0</v>
      </c>
      <c r="Q306" s="211">
        <v>0</v>
      </c>
      <c r="R306" s="211">
        <f>Q306*H306</f>
        <v>0</v>
      </c>
      <c r="S306" s="211">
        <v>0</v>
      </c>
      <c r="T306" s="212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3" t="s">
        <v>133</v>
      </c>
      <c r="AT306" s="213" t="s">
        <v>129</v>
      </c>
      <c r="AU306" s="213" t="s">
        <v>21</v>
      </c>
      <c r="AY306" s="18" t="s">
        <v>128</v>
      </c>
      <c r="BE306" s="214">
        <f>IF(N306="základní",J306,0)</f>
        <v>0</v>
      </c>
      <c r="BF306" s="214">
        <f>IF(N306="snížená",J306,0)</f>
        <v>0</v>
      </c>
      <c r="BG306" s="214">
        <f>IF(N306="zákl. přenesená",J306,0)</f>
        <v>0</v>
      </c>
      <c r="BH306" s="214">
        <f>IF(N306="sníž. přenesená",J306,0)</f>
        <v>0</v>
      </c>
      <c r="BI306" s="214">
        <f>IF(N306="nulová",J306,0)</f>
        <v>0</v>
      </c>
      <c r="BJ306" s="18" t="s">
        <v>90</v>
      </c>
      <c r="BK306" s="214">
        <f>ROUND(I306*H306,2)</f>
        <v>0</v>
      </c>
      <c r="BL306" s="18" t="s">
        <v>133</v>
      </c>
      <c r="BM306" s="213" t="s">
        <v>424</v>
      </c>
    </row>
    <row r="307" s="2" customFormat="1">
      <c r="A307" s="40"/>
      <c r="B307" s="41"/>
      <c r="C307" s="42"/>
      <c r="D307" s="228" t="s">
        <v>176</v>
      </c>
      <c r="E307" s="42"/>
      <c r="F307" s="229" t="s">
        <v>425</v>
      </c>
      <c r="G307" s="42"/>
      <c r="H307" s="42"/>
      <c r="I307" s="230"/>
      <c r="J307" s="42"/>
      <c r="K307" s="42"/>
      <c r="L307" s="46"/>
      <c r="M307" s="231"/>
      <c r="N307" s="232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8" t="s">
        <v>176</v>
      </c>
      <c r="AU307" s="18" t="s">
        <v>21</v>
      </c>
    </row>
    <row r="308" s="2" customFormat="1">
      <c r="A308" s="40"/>
      <c r="B308" s="41"/>
      <c r="C308" s="42"/>
      <c r="D308" s="233" t="s">
        <v>178</v>
      </c>
      <c r="E308" s="42"/>
      <c r="F308" s="234" t="s">
        <v>260</v>
      </c>
      <c r="G308" s="42"/>
      <c r="H308" s="42"/>
      <c r="I308" s="230"/>
      <c r="J308" s="42"/>
      <c r="K308" s="42"/>
      <c r="L308" s="46"/>
      <c r="M308" s="231"/>
      <c r="N308" s="232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8" t="s">
        <v>178</v>
      </c>
      <c r="AU308" s="18" t="s">
        <v>21</v>
      </c>
    </row>
    <row r="309" s="16" customFormat="1">
      <c r="A309" s="16"/>
      <c r="B309" s="268"/>
      <c r="C309" s="269"/>
      <c r="D309" s="233" t="s">
        <v>180</v>
      </c>
      <c r="E309" s="270" t="s">
        <v>44</v>
      </c>
      <c r="F309" s="271" t="s">
        <v>359</v>
      </c>
      <c r="G309" s="269"/>
      <c r="H309" s="270" t="s">
        <v>44</v>
      </c>
      <c r="I309" s="272"/>
      <c r="J309" s="269"/>
      <c r="K309" s="269"/>
      <c r="L309" s="273"/>
      <c r="M309" s="274"/>
      <c r="N309" s="275"/>
      <c r="O309" s="275"/>
      <c r="P309" s="275"/>
      <c r="Q309" s="275"/>
      <c r="R309" s="275"/>
      <c r="S309" s="275"/>
      <c r="T309" s="27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T309" s="277" t="s">
        <v>180</v>
      </c>
      <c r="AU309" s="277" t="s">
        <v>21</v>
      </c>
      <c r="AV309" s="16" t="s">
        <v>90</v>
      </c>
      <c r="AW309" s="16" t="s">
        <v>42</v>
      </c>
      <c r="AX309" s="16" t="s">
        <v>82</v>
      </c>
      <c r="AY309" s="277" t="s">
        <v>128</v>
      </c>
    </row>
    <row r="310" s="13" customFormat="1">
      <c r="A310" s="13"/>
      <c r="B310" s="235"/>
      <c r="C310" s="236"/>
      <c r="D310" s="233" t="s">
        <v>180</v>
      </c>
      <c r="E310" s="237" t="s">
        <v>44</v>
      </c>
      <c r="F310" s="238" t="s">
        <v>360</v>
      </c>
      <c r="G310" s="236"/>
      <c r="H310" s="239">
        <v>365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5" t="s">
        <v>180</v>
      </c>
      <c r="AU310" s="245" t="s">
        <v>21</v>
      </c>
      <c r="AV310" s="13" t="s">
        <v>21</v>
      </c>
      <c r="AW310" s="13" t="s">
        <v>42</v>
      </c>
      <c r="AX310" s="13" t="s">
        <v>82</v>
      </c>
      <c r="AY310" s="245" t="s">
        <v>128</v>
      </c>
    </row>
    <row r="311" s="13" customFormat="1">
      <c r="A311" s="13"/>
      <c r="B311" s="235"/>
      <c r="C311" s="236"/>
      <c r="D311" s="233" t="s">
        <v>180</v>
      </c>
      <c r="E311" s="237" t="s">
        <v>44</v>
      </c>
      <c r="F311" s="238" t="s">
        <v>361</v>
      </c>
      <c r="G311" s="236"/>
      <c r="H311" s="239">
        <v>276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5" t="s">
        <v>180</v>
      </c>
      <c r="AU311" s="245" t="s">
        <v>21</v>
      </c>
      <c r="AV311" s="13" t="s">
        <v>21</v>
      </c>
      <c r="AW311" s="13" t="s">
        <v>42</v>
      </c>
      <c r="AX311" s="13" t="s">
        <v>82</v>
      </c>
      <c r="AY311" s="245" t="s">
        <v>128</v>
      </c>
    </row>
    <row r="312" s="13" customFormat="1">
      <c r="A312" s="13"/>
      <c r="B312" s="235"/>
      <c r="C312" s="236"/>
      <c r="D312" s="233" t="s">
        <v>180</v>
      </c>
      <c r="E312" s="237" t="s">
        <v>44</v>
      </c>
      <c r="F312" s="238" t="s">
        <v>362</v>
      </c>
      <c r="G312" s="236"/>
      <c r="H312" s="239">
        <v>2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180</v>
      </c>
      <c r="AU312" s="245" t="s">
        <v>21</v>
      </c>
      <c r="AV312" s="13" t="s">
        <v>21</v>
      </c>
      <c r="AW312" s="13" t="s">
        <v>42</v>
      </c>
      <c r="AX312" s="13" t="s">
        <v>82</v>
      </c>
      <c r="AY312" s="245" t="s">
        <v>128</v>
      </c>
    </row>
    <row r="313" s="13" customFormat="1">
      <c r="A313" s="13"/>
      <c r="B313" s="235"/>
      <c r="C313" s="236"/>
      <c r="D313" s="233" t="s">
        <v>180</v>
      </c>
      <c r="E313" s="237" t="s">
        <v>44</v>
      </c>
      <c r="F313" s="238" t="s">
        <v>363</v>
      </c>
      <c r="G313" s="236"/>
      <c r="H313" s="239">
        <v>1.5</v>
      </c>
      <c r="I313" s="240"/>
      <c r="J313" s="236"/>
      <c r="K313" s="236"/>
      <c r="L313" s="241"/>
      <c r="M313" s="242"/>
      <c r="N313" s="243"/>
      <c r="O313" s="243"/>
      <c r="P313" s="243"/>
      <c r="Q313" s="243"/>
      <c r="R313" s="243"/>
      <c r="S313" s="243"/>
      <c r="T313" s="24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5" t="s">
        <v>180</v>
      </c>
      <c r="AU313" s="245" t="s">
        <v>21</v>
      </c>
      <c r="AV313" s="13" t="s">
        <v>21</v>
      </c>
      <c r="AW313" s="13" t="s">
        <v>42</v>
      </c>
      <c r="AX313" s="13" t="s">
        <v>82</v>
      </c>
      <c r="AY313" s="245" t="s">
        <v>128</v>
      </c>
    </row>
    <row r="314" s="13" customFormat="1">
      <c r="A314" s="13"/>
      <c r="B314" s="235"/>
      <c r="C314" s="236"/>
      <c r="D314" s="233" t="s">
        <v>180</v>
      </c>
      <c r="E314" s="237" t="s">
        <v>44</v>
      </c>
      <c r="F314" s="238" t="s">
        <v>364</v>
      </c>
      <c r="G314" s="236"/>
      <c r="H314" s="239">
        <v>98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5" t="s">
        <v>180</v>
      </c>
      <c r="AU314" s="245" t="s">
        <v>21</v>
      </c>
      <c r="AV314" s="13" t="s">
        <v>21</v>
      </c>
      <c r="AW314" s="13" t="s">
        <v>42</v>
      </c>
      <c r="AX314" s="13" t="s">
        <v>82</v>
      </c>
      <c r="AY314" s="245" t="s">
        <v>128</v>
      </c>
    </row>
    <row r="315" s="13" customFormat="1">
      <c r="A315" s="13"/>
      <c r="B315" s="235"/>
      <c r="C315" s="236"/>
      <c r="D315" s="233" t="s">
        <v>180</v>
      </c>
      <c r="E315" s="237" t="s">
        <v>44</v>
      </c>
      <c r="F315" s="238" t="s">
        <v>365</v>
      </c>
      <c r="G315" s="236"/>
      <c r="H315" s="239">
        <v>4</v>
      </c>
      <c r="I315" s="240"/>
      <c r="J315" s="236"/>
      <c r="K315" s="236"/>
      <c r="L315" s="241"/>
      <c r="M315" s="242"/>
      <c r="N315" s="243"/>
      <c r="O315" s="243"/>
      <c r="P315" s="243"/>
      <c r="Q315" s="243"/>
      <c r="R315" s="243"/>
      <c r="S315" s="243"/>
      <c r="T315" s="24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5" t="s">
        <v>180</v>
      </c>
      <c r="AU315" s="245" t="s">
        <v>21</v>
      </c>
      <c r="AV315" s="13" t="s">
        <v>21</v>
      </c>
      <c r="AW315" s="13" t="s">
        <v>42</v>
      </c>
      <c r="AX315" s="13" t="s">
        <v>82</v>
      </c>
      <c r="AY315" s="245" t="s">
        <v>128</v>
      </c>
    </row>
    <row r="316" s="13" customFormat="1">
      <c r="A316" s="13"/>
      <c r="B316" s="235"/>
      <c r="C316" s="236"/>
      <c r="D316" s="233" t="s">
        <v>180</v>
      </c>
      <c r="E316" s="237" t="s">
        <v>44</v>
      </c>
      <c r="F316" s="238" t="s">
        <v>366</v>
      </c>
      <c r="G316" s="236"/>
      <c r="H316" s="239">
        <v>137.5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180</v>
      </c>
      <c r="AU316" s="245" t="s">
        <v>21</v>
      </c>
      <c r="AV316" s="13" t="s">
        <v>21</v>
      </c>
      <c r="AW316" s="13" t="s">
        <v>42</v>
      </c>
      <c r="AX316" s="13" t="s">
        <v>82</v>
      </c>
      <c r="AY316" s="245" t="s">
        <v>128</v>
      </c>
    </row>
    <row r="317" s="13" customFormat="1">
      <c r="A317" s="13"/>
      <c r="B317" s="235"/>
      <c r="C317" s="236"/>
      <c r="D317" s="233" t="s">
        <v>180</v>
      </c>
      <c r="E317" s="237" t="s">
        <v>44</v>
      </c>
      <c r="F317" s="238" t="s">
        <v>367</v>
      </c>
      <c r="G317" s="236"/>
      <c r="H317" s="239">
        <v>8.4000000000000004</v>
      </c>
      <c r="I317" s="240"/>
      <c r="J317" s="236"/>
      <c r="K317" s="236"/>
      <c r="L317" s="241"/>
      <c r="M317" s="242"/>
      <c r="N317" s="243"/>
      <c r="O317" s="243"/>
      <c r="P317" s="243"/>
      <c r="Q317" s="243"/>
      <c r="R317" s="243"/>
      <c r="S317" s="243"/>
      <c r="T317" s="244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5" t="s">
        <v>180</v>
      </c>
      <c r="AU317" s="245" t="s">
        <v>21</v>
      </c>
      <c r="AV317" s="13" t="s">
        <v>21</v>
      </c>
      <c r="AW317" s="13" t="s">
        <v>42</v>
      </c>
      <c r="AX317" s="13" t="s">
        <v>82</v>
      </c>
      <c r="AY317" s="245" t="s">
        <v>128</v>
      </c>
    </row>
    <row r="318" s="14" customFormat="1">
      <c r="A318" s="14"/>
      <c r="B318" s="246"/>
      <c r="C318" s="247"/>
      <c r="D318" s="233" t="s">
        <v>180</v>
      </c>
      <c r="E318" s="248" t="s">
        <v>44</v>
      </c>
      <c r="F318" s="249" t="s">
        <v>182</v>
      </c>
      <c r="G318" s="247"/>
      <c r="H318" s="250">
        <v>892.39999999999998</v>
      </c>
      <c r="I318" s="251"/>
      <c r="J318" s="247"/>
      <c r="K318" s="247"/>
      <c r="L318" s="252"/>
      <c r="M318" s="253"/>
      <c r="N318" s="254"/>
      <c r="O318" s="254"/>
      <c r="P318" s="254"/>
      <c r="Q318" s="254"/>
      <c r="R318" s="254"/>
      <c r="S318" s="254"/>
      <c r="T318" s="25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6" t="s">
        <v>180</v>
      </c>
      <c r="AU318" s="256" t="s">
        <v>21</v>
      </c>
      <c r="AV318" s="14" t="s">
        <v>133</v>
      </c>
      <c r="AW318" s="14" t="s">
        <v>42</v>
      </c>
      <c r="AX318" s="14" t="s">
        <v>90</v>
      </c>
      <c r="AY318" s="256" t="s">
        <v>128</v>
      </c>
    </row>
    <row r="319" s="2" customFormat="1" ht="24.15" customHeight="1">
      <c r="A319" s="40"/>
      <c r="B319" s="41"/>
      <c r="C319" s="201" t="s">
        <v>29</v>
      </c>
      <c r="D319" s="201" t="s">
        <v>129</v>
      </c>
      <c r="E319" s="202" t="s">
        <v>426</v>
      </c>
      <c r="F319" s="203" t="s">
        <v>427</v>
      </c>
      <c r="G319" s="204" t="s">
        <v>174</v>
      </c>
      <c r="H319" s="205">
        <v>365</v>
      </c>
      <c r="I319" s="206"/>
      <c r="J319" s="207">
        <f>ROUND(I319*H319,2)</f>
        <v>0</v>
      </c>
      <c r="K319" s="208"/>
      <c r="L319" s="46"/>
      <c r="M319" s="209" t="s">
        <v>44</v>
      </c>
      <c r="N319" s="210" t="s">
        <v>53</v>
      </c>
      <c r="O319" s="86"/>
      <c r="P319" s="211">
        <f>O319*H319</f>
        <v>0</v>
      </c>
      <c r="Q319" s="211">
        <v>0</v>
      </c>
      <c r="R319" s="211">
        <f>Q319*H319</f>
        <v>0</v>
      </c>
      <c r="S319" s="211">
        <v>0</v>
      </c>
      <c r="T319" s="212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3" t="s">
        <v>133</v>
      </c>
      <c r="AT319" s="213" t="s">
        <v>129</v>
      </c>
      <c r="AU319" s="213" t="s">
        <v>21</v>
      </c>
      <c r="AY319" s="18" t="s">
        <v>128</v>
      </c>
      <c r="BE319" s="214">
        <f>IF(N319="základní",J319,0)</f>
        <v>0</v>
      </c>
      <c r="BF319" s="214">
        <f>IF(N319="snížená",J319,0)</f>
        <v>0</v>
      </c>
      <c r="BG319" s="214">
        <f>IF(N319="zákl. přenesená",J319,0)</f>
        <v>0</v>
      </c>
      <c r="BH319" s="214">
        <f>IF(N319="sníž. přenesená",J319,0)</f>
        <v>0</v>
      </c>
      <c r="BI319" s="214">
        <f>IF(N319="nulová",J319,0)</f>
        <v>0</v>
      </c>
      <c r="BJ319" s="18" t="s">
        <v>90</v>
      </c>
      <c r="BK319" s="214">
        <f>ROUND(I319*H319,2)</f>
        <v>0</v>
      </c>
      <c r="BL319" s="18" t="s">
        <v>133</v>
      </c>
      <c r="BM319" s="213" t="s">
        <v>428</v>
      </c>
    </row>
    <row r="320" s="2" customFormat="1">
      <c r="A320" s="40"/>
      <c r="B320" s="41"/>
      <c r="C320" s="42"/>
      <c r="D320" s="228" t="s">
        <v>176</v>
      </c>
      <c r="E320" s="42"/>
      <c r="F320" s="229" t="s">
        <v>429</v>
      </c>
      <c r="G320" s="42"/>
      <c r="H320" s="42"/>
      <c r="I320" s="230"/>
      <c r="J320" s="42"/>
      <c r="K320" s="42"/>
      <c r="L320" s="46"/>
      <c r="M320" s="231"/>
      <c r="N320" s="232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8" t="s">
        <v>176</v>
      </c>
      <c r="AU320" s="18" t="s">
        <v>21</v>
      </c>
    </row>
    <row r="321" s="2" customFormat="1">
      <c r="A321" s="40"/>
      <c r="B321" s="41"/>
      <c r="C321" s="42"/>
      <c r="D321" s="233" t="s">
        <v>178</v>
      </c>
      <c r="E321" s="42"/>
      <c r="F321" s="234" t="s">
        <v>260</v>
      </c>
      <c r="G321" s="42"/>
      <c r="H321" s="42"/>
      <c r="I321" s="230"/>
      <c r="J321" s="42"/>
      <c r="K321" s="42"/>
      <c r="L321" s="46"/>
      <c r="M321" s="231"/>
      <c r="N321" s="232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8" t="s">
        <v>178</v>
      </c>
      <c r="AU321" s="18" t="s">
        <v>21</v>
      </c>
    </row>
    <row r="322" s="13" customFormat="1">
      <c r="A322" s="13"/>
      <c r="B322" s="235"/>
      <c r="C322" s="236"/>
      <c r="D322" s="233" t="s">
        <v>180</v>
      </c>
      <c r="E322" s="237" t="s">
        <v>44</v>
      </c>
      <c r="F322" s="238" t="s">
        <v>360</v>
      </c>
      <c r="G322" s="236"/>
      <c r="H322" s="239">
        <v>365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5" t="s">
        <v>180</v>
      </c>
      <c r="AU322" s="245" t="s">
        <v>21</v>
      </c>
      <c r="AV322" s="13" t="s">
        <v>21</v>
      </c>
      <c r="AW322" s="13" t="s">
        <v>42</v>
      </c>
      <c r="AX322" s="13" t="s">
        <v>82</v>
      </c>
      <c r="AY322" s="245" t="s">
        <v>128</v>
      </c>
    </row>
    <row r="323" s="14" customFormat="1">
      <c r="A323" s="14"/>
      <c r="B323" s="246"/>
      <c r="C323" s="247"/>
      <c r="D323" s="233" t="s">
        <v>180</v>
      </c>
      <c r="E323" s="248" t="s">
        <v>44</v>
      </c>
      <c r="F323" s="249" t="s">
        <v>182</v>
      </c>
      <c r="G323" s="247"/>
      <c r="H323" s="250">
        <v>365</v>
      </c>
      <c r="I323" s="251"/>
      <c r="J323" s="247"/>
      <c r="K323" s="247"/>
      <c r="L323" s="252"/>
      <c r="M323" s="253"/>
      <c r="N323" s="254"/>
      <c r="O323" s="254"/>
      <c r="P323" s="254"/>
      <c r="Q323" s="254"/>
      <c r="R323" s="254"/>
      <c r="S323" s="254"/>
      <c r="T323" s="25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6" t="s">
        <v>180</v>
      </c>
      <c r="AU323" s="256" t="s">
        <v>21</v>
      </c>
      <c r="AV323" s="14" t="s">
        <v>133</v>
      </c>
      <c r="AW323" s="14" t="s">
        <v>42</v>
      </c>
      <c r="AX323" s="14" t="s">
        <v>90</v>
      </c>
      <c r="AY323" s="256" t="s">
        <v>128</v>
      </c>
    </row>
    <row r="324" s="2" customFormat="1" ht="33" customHeight="1">
      <c r="A324" s="40"/>
      <c r="B324" s="41"/>
      <c r="C324" s="201" t="s">
        <v>430</v>
      </c>
      <c r="D324" s="201" t="s">
        <v>129</v>
      </c>
      <c r="E324" s="202" t="s">
        <v>431</v>
      </c>
      <c r="F324" s="203" t="s">
        <v>432</v>
      </c>
      <c r="G324" s="204" t="s">
        <v>174</v>
      </c>
      <c r="H324" s="205">
        <v>380</v>
      </c>
      <c r="I324" s="206"/>
      <c r="J324" s="207">
        <f>ROUND(I324*H324,2)</f>
        <v>0</v>
      </c>
      <c r="K324" s="208"/>
      <c r="L324" s="46"/>
      <c r="M324" s="209" t="s">
        <v>44</v>
      </c>
      <c r="N324" s="210" t="s">
        <v>53</v>
      </c>
      <c r="O324" s="86"/>
      <c r="P324" s="211">
        <f>O324*H324</f>
        <v>0</v>
      </c>
      <c r="Q324" s="211">
        <v>0</v>
      </c>
      <c r="R324" s="211">
        <f>Q324*H324</f>
        <v>0</v>
      </c>
      <c r="S324" s="211">
        <v>0</v>
      </c>
      <c r="T324" s="212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3" t="s">
        <v>133</v>
      </c>
      <c r="AT324" s="213" t="s">
        <v>129</v>
      </c>
      <c r="AU324" s="213" t="s">
        <v>21</v>
      </c>
      <c r="AY324" s="18" t="s">
        <v>128</v>
      </c>
      <c r="BE324" s="214">
        <f>IF(N324="základní",J324,0)</f>
        <v>0</v>
      </c>
      <c r="BF324" s="214">
        <f>IF(N324="snížená",J324,0)</f>
        <v>0</v>
      </c>
      <c r="BG324" s="214">
        <f>IF(N324="zákl. přenesená",J324,0)</f>
        <v>0</v>
      </c>
      <c r="BH324" s="214">
        <f>IF(N324="sníž. přenesená",J324,0)</f>
        <v>0</v>
      </c>
      <c r="BI324" s="214">
        <f>IF(N324="nulová",J324,0)</f>
        <v>0</v>
      </c>
      <c r="BJ324" s="18" t="s">
        <v>90</v>
      </c>
      <c r="BK324" s="214">
        <f>ROUND(I324*H324,2)</f>
        <v>0</v>
      </c>
      <c r="BL324" s="18" t="s">
        <v>133</v>
      </c>
      <c r="BM324" s="213" t="s">
        <v>433</v>
      </c>
    </row>
    <row r="325" s="2" customFormat="1">
      <c r="A325" s="40"/>
      <c r="B325" s="41"/>
      <c r="C325" s="42"/>
      <c r="D325" s="228" t="s">
        <v>176</v>
      </c>
      <c r="E325" s="42"/>
      <c r="F325" s="229" t="s">
        <v>434</v>
      </c>
      <c r="G325" s="42"/>
      <c r="H325" s="42"/>
      <c r="I325" s="230"/>
      <c r="J325" s="42"/>
      <c r="K325" s="42"/>
      <c r="L325" s="46"/>
      <c r="M325" s="231"/>
      <c r="N325" s="232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8" t="s">
        <v>176</v>
      </c>
      <c r="AU325" s="18" t="s">
        <v>21</v>
      </c>
    </row>
    <row r="326" s="2" customFormat="1">
      <c r="A326" s="40"/>
      <c r="B326" s="41"/>
      <c r="C326" s="42"/>
      <c r="D326" s="233" t="s">
        <v>178</v>
      </c>
      <c r="E326" s="42"/>
      <c r="F326" s="234" t="s">
        <v>260</v>
      </c>
      <c r="G326" s="42"/>
      <c r="H326" s="42"/>
      <c r="I326" s="230"/>
      <c r="J326" s="42"/>
      <c r="K326" s="42"/>
      <c r="L326" s="46"/>
      <c r="M326" s="231"/>
      <c r="N326" s="232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8" t="s">
        <v>178</v>
      </c>
      <c r="AU326" s="18" t="s">
        <v>21</v>
      </c>
    </row>
    <row r="327" s="13" customFormat="1">
      <c r="A327" s="13"/>
      <c r="B327" s="235"/>
      <c r="C327" s="236"/>
      <c r="D327" s="233" t="s">
        <v>180</v>
      </c>
      <c r="E327" s="237" t="s">
        <v>44</v>
      </c>
      <c r="F327" s="238" t="s">
        <v>360</v>
      </c>
      <c r="G327" s="236"/>
      <c r="H327" s="239">
        <v>365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5" t="s">
        <v>180</v>
      </c>
      <c r="AU327" s="245" t="s">
        <v>21</v>
      </c>
      <c r="AV327" s="13" t="s">
        <v>21</v>
      </c>
      <c r="AW327" s="13" t="s">
        <v>42</v>
      </c>
      <c r="AX327" s="13" t="s">
        <v>82</v>
      </c>
      <c r="AY327" s="245" t="s">
        <v>128</v>
      </c>
    </row>
    <row r="328" s="13" customFormat="1">
      <c r="A328" s="13"/>
      <c r="B328" s="235"/>
      <c r="C328" s="236"/>
      <c r="D328" s="233" t="s">
        <v>180</v>
      </c>
      <c r="E328" s="237" t="s">
        <v>44</v>
      </c>
      <c r="F328" s="238" t="s">
        <v>435</v>
      </c>
      <c r="G328" s="236"/>
      <c r="H328" s="239">
        <v>15</v>
      </c>
      <c r="I328" s="240"/>
      <c r="J328" s="236"/>
      <c r="K328" s="236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180</v>
      </c>
      <c r="AU328" s="245" t="s">
        <v>21</v>
      </c>
      <c r="AV328" s="13" t="s">
        <v>21</v>
      </c>
      <c r="AW328" s="13" t="s">
        <v>42</v>
      </c>
      <c r="AX328" s="13" t="s">
        <v>82</v>
      </c>
      <c r="AY328" s="245" t="s">
        <v>128</v>
      </c>
    </row>
    <row r="329" s="14" customFormat="1">
      <c r="A329" s="14"/>
      <c r="B329" s="246"/>
      <c r="C329" s="247"/>
      <c r="D329" s="233" t="s">
        <v>180</v>
      </c>
      <c r="E329" s="248" t="s">
        <v>44</v>
      </c>
      <c r="F329" s="249" t="s">
        <v>182</v>
      </c>
      <c r="G329" s="247"/>
      <c r="H329" s="250">
        <v>380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6" t="s">
        <v>180</v>
      </c>
      <c r="AU329" s="256" t="s">
        <v>21</v>
      </c>
      <c r="AV329" s="14" t="s">
        <v>133</v>
      </c>
      <c r="AW329" s="14" t="s">
        <v>42</v>
      </c>
      <c r="AX329" s="14" t="s">
        <v>90</v>
      </c>
      <c r="AY329" s="256" t="s">
        <v>128</v>
      </c>
    </row>
    <row r="330" s="2" customFormat="1" ht="24.15" customHeight="1">
      <c r="A330" s="40"/>
      <c r="B330" s="41"/>
      <c r="C330" s="201" t="s">
        <v>436</v>
      </c>
      <c r="D330" s="201" t="s">
        <v>129</v>
      </c>
      <c r="E330" s="202" t="s">
        <v>437</v>
      </c>
      <c r="F330" s="203" t="s">
        <v>438</v>
      </c>
      <c r="G330" s="204" t="s">
        <v>174</v>
      </c>
      <c r="H330" s="205">
        <v>279.5</v>
      </c>
      <c r="I330" s="206"/>
      <c r="J330" s="207">
        <f>ROUND(I330*H330,2)</f>
        <v>0</v>
      </c>
      <c r="K330" s="208"/>
      <c r="L330" s="46"/>
      <c r="M330" s="209" t="s">
        <v>44</v>
      </c>
      <c r="N330" s="210" t="s">
        <v>53</v>
      </c>
      <c r="O330" s="86"/>
      <c r="P330" s="211">
        <f>O330*H330</f>
        <v>0</v>
      </c>
      <c r="Q330" s="211">
        <v>0</v>
      </c>
      <c r="R330" s="211">
        <f>Q330*H330</f>
        <v>0</v>
      </c>
      <c r="S330" s="211">
        <v>0</v>
      </c>
      <c r="T330" s="212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3" t="s">
        <v>133</v>
      </c>
      <c r="AT330" s="213" t="s">
        <v>129</v>
      </c>
      <c r="AU330" s="213" t="s">
        <v>21</v>
      </c>
      <c r="AY330" s="18" t="s">
        <v>128</v>
      </c>
      <c r="BE330" s="214">
        <f>IF(N330="základní",J330,0)</f>
        <v>0</v>
      </c>
      <c r="BF330" s="214">
        <f>IF(N330="snížená",J330,0)</f>
        <v>0</v>
      </c>
      <c r="BG330" s="214">
        <f>IF(N330="zákl. přenesená",J330,0)</f>
        <v>0</v>
      </c>
      <c r="BH330" s="214">
        <f>IF(N330="sníž. přenesená",J330,0)</f>
        <v>0</v>
      </c>
      <c r="BI330" s="214">
        <f>IF(N330="nulová",J330,0)</f>
        <v>0</v>
      </c>
      <c r="BJ330" s="18" t="s">
        <v>90</v>
      </c>
      <c r="BK330" s="214">
        <f>ROUND(I330*H330,2)</f>
        <v>0</v>
      </c>
      <c r="BL330" s="18" t="s">
        <v>133</v>
      </c>
      <c r="BM330" s="213" t="s">
        <v>439</v>
      </c>
    </row>
    <row r="331" s="2" customFormat="1">
      <c r="A331" s="40"/>
      <c r="B331" s="41"/>
      <c r="C331" s="42"/>
      <c r="D331" s="228" t="s">
        <v>176</v>
      </c>
      <c r="E331" s="42"/>
      <c r="F331" s="229" t="s">
        <v>440</v>
      </c>
      <c r="G331" s="42"/>
      <c r="H331" s="42"/>
      <c r="I331" s="230"/>
      <c r="J331" s="42"/>
      <c r="K331" s="42"/>
      <c r="L331" s="46"/>
      <c r="M331" s="231"/>
      <c r="N331" s="232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8" t="s">
        <v>176</v>
      </c>
      <c r="AU331" s="18" t="s">
        <v>21</v>
      </c>
    </row>
    <row r="332" s="13" customFormat="1">
      <c r="A332" s="13"/>
      <c r="B332" s="235"/>
      <c r="C332" s="236"/>
      <c r="D332" s="233" t="s">
        <v>180</v>
      </c>
      <c r="E332" s="237" t="s">
        <v>44</v>
      </c>
      <c r="F332" s="238" t="s">
        <v>361</v>
      </c>
      <c r="G332" s="236"/>
      <c r="H332" s="239">
        <v>276</v>
      </c>
      <c r="I332" s="240"/>
      <c r="J332" s="236"/>
      <c r="K332" s="236"/>
      <c r="L332" s="241"/>
      <c r="M332" s="242"/>
      <c r="N332" s="243"/>
      <c r="O332" s="243"/>
      <c r="P332" s="243"/>
      <c r="Q332" s="243"/>
      <c r="R332" s="243"/>
      <c r="S332" s="243"/>
      <c r="T332" s="24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5" t="s">
        <v>180</v>
      </c>
      <c r="AU332" s="245" t="s">
        <v>21</v>
      </c>
      <c r="AV332" s="13" t="s">
        <v>21</v>
      </c>
      <c r="AW332" s="13" t="s">
        <v>42</v>
      </c>
      <c r="AX332" s="13" t="s">
        <v>82</v>
      </c>
      <c r="AY332" s="245" t="s">
        <v>128</v>
      </c>
    </row>
    <row r="333" s="13" customFormat="1">
      <c r="A333" s="13"/>
      <c r="B333" s="235"/>
      <c r="C333" s="236"/>
      <c r="D333" s="233" t="s">
        <v>180</v>
      </c>
      <c r="E333" s="237" t="s">
        <v>44</v>
      </c>
      <c r="F333" s="238" t="s">
        <v>362</v>
      </c>
      <c r="G333" s="236"/>
      <c r="H333" s="239">
        <v>2</v>
      </c>
      <c r="I333" s="240"/>
      <c r="J333" s="236"/>
      <c r="K333" s="236"/>
      <c r="L333" s="241"/>
      <c r="M333" s="242"/>
      <c r="N333" s="243"/>
      <c r="O333" s="243"/>
      <c r="P333" s="243"/>
      <c r="Q333" s="243"/>
      <c r="R333" s="243"/>
      <c r="S333" s="243"/>
      <c r="T333" s="24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5" t="s">
        <v>180</v>
      </c>
      <c r="AU333" s="245" t="s">
        <v>21</v>
      </c>
      <c r="AV333" s="13" t="s">
        <v>21</v>
      </c>
      <c r="AW333" s="13" t="s">
        <v>42</v>
      </c>
      <c r="AX333" s="13" t="s">
        <v>82</v>
      </c>
      <c r="AY333" s="245" t="s">
        <v>128</v>
      </c>
    </row>
    <row r="334" s="13" customFormat="1">
      <c r="A334" s="13"/>
      <c r="B334" s="235"/>
      <c r="C334" s="236"/>
      <c r="D334" s="233" t="s">
        <v>180</v>
      </c>
      <c r="E334" s="237" t="s">
        <v>44</v>
      </c>
      <c r="F334" s="238" t="s">
        <v>363</v>
      </c>
      <c r="G334" s="236"/>
      <c r="H334" s="239">
        <v>1.5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180</v>
      </c>
      <c r="AU334" s="245" t="s">
        <v>21</v>
      </c>
      <c r="AV334" s="13" t="s">
        <v>21</v>
      </c>
      <c r="AW334" s="13" t="s">
        <v>42</v>
      </c>
      <c r="AX334" s="13" t="s">
        <v>82</v>
      </c>
      <c r="AY334" s="245" t="s">
        <v>128</v>
      </c>
    </row>
    <row r="335" s="14" customFormat="1">
      <c r="A335" s="14"/>
      <c r="B335" s="246"/>
      <c r="C335" s="247"/>
      <c r="D335" s="233" t="s">
        <v>180</v>
      </c>
      <c r="E335" s="248" t="s">
        <v>44</v>
      </c>
      <c r="F335" s="249" t="s">
        <v>182</v>
      </c>
      <c r="G335" s="247"/>
      <c r="H335" s="250">
        <v>279.5</v>
      </c>
      <c r="I335" s="251"/>
      <c r="J335" s="247"/>
      <c r="K335" s="247"/>
      <c r="L335" s="252"/>
      <c r="M335" s="253"/>
      <c r="N335" s="254"/>
      <c r="O335" s="254"/>
      <c r="P335" s="254"/>
      <c r="Q335" s="254"/>
      <c r="R335" s="254"/>
      <c r="S335" s="254"/>
      <c r="T335" s="25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6" t="s">
        <v>180</v>
      </c>
      <c r="AU335" s="256" t="s">
        <v>21</v>
      </c>
      <c r="AV335" s="14" t="s">
        <v>133</v>
      </c>
      <c r="AW335" s="14" t="s">
        <v>42</v>
      </c>
      <c r="AX335" s="14" t="s">
        <v>90</v>
      </c>
      <c r="AY335" s="256" t="s">
        <v>128</v>
      </c>
    </row>
    <row r="336" s="2" customFormat="1" ht="24.15" customHeight="1">
      <c r="A336" s="40"/>
      <c r="B336" s="41"/>
      <c r="C336" s="201" t="s">
        <v>441</v>
      </c>
      <c r="D336" s="201" t="s">
        <v>129</v>
      </c>
      <c r="E336" s="202" t="s">
        <v>442</v>
      </c>
      <c r="F336" s="203" t="s">
        <v>443</v>
      </c>
      <c r="G336" s="204" t="s">
        <v>174</v>
      </c>
      <c r="H336" s="205">
        <v>395</v>
      </c>
      <c r="I336" s="206"/>
      <c r="J336" s="207">
        <f>ROUND(I336*H336,2)</f>
        <v>0</v>
      </c>
      <c r="K336" s="208"/>
      <c r="L336" s="46"/>
      <c r="M336" s="209" t="s">
        <v>44</v>
      </c>
      <c r="N336" s="210" t="s">
        <v>53</v>
      </c>
      <c r="O336" s="86"/>
      <c r="P336" s="211">
        <f>O336*H336</f>
        <v>0</v>
      </c>
      <c r="Q336" s="211">
        <v>0</v>
      </c>
      <c r="R336" s="211">
        <f>Q336*H336</f>
        <v>0</v>
      </c>
      <c r="S336" s="211">
        <v>0</v>
      </c>
      <c r="T336" s="212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3" t="s">
        <v>133</v>
      </c>
      <c r="AT336" s="213" t="s">
        <v>129</v>
      </c>
      <c r="AU336" s="213" t="s">
        <v>21</v>
      </c>
      <c r="AY336" s="18" t="s">
        <v>128</v>
      </c>
      <c r="BE336" s="214">
        <f>IF(N336="základní",J336,0)</f>
        <v>0</v>
      </c>
      <c r="BF336" s="214">
        <f>IF(N336="snížená",J336,0)</f>
        <v>0</v>
      </c>
      <c r="BG336" s="214">
        <f>IF(N336="zákl. přenesená",J336,0)</f>
        <v>0</v>
      </c>
      <c r="BH336" s="214">
        <f>IF(N336="sníž. přenesená",J336,0)</f>
        <v>0</v>
      </c>
      <c r="BI336" s="214">
        <f>IF(N336="nulová",J336,0)</f>
        <v>0</v>
      </c>
      <c r="BJ336" s="18" t="s">
        <v>90</v>
      </c>
      <c r="BK336" s="214">
        <f>ROUND(I336*H336,2)</f>
        <v>0</v>
      </c>
      <c r="BL336" s="18" t="s">
        <v>133</v>
      </c>
      <c r="BM336" s="213" t="s">
        <v>444</v>
      </c>
    </row>
    <row r="337" s="2" customFormat="1">
      <c r="A337" s="40"/>
      <c r="B337" s="41"/>
      <c r="C337" s="42"/>
      <c r="D337" s="228" t="s">
        <v>176</v>
      </c>
      <c r="E337" s="42"/>
      <c r="F337" s="229" t="s">
        <v>445</v>
      </c>
      <c r="G337" s="42"/>
      <c r="H337" s="42"/>
      <c r="I337" s="230"/>
      <c r="J337" s="42"/>
      <c r="K337" s="42"/>
      <c r="L337" s="46"/>
      <c r="M337" s="231"/>
      <c r="N337" s="232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8" t="s">
        <v>176</v>
      </c>
      <c r="AU337" s="18" t="s">
        <v>21</v>
      </c>
    </row>
    <row r="338" s="2" customFormat="1">
      <c r="A338" s="40"/>
      <c r="B338" s="41"/>
      <c r="C338" s="42"/>
      <c r="D338" s="233" t="s">
        <v>178</v>
      </c>
      <c r="E338" s="42"/>
      <c r="F338" s="234" t="s">
        <v>260</v>
      </c>
      <c r="G338" s="42"/>
      <c r="H338" s="42"/>
      <c r="I338" s="230"/>
      <c r="J338" s="42"/>
      <c r="K338" s="42"/>
      <c r="L338" s="46"/>
      <c r="M338" s="231"/>
      <c r="N338" s="232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8" t="s">
        <v>178</v>
      </c>
      <c r="AU338" s="18" t="s">
        <v>21</v>
      </c>
    </row>
    <row r="339" s="13" customFormat="1">
      <c r="A339" s="13"/>
      <c r="B339" s="235"/>
      <c r="C339" s="236"/>
      <c r="D339" s="233" t="s">
        <v>180</v>
      </c>
      <c r="E339" s="237" t="s">
        <v>44</v>
      </c>
      <c r="F339" s="238" t="s">
        <v>360</v>
      </c>
      <c r="G339" s="236"/>
      <c r="H339" s="239">
        <v>365</v>
      </c>
      <c r="I339" s="240"/>
      <c r="J339" s="236"/>
      <c r="K339" s="236"/>
      <c r="L339" s="241"/>
      <c r="M339" s="242"/>
      <c r="N339" s="243"/>
      <c r="O339" s="243"/>
      <c r="P339" s="243"/>
      <c r="Q339" s="243"/>
      <c r="R339" s="243"/>
      <c r="S339" s="243"/>
      <c r="T339" s="24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5" t="s">
        <v>180</v>
      </c>
      <c r="AU339" s="245" t="s">
        <v>21</v>
      </c>
      <c r="AV339" s="13" t="s">
        <v>21</v>
      </c>
      <c r="AW339" s="13" t="s">
        <v>42</v>
      </c>
      <c r="AX339" s="13" t="s">
        <v>82</v>
      </c>
      <c r="AY339" s="245" t="s">
        <v>128</v>
      </c>
    </row>
    <row r="340" s="13" customFormat="1">
      <c r="A340" s="13"/>
      <c r="B340" s="235"/>
      <c r="C340" s="236"/>
      <c r="D340" s="233" t="s">
        <v>180</v>
      </c>
      <c r="E340" s="237" t="s">
        <v>44</v>
      </c>
      <c r="F340" s="238" t="s">
        <v>208</v>
      </c>
      <c r="G340" s="236"/>
      <c r="H340" s="239">
        <v>30</v>
      </c>
      <c r="I340" s="240"/>
      <c r="J340" s="236"/>
      <c r="K340" s="236"/>
      <c r="L340" s="241"/>
      <c r="M340" s="242"/>
      <c r="N340" s="243"/>
      <c r="O340" s="243"/>
      <c r="P340" s="243"/>
      <c r="Q340" s="243"/>
      <c r="R340" s="243"/>
      <c r="S340" s="243"/>
      <c r="T340" s="24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5" t="s">
        <v>180</v>
      </c>
      <c r="AU340" s="245" t="s">
        <v>21</v>
      </c>
      <c r="AV340" s="13" t="s">
        <v>21</v>
      </c>
      <c r="AW340" s="13" t="s">
        <v>42</v>
      </c>
      <c r="AX340" s="13" t="s">
        <v>82</v>
      </c>
      <c r="AY340" s="245" t="s">
        <v>128</v>
      </c>
    </row>
    <row r="341" s="14" customFormat="1">
      <c r="A341" s="14"/>
      <c r="B341" s="246"/>
      <c r="C341" s="247"/>
      <c r="D341" s="233" t="s">
        <v>180</v>
      </c>
      <c r="E341" s="248" t="s">
        <v>44</v>
      </c>
      <c r="F341" s="249" t="s">
        <v>182</v>
      </c>
      <c r="G341" s="247"/>
      <c r="H341" s="250">
        <v>395</v>
      </c>
      <c r="I341" s="251"/>
      <c r="J341" s="247"/>
      <c r="K341" s="247"/>
      <c r="L341" s="252"/>
      <c r="M341" s="253"/>
      <c r="N341" s="254"/>
      <c r="O341" s="254"/>
      <c r="P341" s="254"/>
      <c r="Q341" s="254"/>
      <c r="R341" s="254"/>
      <c r="S341" s="254"/>
      <c r="T341" s="25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6" t="s">
        <v>180</v>
      </c>
      <c r="AU341" s="256" t="s">
        <v>21</v>
      </c>
      <c r="AV341" s="14" t="s">
        <v>133</v>
      </c>
      <c r="AW341" s="14" t="s">
        <v>42</v>
      </c>
      <c r="AX341" s="14" t="s">
        <v>90</v>
      </c>
      <c r="AY341" s="256" t="s">
        <v>128</v>
      </c>
    </row>
    <row r="342" s="2" customFormat="1" ht="21.75" customHeight="1">
      <c r="A342" s="40"/>
      <c r="B342" s="41"/>
      <c r="C342" s="201" t="s">
        <v>446</v>
      </c>
      <c r="D342" s="201" t="s">
        <v>129</v>
      </c>
      <c r="E342" s="202" t="s">
        <v>447</v>
      </c>
      <c r="F342" s="203" t="s">
        <v>448</v>
      </c>
      <c r="G342" s="204" t="s">
        <v>174</v>
      </c>
      <c r="H342" s="205">
        <v>380</v>
      </c>
      <c r="I342" s="206"/>
      <c r="J342" s="207">
        <f>ROUND(I342*H342,2)</f>
        <v>0</v>
      </c>
      <c r="K342" s="208"/>
      <c r="L342" s="46"/>
      <c r="M342" s="209" t="s">
        <v>44</v>
      </c>
      <c r="N342" s="210" t="s">
        <v>53</v>
      </c>
      <c r="O342" s="86"/>
      <c r="P342" s="211">
        <f>O342*H342</f>
        <v>0</v>
      </c>
      <c r="Q342" s="211">
        <v>0</v>
      </c>
      <c r="R342" s="211">
        <f>Q342*H342</f>
        <v>0</v>
      </c>
      <c r="S342" s="211">
        <v>0</v>
      </c>
      <c r="T342" s="212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3" t="s">
        <v>133</v>
      </c>
      <c r="AT342" s="213" t="s">
        <v>129</v>
      </c>
      <c r="AU342" s="213" t="s">
        <v>21</v>
      </c>
      <c r="AY342" s="18" t="s">
        <v>128</v>
      </c>
      <c r="BE342" s="214">
        <f>IF(N342="základní",J342,0)</f>
        <v>0</v>
      </c>
      <c r="BF342" s="214">
        <f>IF(N342="snížená",J342,0)</f>
        <v>0</v>
      </c>
      <c r="BG342" s="214">
        <f>IF(N342="zákl. přenesená",J342,0)</f>
        <v>0</v>
      </c>
      <c r="BH342" s="214">
        <f>IF(N342="sníž. přenesená",J342,0)</f>
        <v>0</v>
      </c>
      <c r="BI342" s="214">
        <f>IF(N342="nulová",J342,0)</f>
        <v>0</v>
      </c>
      <c r="BJ342" s="18" t="s">
        <v>90</v>
      </c>
      <c r="BK342" s="214">
        <f>ROUND(I342*H342,2)</f>
        <v>0</v>
      </c>
      <c r="BL342" s="18" t="s">
        <v>133</v>
      </c>
      <c r="BM342" s="213" t="s">
        <v>449</v>
      </c>
    </row>
    <row r="343" s="2" customFormat="1">
      <c r="A343" s="40"/>
      <c r="B343" s="41"/>
      <c r="C343" s="42"/>
      <c r="D343" s="228" t="s">
        <v>176</v>
      </c>
      <c r="E343" s="42"/>
      <c r="F343" s="229" t="s">
        <v>450</v>
      </c>
      <c r="G343" s="42"/>
      <c r="H343" s="42"/>
      <c r="I343" s="230"/>
      <c r="J343" s="42"/>
      <c r="K343" s="42"/>
      <c r="L343" s="46"/>
      <c r="M343" s="231"/>
      <c r="N343" s="232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8" t="s">
        <v>176</v>
      </c>
      <c r="AU343" s="18" t="s">
        <v>21</v>
      </c>
    </row>
    <row r="344" s="2" customFormat="1">
      <c r="A344" s="40"/>
      <c r="B344" s="41"/>
      <c r="C344" s="42"/>
      <c r="D344" s="233" t="s">
        <v>178</v>
      </c>
      <c r="E344" s="42"/>
      <c r="F344" s="234" t="s">
        <v>260</v>
      </c>
      <c r="G344" s="42"/>
      <c r="H344" s="42"/>
      <c r="I344" s="230"/>
      <c r="J344" s="42"/>
      <c r="K344" s="42"/>
      <c r="L344" s="46"/>
      <c r="M344" s="231"/>
      <c r="N344" s="232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8" t="s">
        <v>178</v>
      </c>
      <c r="AU344" s="18" t="s">
        <v>21</v>
      </c>
    </row>
    <row r="345" s="13" customFormat="1">
      <c r="A345" s="13"/>
      <c r="B345" s="235"/>
      <c r="C345" s="236"/>
      <c r="D345" s="233" t="s">
        <v>180</v>
      </c>
      <c r="E345" s="237" t="s">
        <v>44</v>
      </c>
      <c r="F345" s="238" t="s">
        <v>360</v>
      </c>
      <c r="G345" s="236"/>
      <c r="H345" s="239">
        <v>365</v>
      </c>
      <c r="I345" s="240"/>
      <c r="J345" s="236"/>
      <c r="K345" s="236"/>
      <c r="L345" s="241"/>
      <c r="M345" s="242"/>
      <c r="N345" s="243"/>
      <c r="O345" s="243"/>
      <c r="P345" s="243"/>
      <c r="Q345" s="243"/>
      <c r="R345" s="243"/>
      <c r="S345" s="243"/>
      <c r="T345" s="24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5" t="s">
        <v>180</v>
      </c>
      <c r="AU345" s="245" t="s">
        <v>21</v>
      </c>
      <c r="AV345" s="13" t="s">
        <v>21</v>
      </c>
      <c r="AW345" s="13" t="s">
        <v>42</v>
      </c>
      <c r="AX345" s="13" t="s">
        <v>82</v>
      </c>
      <c r="AY345" s="245" t="s">
        <v>128</v>
      </c>
    </row>
    <row r="346" s="13" customFormat="1">
      <c r="A346" s="13"/>
      <c r="B346" s="235"/>
      <c r="C346" s="236"/>
      <c r="D346" s="233" t="s">
        <v>180</v>
      </c>
      <c r="E346" s="237" t="s">
        <v>44</v>
      </c>
      <c r="F346" s="238" t="s">
        <v>435</v>
      </c>
      <c r="G346" s="236"/>
      <c r="H346" s="239">
        <v>15</v>
      </c>
      <c r="I346" s="240"/>
      <c r="J346" s="236"/>
      <c r="K346" s="236"/>
      <c r="L346" s="241"/>
      <c r="M346" s="242"/>
      <c r="N346" s="243"/>
      <c r="O346" s="243"/>
      <c r="P346" s="243"/>
      <c r="Q346" s="243"/>
      <c r="R346" s="243"/>
      <c r="S346" s="243"/>
      <c r="T346" s="24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5" t="s">
        <v>180</v>
      </c>
      <c r="AU346" s="245" t="s">
        <v>21</v>
      </c>
      <c r="AV346" s="13" t="s">
        <v>21</v>
      </c>
      <c r="AW346" s="13" t="s">
        <v>42</v>
      </c>
      <c r="AX346" s="13" t="s">
        <v>82</v>
      </c>
      <c r="AY346" s="245" t="s">
        <v>128</v>
      </c>
    </row>
    <row r="347" s="14" customFormat="1">
      <c r="A347" s="14"/>
      <c r="B347" s="246"/>
      <c r="C347" s="247"/>
      <c r="D347" s="233" t="s">
        <v>180</v>
      </c>
      <c r="E347" s="248" t="s">
        <v>44</v>
      </c>
      <c r="F347" s="249" t="s">
        <v>182</v>
      </c>
      <c r="G347" s="247"/>
      <c r="H347" s="250">
        <v>380</v>
      </c>
      <c r="I347" s="251"/>
      <c r="J347" s="247"/>
      <c r="K347" s="247"/>
      <c r="L347" s="252"/>
      <c r="M347" s="253"/>
      <c r="N347" s="254"/>
      <c r="O347" s="254"/>
      <c r="P347" s="254"/>
      <c r="Q347" s="254"/>
      <c r="R347" s="254"/>
      <c r="S347" s="254"/>
      <c r="T347" s="25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6" t="s">
        <v>180</v>
      </c>
      <c r="AU347" s="256" t="s">
        <v>21</v>
      </c>
      <c r="AV347" s="14" t="s">
        <v>133</v>
      </c>
      <c r="AW347" s="14" t="s">
        <v>42</v>
      </c>
      <c r="AX347" s="14" t="s">
        <v>90</v>
      </c>
      <c r="AY347" s="256" t="s">
        <v>128</v>
      </c>
    </row>
    <row r="348" s="2" customFormat="1" ht="33" customHeight="1">
      <c r="A348" s="40"/>
      <c r="B348" s="41"/>
      <c r="C348" s="201" t="s">
        <v>451</v>
      </c>
      <c r="D348" s="201" t="s">
        <v>129</v>
      </c>
      <c r="E348" s="202" t="s">
        <v>452</v>
      </c>
      <c r="F348" s="203" t="s">
        <v>453</v>
      </c>
      <c r="G348" s="204" t="s">
        <v>174</v>
      </c>
      <c r="H348" s="205">
        <v>395</v>
      </c>
      <c r="I348" s="206"/>
      <c r="J348" s="207">
        <f>ROUND(I348*H348,2)</f>
        <v>0</v>
      </c>
      <c r="K348" s="208"/>
      <c r="L348" s="46"/>
      <c r="M348" s="209" t="s">
        <v>44</v>
      </c>
      <c r="N348" s="210" t="s">
        <v>53</v>
      </c>
      <c r="O348" s="86"/>
      <c r="P348" s="211">
        <f>O348*H348</f>
        <v>0</v>
      </c>
      <c r="Q348" s="211">
        <v>0</v>
      </c>
      <c r="R348" s="211">
        <f>Q348*H348</f>
        <v>0</v>
      </c>
      <c r="S348" s="211">
        <v>0</v>
      </c>
      <c r="T348" s="212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3" t="s">
        <v>133</v>
      </c>
      <c r="AT348" s="213" t="s">
        <v>129</v>
      </c>
      <c r="AU348" s="213" t="s">
        <v>21</v>
      </c>
      <c r="AY348" s="18" t="s">
        <v>128</v>
      </c>
      <c r="BE348" s="214">
        <f>IF(N348="základní",J348,0)</f>
        <v>0</v>
      </c>
      <c r="BF348" s="214">
        <f>IF(N348="snížená",J348,0)</f>
        <v>0</v>
      </c>
      <c r="BG348" s="214">
        <f>IF(N348="zákl. přenesená",J348,0)</f>
        <v>0</v>
      </c>
      <c r="BH348" s="214">
        <f>IF(N348="sníž. přenesená",J348,0)</f>
        <v>0</v>
      </c>
      <c r="BI348" s="214">
        <f>IF(N348="nulová",J348,0)</f>
        <v>0</v>
      </c>
      <c r="BJ348" s="18" t="s">
        <v>90</v>
      </c>
      <c r="BK348" s="214">
        <f>ROUND(I348*H348,2)</f>
        <v>0</v>
      </c>
      <c r="BL348" s="18" t="s">
        <v>133</v>
      </c>
      <c r="BM348" s="213" t="s">
        <v>454</v>
      </c>
    </row>
    <row r="349" s="2" customFormat="1">
      <c r="A349" s="40"/>
      <c r="B349" s="41"/>
      <c r="C349" s="42"/>
      <c r="D349" s="228" t="s">
        <v>176</v>
      </c>
      <c r="E349" s="42"/>
      <c r="F349" s="229" t="s">
        <v>455</v>
      </c>
      <c r="G349" s="42"/>
      <c r="H349" s="42"/>
      <c r="I349" s="230"/>
      <c r="J349" s="42"/>
      <c r="K349" s="42"/>
      <c r="L349" s="46"/>
      <c r="M349" s="231"/>
      <c r="N349" s="232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8" t="s">
        <v>176</v>
      </c>
      <c r="AU349" s="18" t="s">
        <v>21</v>
      </c>
    </row>
    <row r="350" s="2" customFormat="1">
      <c r="A350" s="40"/>
      <c r="B350" s="41"/>
      <c r="C350" s="42"/>
      <c r="D350" s="233" t="s">
        <v>178</v>
      </c>
      <c r="E350" s="42"/>
      <c r="F350" s="234" t="s">
        <v>260</v>
      </c>
      <c r="G350" s="42"/>
      <c r="H350" s="42"/>
      <c r="I350" s="230"/>
      <c r="J350" s="42"/>
      <c r="K350" s="42"/>
      <c r="L350" s="46"/>
      <c r="M350" s="231"/>
      <c r="N350" s="232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8" t="s">
        <v>178</v>
      </c>
      <c r="AU350" s="18" t="s">
        <v>21</v>
      </c>
    </row>
    <row r="351" s="13" customFormat="1">
      <c r="A351" s="13"/>
      <c r="B351" s="235"/>
      <c r="C351" s="236"/>
      <c r="D351" s="233" t="s">
        <v>180</v>
      </c>
      <c r="E351" s="237" t="s">
        <v>44</v>
      </c>
      <c r="F351" s="238" t="s">
        <v>360</v>
      </c>
      <c r="G351" s="236"/>
      <c r="H351" s="239">
        <v>365</v>
      </c>
      <c r="I351" s="240"/>
      <c r="J351" s="236"/>
      <c r="K351" s="236"/>
      <c r="L351" s="241"/>
      <c r="M351" s="242"/>
      <c r="N351" s="243"/>
      <c r="O351" s="243"/>
      <c r="P351" s="243"/>
      <c r="Q351" s="243"/>
      <c r="R351" s="243"/>
      <c r="S351" s="243"/>
      <c r="T351" s="24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5" t="s">
        <v>180</v>
      </c>
      <c r="AU351" s="245" t="s">
        <v>21</v>
      </c>
      <c r="AV351" s="13" t="s">
        <v>21</v>
      </c>
      <c r="AW351" s="13" t="s">
        <v>42</v>
      </c>
      <c r="AX351" s="13" t="s">
        <v>82</v>
      </c>
      <c r="AY351" s="245" t="s">
        <v>128</v>
      </c>
    </row>
    <row r="352" s="13" customFormat="1">
      <c r="A352" s="13"/>
      <c r="B352" s="235"/>
      <c r="C352" s="236"/>
      <c r="D352" s="233" t="s">
        <v>180</v>
      </c>
      <c r="E352" s="237" t="s">
        <v>44</v>
      </c>
      <c r="F352" s="238" t="s">
        <v>208</v>
      </c>
      <c r="G352" s="236"/>
      <c r="H352" s="239">
        <v>30</v>
      </c>
      <c r="I352" s="240"/>
      <c r="J352" s="236"/>
      <c r="K352" s="236"/>
      <c r="L352" s="241"/>
      <c r="M352" s="242"/>
      <c r="N352" s="243"/>
      <c r="O352" s="243"/>
      <c r="P352" s="243"/>
      <c r="Q352" s="243"/>
      <c r="R352" s="243"/>
      <c r="S352" s="243"/>
      <c r="T352" s="24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5" t="s">
        <v>180</v>
      </c>
      <c r="AU352" s="245" t="s">
        <v>21</v>
      </c>
      <c r="AV352" s="13" t="s">
        <v>21</v>
      </c>
      <c r="AW352" s="13" t="s">
        <v>42</v>
      </c>
      <c r="AX352" s="13" t="s">
        <v>82</v>
      </c>
      <c r="AY352" s="245" t="s">
        <v>128</v>
      </c>
    </row>
    <row r="353" s="14" customFormat="1">
      <c r="A353" s="14"/>
      <c r="B353" s="246"/>
      <c r="C353" s="247"/>
      <c r="D353" s="233" t="s">
        <v>180</v>
      </c>
      <c r="E353" s="248" t="s">
        <v>44</v>
      </c>
      <c r="F353" s="249" t="s">
        <v>182</v>
      </c>
      <c r="G353" s="247"/>
      <c r="H353" s="250">
        <v>395</v>
      </c>
      <c r="I353" s="251"/>
      <c r="J353" s="247"/>
      <c r="K353" s="247"/>
      <c r="L353" s="252"/>
      <c r="M353" s="253"/>
      <c r="N353" s="254"/>
      <c r="O353" s="254"/>
      <c r="P353" s="254"/>
      <c r="Q353" s="254"/>
      <c r="R353" s="254"/>
      <c r="S353" s="254"/>
      <c r="T353" s="255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6" t="s">
        <v>180</v>
      </c>
      <c r="AU353" s="256" t="s">
        <v>21</v>
      </c>
      <c r="AV353" s="14" t="s">
        <v>133</v>
      </c>
      <c r="AW353" s="14" t="s">
        <v>42</v>
      </c>
      <c r="AX353" s="14" t="s">
        <v>90</v>
      </c>
      <c r="AY353" s="256" t="s">
        <v>128</v>
      </c>
    </row>
    <row r="354" s="2" customFormat="1" ht="24.15" customHeight="1">
      <c r="A354" s="40"/>
      <c r="B354" s="41"/>
      <c r="C354" s="201" t="s">
        <v>456</v>
      </c>
      <c r="D354" s="201" t="s">
        <v>129</v>
      </c>
      <c r="E354" s="202" t="s">
        <v>457</v>
      </c>
      <c r="F354" s="203" t="s">
        <v>458</v>
      </c>
      <c r="G354" s="204" t="s">
        <v>174</v>
      </c>
      <c r="H354" s="205">
        <v>276</v>
      </c>
      <c r="I354" s="206"/>
      <c r="J354" s="207">
        <f>ROUND(I354*H354,2)</f>
        <v>0</v>
      </c>
      <c r="K354" s="208"/>
      <c r="L354" s="46"/>
      <c r="M354" s="209" t="s">
        <v>44</v>
      </c>
      <c r="N354" s="210" t="s">
        <v>53</v>
      </c>
      <c r="O354" s="86"/>
      <c r="P354" s="211">
        <f>O354*H354</f>
        <v>0</v>
      </c>
      <c r="Q354" s="211">
        <v>0.1837</v>
      </c>
      <c r="R354" s="211">
        <f>Q354*H354</f>
        <v>50.7012</v>
      </c>
      <c r="S354" s="211">
        <v>0</v>
      </c>
      <c r="T354" s="212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3" t="s">
        <v>133</v>
      </c>
      <c r="AT354" s="213" t="s">
        <v>129</v>
      </c>
      <c r="AU354" s="213" t="s">
        <v>21</v>
      </c>
      <c r="AY354" s="18" t="s">
        <v>128</v>
      </c>
      <c r="BE354" s="214">
        <f>IF(N354="základní",J354,0)</f>
        <v>0</v>
      </c>
      <c r="BF354" s="214">
        <f>IF(N354="snížená",J354,0)</f>
        <v>0</v>
      </c>
      <c r="BG354" s="214">
        <f>IF(N354="zákl. přenesená",J354,0)</f>
        <v>0</v>
      </c>
      <c r="BH354" s="214">
        <f>IF(N354="sníž. přenesená",J354,0)</f>
        <v>0</v>
      </c>
      <c r="BI354" s="214">
        <f>IF(N354="nulová",J354,0)</f>
        <v>0</v>
      </c>
      <c r="BJ354" s="18" t="s">
        <v>90</v>
      </c>
      <c r="BK354" s="214">
        <f>ROUND(I354*H354,2)</f>
        <v>0</v>
      </c>
      <c r="BL354" s="18" t="s">
        <v>133</v>
      </c>
      <c r="BM354" s="213" t="s">
        <v>459</v>
      </c>
    </row>
    <row r="355" s="2" customFormat="1">
      <c r="A355" s="40"/>
      <c r="B355" s="41"/>
      <c r="C355" s="42"/>
      <c r="D355" s="228" t="s">
        <v>176</v>
      </c>
      <c r="E355" s="42"/>
      <c r="F355" s="229" t="s">
        <v>460</v>
      </c>
      <c r="G355" s="42"/>
      <c r="H355" s="42"/>
      <c r="I355" s="230"/>
      <c r="J355" s="42"/>
      <c r="K355" s="42"/>
      <c r="L355" s="46"/>
      <c r="M355" s="231"/>
      <c r="N355" s="232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8" t="s">
        <v>176</v>
      </c>
      <c r="AU355" s="18" t="s">
        <v>21</v>
      </c>
    </row>
    <row r="356" s="2" customFormat="1">
      <c r="A356" s="40"/>
      <c r="B356" s="41"/>
      <c r="C356" s="42"/>
      <c r="D356" s="233" t="s">
        <v>178</v>
      </c>
      <c r="E356" s="42"/>
      <c r="F356" s="234" t="s">
        <v>260</v>
      </c>
      <c r="G356" s="42"/>
      <c r="H356" s="42"/>
      <c r="I356" s="230"/>
      <c r="J356" s="42"/>
      <c r="K356" s="42"/>
      <c r="L356" s="46"/>
      <c r="M356" s="231"/>
      <c r="N356" s="232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8" t="s">
        <v>178</v>
      </c>
      <c r="AU356" s="18" t="s">
        <v>21</v>
      </c>
    </row>
    <row r="357" s="13" customFormat="1">
      <c r="A357" s="13"/>
      <c r="B357" s="235"/>
      <c r="C357" s="236"/>
      <c r="D357" s="233" t="s">
        <v>180</v>
      </c>
      <c r="E357" s="237" t="s">
        <v>44</v>
      </c>
      <c r="F357" s="238" t="s">
        <v>361</v>
      </c>
      <c r="G357" s="236"/>
      <c r="H357" s="239">
        <v>276</v>
      </c>
      <c r="I357" s="240"/>
      <c r="J357" s="236"/>
      <c r="K357" s="236"/>
      <c r="L357" s="241"/>
      <c r="M357" s="242"/>
      <c r="N357" s="243"/>
      <c r="O357" s="243"/>
      <c r="P357" s="243"/>
      <c r="Q357" s="243"/>
      <c r="R357" s="243"/>
      <c r="S357" s="243"/>
      <c r="T357" s="24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5" t="s">
        <v>180</v>
      </c>
      <c r="AU357" s="245" t="s">
        <v>21</v>
      </c>
      <c r="AV357" s="13" t="s">
        <v>21</v>
      </c>
      <c r="AW357" s="13" t="s">
        <v>42</v>
      </c>
      <c r="AX357" s="13" t="s">
        <v>82</v>
      </c>
      <c r="AY357" s="245" t="s">
        <v>128</v>
      </c>
    </row>
    <row r="358" s="14" customFormat="1">
      <c r="A358" s="14"/>
      <c r="B358" s="246"/>
      <c r="C358" s="247"/>
      <c r="D358" s="233" t="s">
        <v>180</v>
      </c>
      <c r="E358" s="248" t="s">
        <v>44</v>
      </c>
      <c r="F358" s="249" t="s">
        <v>182</v>
      </c>
      <c r="G358" s="247"/>
      <c r="H358" s="250">
        <v>276</v>
      </c>
      <c r="I358" s="251"/>
      <c r="J358" s="247"/>
      <c r="K358" s="247"/>
      <c r="L358" s="252"/>
      <c r="M358" s="253"/>
      <c r="N358" s="254"/>
      <c r="O358" s="254"/>
      <c r="P358" s="254"/>
      <c r="Q358" s="254"/>
      <c r="R358" s="254"/>
      <c r="S358" s="254"/>
      <c r="T358" s="25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6" t="s">
        <v>180</v>
      </c>
      <c r="AU358" s="256" t="s">
        <v>21</v>
      </c>
      <c r="AV358" s="14" t="s">
        <v>133</v>
      </c>
      <c r="AW358" s="14" t="s">
        <v>42</v>
      </c>
      <c r="AX358" s="14" t="s">
        <v>90</v>
      </c>
      <c r="AY358" s="256" t="s">
        <v>128</v>
      </c>
    </row>
    <row r="359" s="2" customFormat="1" ht="16.5" customHeight="1">
      <c r="A359" s="40"/>
      <c r="B359" s="41"/>
      <c r="C359" s="278" t="s">
        <v>461</v>
      </c>
      <c r="D359" s="278" t="s">
        <v>316</v>
      </c>
      <c r="E359" s="279" t="s">
        <v>462</v>
      </c>
      <c r="F359" s="280" t="s">
        <v>463</v>
      </c>
      <c r="G359" s="281" t="s">
        <v>174</v>
      </c>
      <c r="H359" s="282">
        <v>281.51999999999998</v>
      </c>
      <c r="I359" s="283"/>
      <c r="J359" s="284">
        <f>ROUND(I359*H359,2)</f>
        <v>0</v>
      </c>
      <c r="K359" s="285"/>
      <c r="L359" s="286"/>
      <c r="M359" s="287" t="s">
        <v>44</v>
      </c>
      <c r="N359" s="288" t="s">
        <v>53</v>
      </c>
      <c r="O359" s="86"/>
      <c r="P359" s="211">
        <f>O359*H359</f>
        <v>0</v>
      </c>
      <c r="Q359" s="211">
        <v>0.222</v>
      </c>
      <c r="R359" s="211">
        <f>Q359*H359</f>
        <v>62.497439999999997</v>
      </c>
      <c r="S359" s="211">
        <v>0</v>
      </c>
      <c r="T359" s="212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3" t="s">
        <v>213</v>
      </c>
      <c r="AT359" s="213" t="s">
        <v>316</v>
      </c>
      <c r="AU359" s="213" t="s">
        <v>21</v>
      </c>
      <c r="AY359" s="18" t="s">
        <v>128</v>
      </c>
      <c r="BE359" s="214">
        <f>IF(N359="základní",J359,0)</f>
        <v>0</v>
      </c>
      <c r="BF359" s="214">
        <f>IF(N359="snížená",J359,0)</f>
        <v>0</v>
      </c>
      <c r="BG359" s="214">
        <f>IF(N359="zákl. přenesená",J359,0)</f>
        <v>0</v>
      </c>
      <c r="BH359" s="214">
        <f>IF(N359="sníž. přenesená",J359,0)</f>
        <v>0</v>
      </c>
      <c r="BI359" s="214">
        <f>IF(N359="nulová",J359,0)</f>
        <v>0</v>
      </c>
      <c r="BJ359" s="18" t="s">
        <v>90</v>
      </c>
      <c r="BK359" s="214">
        <f>ROUND(I359*H359,2)</f>
        <v>0</v>
      </c>
      <c r="BL359" s="18" t="s">
        <v>133</v>
      </c>
      <c r="BM359" s="213" t="s">
        <v>464</v>
      </c>
    </row>
    <row r="360" s="13" customFormat="1">
      <c r="A360" s="13"/>
      <c r="B360" s="235"/>
      <c r="C360" s="236"/>
      <c r="D360" s="233" t="s">
        <v>180</v>
      </c>
      <c r="E360" s="237" t="s">
        <v>44</v>
      </c>
      <c r="F360" s="238" t="s">
        <v>465</v>
      </c>
      <c r="G360" s="236"/>
      <c r="H360" s="239">
        <v>281.51999999999998</v>
      </c>
      <c r="I360" s="240"/>
      <c r="J360" s="236"/>
      <c r="K360" s="236"/>
      <c r="L360" s="241"/>
      <c r="M360" s="242"/>
      <c r="N360" s="243"/>
      <c r="O360" s="243"/>
      <c r="P360" s="243"/>
      <c r="Q360" s="243"/>
      <c r="R360" s="243"/>
      <c r="S360" s="243"/>
      <c r="T360" s="24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5" t="s">
        <v>180</v>
      </c>
      <c r="AU360" s="245" t="s">
        <v>21</v>
      </c>
      <c r="AV360" s="13" t="s">
        <v>21</v>
      </c>
      <c r="AW360" s="13" t="s">
        <v>42</v>
      </c>
      <c r="AX360" s="13" t="s">
        <v>82</v>
      </c>
      <c r="AY360" s="245" t="s">
        <v>128</v>
      </c>
    </row>
    <row r="361" s="14" customFormat="1">
      <c r="A361" s="14"/>
      <c r="B361" s="246"/>
      <c r="C361" s="247"/>
      <c r="D361" s="233" t="s">
        <v>180</v>
      </c>
      <c r="E361" s="248" t="s">
        <v>44</v>
      </c>
      <c r="F361" s="249" t="s">
        <v>182</v>
      </c>
      <c r="G361" s="247"/>
      <c r="H361" s="250">
        <v>281.51999999999998</v>
      </c>
      <c r="I361" s="251"/>
      <c r="J361" s="247"/>
      <c r="K361" s="247"/>
      <c r="L361" s="252"/>
      <c r="M361" s="253"/>
      <c r="N361" s="254"/>
      <c r="O361" s="254"/>
      <c r="P361" s="254"/>
      <c r="Q361" s="254"/>
      <c r="R361" s="254"/>
      <c r="S361" s="254"/>
      <c r="T361" s="25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6" t="s">
        <v>180</v>
      </c>
      <c r="AU361" s="256" t="s">
        <v>21</v>
      </c>
      <c r="AV361" s="14" t="s">
        <v>133</v>
      </c>
      <c r="AW361" s="14" t="s">
        <v>42</v>
      </c>
      <c r="AX361" s="14" t="s">
        <v>90</v>
      </c>
      <c r="AY361" s="256" t="s">
        <v>128</v>
      </c>
    </row>
    <row r="362" s="2" customFormat="1" ht="33" customHeight="1">
      <c r="A362" s="40"/>
      <c r="B362" s="41"/>
      <c r="C362" s="201" t="s">
        <v>466</v>
      </c>
      <c r="D362" s="201" t="s">
        <v>129</v>
      </c>
      <c r="E362" s="202" t="s">
        <v>467</v>
      </c>
      <c r="F362" s="203" t="s">
        <v>468</v>
      </c>
      <c r="G362" s="204" t="s">
        <v>174</v>
      </c>
      <c r="H362" s="205">
        <v>105.5</v>
      </c>
      <c r="I362" s="206"/>
      <c r="J362" s="207">
        <f>ROUND(I362*H362,2)</f>
        <v>0</v>
      </c>
      <c r="K362" s="208"/>
      <c r="L362" s="46"/>
      <c r="M362" s="209" t="s">
        <v>44</v>
      </c>
      <c r="N362" s="210" t="s">
        <v>53</v>
      </c>
      <c r="O362" s="86"/>
      <c r="P362" s="211">
        <f>O362*H362</f>
        <v>0</v>
      </c>
      <c r="Q362" s="211">
        <v>0.089219999999999994</v>
      </c>
      <c r="R362" s="211">
        <f>Q362*H362</f>
        <v>9.4127099999999988</v>
      </c>
      <c r="S362" s="211">
        <v>0</v>
      </c>
      <c r="T362" s="212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3" t="s">
        <v>133</v>
      </c>
      <c r="AT362" s="213" t="s">
        <v>129</v>
      </c>
      <c r="AU362" s="213" t="s">
        <v>21</v>
      </c>
      <c r="AY362" s="18" t="s">
        <v>128</v>
      </c>
      <c r="BE362" s="214">
        <f>IF(N362="základní",J362,0)</f>
        <v>0</v>
      </c>
      <c r="BF362" s="214">
        <f>IF(N362="snížená",J362,0)</f>
        <v>0</v>
      </c>
      <c r="BG362" s="214">
        <f>IF(N362="zákl. přenesená",J362,0)</f>
        <v>0</v>
      </c>
      <c r="BH362" s="214">
        <f>IF(N362="sníž. přenesená",J362,0)</f>
        <v>0</v>
      </c>
      <c r="BI362" s="214">
        <f>IF(N362="nulová",J362,0)</f>
        <v>0</v>
      </c>
      <c r="BJ362" s="18" t="s">
        <v>90</v>
      </c>
      <c r="BK362" s="214">
        <f>ROUND(I362*H362,2)</f>
        <v>0</v>
      </c>
      <c r="BL362" s="18" t="s">
        <v>133</v>
      </c>
      <c r="BM362" s="213" t="s">
        <v>469</v>
      </c>
    </row>
    <row r="363" s="2" customFormat="1">
      <c r="A363" s="40"/>
      <c r="B363" s="41"/>
      <c r="C363" s="42"/>
      <c r="D363" s="228" t="s">
        <v>176</v>
      </c>
      <c r="E363" s="42"/>
      <c r="F363" s="229" t="s">
        <v>470</v>
      </c>
      <c r="G363" s="42"/>
      <c r="H363" s="42"/>
      <c r="I363" s="230"/>
      <c r="J363" s="42"/>
      <c r="K363" s="42"/>
      <c r="L363" s="46"/>
      <c r="M363" s="231"/>
      <c r="N363" s="232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8" t="s">
        <v>176</v>
      </c>
      <c r="AU363" s="18" t="s">
        <v>21</v>
      </c>
    </row>
    <row r="364" s="2" customFormat="1">
      <c r="A364" s="40"/>
      <c r="B364" s="41"/>
      <c r="C364" s="42"/>
      <c r="D364" s="233" t="s">
        <v>178</v>
      </c>
      <c r="E364" s="42"/>
      <c r="F364" s="234" t="s">
        <v>260</v>
      </c>
      <c r="G364" s="42"/>
      <c r="H364" s="42"/>
      <c r="I364" s="230"/>
      <c r="J364" s="42"/>
      <c r="K364" s="42"/>
      <c r="L364" s="46"/>
      <c r="M364" s="231"/>
      <c r="N364" s="232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8" t="s">
        <v>178</v>
      </c>
      <c r="AU364" s="18" t="s">
        <v>21</v>
      </c>
    </row>
    <row r="365" s="13" customFormat="1">
      <c r="A365" s="13"/>
      <c r="B365" s="235"/>
      <c r="C365" s="236"/>
      <c r="D365" s="233" t="s">
        <v>180</v>
      </c>
      <c r="E365" s="237" t="s">
        <v>44</v>
      </c>
      <c r="F365" s="238" t="s">
        <v>364</v>
      </c>
      <c r="G365" s="236"/>
      <c r="H365" s="239">
        <v>98</v>
      </c>
      <c r="I365" s="240"/>
      <c r="J365" s="236"/>
      <c r="K365" s="236"/>
      <c r="L365" s="241"/>
      <c r="M365" s="242"/>
      <c r="N365" s="243"/>
      <c r="O365" s="243"/>
      <c r="P365" s="243"/>
      <c r="Q365" s="243"/>
      <c r="R365" s="243"/>
      <c r="S365" s="243"/>
      <c r="T365" s="24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5" t="s">
        <v>180</v>
      </c>
      <c r="AU365" s="245" t="s">
        <v>21</v>
      </c>
      <c r="AV365" s="13" t="s">
        <v>21</v>
      </c>
      <c r="AW365" s="13" t="s">
        <v>42</v>
      </c>
      <c r="AX365" s="13" t="s">
        <v>82</v>
      </c>
      <c r="AY365" s="245" t="s">
        <v>128</v>
      </c>
    </row>
    <row r="366" s="13" customFormat="1">
      <c r="A366" s="13"/>
      <c r="B366" s="235"/>
      <c r="C366" s="236"/>
      <c r="D366" s="233" t="s">
        <v>180</v>
      </c>
      <c r="E366" s="237" t="s">
        <v>44</v>
      </c>
      <c r="F366" s="238" t="s">
        <v>365</v>
      </c>
      <c r="G366" s="236"/>
      <c r="H366" s="239">
        <v>4</v>
      </c>
      <c r="I366" s="240"/>
      <c r="J366" s="236"/>
      <c r="K366" s="236"/>
      <c r="L366" s="241"/>
      <c r="M366" s="242"/>
      <c r="N366" s="243"/>
      <c r="O366" s="243"/>
      <c r="P366" s="243"/>
      <c r="Q366" s="243"/>
      <c r="R366" s="243"/>
      <c r="S366" s="243"/>
      <c r="T366" s="24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5" t="s">
        <v>180</v>
      </c>
      <c r="AU366" s="245" t="s">
        <v>21</v>
      </c>
      <c r="AV366" s="13" t="s">
        <v>21</v>
      </c>
      <c r="AW366" s="13" t="s">
        <v>42</v>
      </c>
      <c r="AX366" s="13" t="s">
        <v>82</v>
      </c>
      <c r="AY366" s="245" t="s">
        <v>128</v>
      </c>
    </row>
    <row r="367" s="13" customFormat="1">
      <c r="A367" s="13"/>
      <c r="B367" s="235"/>
      <c r="C367" s="236"/>
      <c r="D367" s="233" t="s">
        <v>180</v>
      </c>
      <c r="E367" s="237" t="s">
        <v>44</v>
      </c>
      <c r="F367" s="238" t="s">
        <v>362</v>
      </c>
      <c r="G367" s="236"/>
      <c r="H367" s="239">
        <v>2</v>
      </c>
      <c r="I367" s="240"/>
      <c r="J367" s="236"/>
      <c r="K367" s="236"/>
      <c r="L367" s="241"/>
      <c r="M367" s="242"/>
      <c r="N367" s="243"/>
      <c r="O367" s="243"/>
      <c r="P367" s="243"/>
      <c r="Q367" s="243"/>
      <c r="R367" s="243"/>
      <c r="S367" s="243"/>
      <c r="T367" s="24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5" t="s">
        <v>180</v>
      </c>
      <c r="AU367" s="245" t="s">
        <v>21</v>
      </c>
      <c r="AV367" s="13" t="s">
        <v>21</v>
      </c>
      <c r="AW367" s="13" t="s">
        <v>42</v>
      </c>
      <c r="AX367" s="13" t="s">
        <v>82</v>
      </c>
      <c r="AY367" s="245" t="s">
        <v>128</v>
      </c>
    </row>
    <row r="368" s="13" customFormat="1">
      <c r="A368" s="13"/>
      <c r="B368" s="235"/>
      <c r="C368" s="236"/>
      <c r="D368" s="233" t="s">
        <v>180</v>
      </c>
      <c r="E368" s="237" t="s">
        <v>44</v>
      </c>
      <c r="F368" s="238" t="s">
        <v>363</v>
      </c>
      <c r="G368" s="236"/>
      <c r="H368" s="239">
        <v>1.5</v>
      </c>
      <c r="I368" s="240"/>
      <c r="J368" s="236"/>
      <c r="K368" s="236"/>
      <c r="L368" s="241"/>
      <c r="M368" s="242"/>
      <c r="N368" s="243"/>
      <c r="O368" s="243"/>
      <c r="P368" s="243"/>
      <c r="Q368" s="243"/>
      <c r="R368" s="243"/>
      <c r="S368" s="243"/>
      <c r="T368" s="244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5" t="s">
        <v>180</v>
      </c>
      <c r="AU368" s="245" t="s">
        <v>21</v>
      </c>
      <c r="AV368" s="13" t="s">
        <v>21</v>
      </c>
      <c r="AW368" s="13" t="s">
        <v>42</v>
      </c>
      <c r="AX368" s="13" t="s">
        <v>82</v>
      </c>
      <c r="AY368" s="245" t="s">
        <v>128</v>
      </c>
    </row>
    <row r="369" s="14" customFormat="1">
      <c r="A369" s="14"/>
      <c r="B369" s="246"/>
      <c r="C369" s="247"/>
      <c r="D369" s="233" t="s">
        <v>180</v>
      </c>
      <c r="E369" s="248" t="s">
        <v>44</v>
      </c>
      <c r="F369" s="249" t="s">
        <v>182</v>
      </c>
      <c r="G369" s="247"/>
      <c r="H369" s="250">
        <v>105.5</v>
      </c>
      <c r="I369" s="251"/>
      <c r="J369" s="247"/>
      <c r="K369" s="247"/>
      <c r="L369" s="252"/>
      <c r="M369" s="253"/>
      <c r="N369" s="254"/>
      <c r="O369" s="254"/>
      <c r="P369" s="254"/>
      <c r="Q369" s="254"/>
      <c r="R369" s="254"/>
      <c r="S369" s="254"/>
      <c r="T369" s="255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6" t="s">
        <v>180</v>
      </c>
      <c r="AU369" s="256" t="s">
        <v>21</v>
      </c>
      <c r="AV369" s="14" t="s">
        <v>133</v>
      </c>
      <c r="AW369" s="14" t="s">
        <v>42</v>
      </c>
      <c r="AX369" s="14" t="s">
        <v>90</v>
      </c>
      <c r="AY369" s="256" t="s">
        <v>128</v>
      </c>
    </row>
    <row r="370" s="2" customFormat="1" ht="21.75" customHeight="1">
      <c r="A370" s="40"/>
      <c r="B370" s="41"/>
      <c r="C370" s="278" t="s">
        <v>471</v>
      </c>
      <c r="D370" s="278" t="s">
        <v>316</v>
      </c>
      <c r="E370" s="279" t="s">
        <v>472</v>
      </c>
      <c r="F370" s="280" t="s">
        <v>473</v>
      </c>
      <c r="G370" s="281" t="s">
        <v>174</v>
      </c>
      <c r="H370" s="282">
        <v>68.450000000000003</v>
      </c>
      <c r="I370" s="283"/>
      <c r="J370" s="284">
        <f>ROUND(I370*H370,2)</f>
        <v>0</v>
      </c>
      <c r="K370" s="285"/>
      <c r="L370" s="286"/>
      <c r="M370" s="287" t="s">
        <v>44</v>
      </c>
      <c r="N370" s="288" t="s">
        <v>53</v>
      </c>
      <c r="O370" s="86"/>
      <c r="P370" s="211">
        <f>O370*H370</f>
        <v>0</v>
      </c>
      <c r="Q370" s="211">
        <v>0.12</v>
      </c>
      <c r="R370" s="211">
        <f>Q370*H370</f>
        <v>8.2140000000000004</v>
      </c>
      <c r="S370" s="211">
        <v>0</v>
      </c>
      <c r="T370" s="212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3" t="s">
        <v>213</v>
      </c>
      <c r="AT370" s="213" t="s">
        <v>316</v>
      </c>
      <c r="AU370" s="213" t="s">
        <v>21</v>
      </c>
      <c r="AY370" s="18" t="s">
        <v>128</v>
      </c>
      <c r="BE370" s="214">
        <f>IF(N370="základní",J370,0)</f>
        <v>0</v>
      </c>
      <c r="BF370" s="214">
        <f>IF(N370="snížená",J370,0)</f>
        <v>0</v>
      </c>
      <c r="BG370" s="214">
        <f>IF(N370="zákl. přenesená",J370,0)</f>
        <v>0</v>
      </c>
      <c r="BH370" s="214">
        <f>IF(N370="sníž. přenesená",J370,0)</f>
        <v>0</v>
      </c>
      <c r="BI370" s="214">
        <f>IF(N370="nulová",J370,0)</f>
        <v>0</v>
      </c>
      <c r="BJ370" s="18" t="s">
        <v>90</v>
      </c>
      <c r="BK370" s="214">
        <f>ROUND(I370*H370,2)</f>
        <v>0</v>
      </c>
      <c r="BL370" s="18" t="s">
        <v>133</v>
      </c>
      <c r="BM370" s="213" t="s">
        <v>474</v>
      </c>
    </row>
    <row r="371" s="13" customFormat="1">
      <c r="A371" s="13"/>
      <c r="B371" s="235"/>
      <c r="C371" s="236"/>
      <c r="D371" s="233" t="s">
        <v>180</v>
      </c>
      <c r="E371" s="237" t="s">
        <v>44</v>
      </c>
      <c r="F371" s="238" t="s">
        <v>475</v>
      </c>
      <c r="G371" s="236"/>
      <c r="H371" s="239">
        <v>66.950000000000003</v>
      </c>
      <c r="I371" s="240"/>
      <c r="J371" s="236"/>
      <c r="K371" s="236"/>
      <c r="L371" s="241"/>
      <c r="M371" s="242"/>
      <c r="N371" s="243"/>
      <c r="O371" s="243"/>
      <c r="P371" s="243"/>
      <c r="Q371" s="243"/>
      <c r="R371" s="243"/>
      <c r="S371" s="243"/>
      <c r="T371" s="24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5" t="s">
        <v>180</v>
      </c>
      <c r="AU371" s="245" t="s">
        <v>21</v>
      </c>
      <c r="AV371" s="13" t="s">
        <v>21</v>
      </c>
      <c r="AW371" s="13" t="s">
        <v>42</v>
      </c>
      <c r="AX371" s="13" t="s">
        <v>82</v>
      </c>
      <c r="AY371" s="245" t="s">
        <v>128</v>
      </c>
    </row>
    <row r="372" s="13" customFormat="1">
      <c r="A372" s="13"/>
      <c r="B372" s="235"/>
      <c r="C372" s="236"/>
      <c r="D372" s="233" t="s">
        <v>180</v>
      </c>
      <c r="E372" s="237" t="s">
        <v>44</v>
      </c>
      <c r="F372" s="238" t="s">
        <v>476</v>
      </c>
      <c r="G372" s="236"/>
      <c r="H372" s="239">
        <v>1.5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5" t="s">
        <v>180</v>
      </c>
      <c r="AU372" s="245" t="s">
        <v>21</v>
      </c>
      <c r="AV372" s="13" t="s">
        <v>21</v>
      </c>
      <c r="AW372" s="13" t="s">
        <v>42</v>
      </c>
      <c r="AX372" s="13" t="s">
        <v>82</v>
      </c>
      <c r="AY372" s="245" t="s">
        <v>128</v>
      </c>
    </row>
    <row r="373" s="14" customFormat="1">
      <c r="A373" s="14"/>
      <c r="B373" s="246"/>
      <c r="C373" s="247"/>
      <c r="D373" s="233" t="s">
        <v>180</v>
      </c>
      <c r="E373" s="248" t="s">
        <v>44</v>
      </c>
      <c r="F373" s="249" t="s">
        <v>182</v>
      </c>
      <c r="G373" s="247"/>
      <c r="H373" s="250">
        <v>68.450000000000003</v>
      </c>
      <c r="I373" s="251"/>
      <c r="J373" s="247"/>
      <c r="K373" s="247"/>
      <c r="L373" s="252"/>
      <c r="M373" s="253"/>
      <c r="N373" s="254"/>
      <c r="O373" s="254"/>
      <c r="P373" s="254"/>
      <c r="Q373" s="254"/>
      <c r="R373" s="254"/>
      <c r="S373" s="254"/>
      <c r="T373" s="25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6" t="s">
        <v>180</v>
      </c>
      <c r="AU373" s="256" t="s">
        <v>21</v>
      </c>
      <c r="AV373" s="14" t="s">
        <v>133</v>
      </c>
      <c r="AW373" s="14" t="s">
        <v>42</v>
      </c>
      <c r="AX373" s="14" t="s">
        <v>90</v>
      </c>
      <c r="AY373" s="256" t="s">
        <v>128</v>
      </c>
    </row>
    <row r="374" s="2" customFormat="1" ht="21.75" customHeight="1">
      <c r="A374" s="40"/>
      <c r="B374" s="41"/>
      <c r="C374" s="278" t="s">
        <v>477</v>
      </c>
      <c r="D374" s="278" t="s">
        <v>316</v>
      </c>
      <c r="E374" s="279" t="s">
        <v>478</v>
      </c>
      <c r="F374" s="280" t="s">
        <v>479</v>
      </c>
      <c r="G374" s="281" t="s">
        <v>174</v>
      </c>
      <c r="H374" s="282">
        <v>33.5</v>
      </c>
      <c r="I374" s="283"/>
      <c r="J374" s="284">
        <f>ROUND(I374*H374,2)</f>
        <v>0</v>
      </c>
      <c r="K374" s="285"/>
      <c r="L374" s="286"/>
      <c r="M374" s="287" t="s">
        <v>44</v>
      </c>
      <c r="N374" s="288" t="s">
        <v>53</v>
      </c>
      <c r="O374" s="86"/>
      <c r="P374" s="211">
        <f>O374*H374</f>
        <v>0</v>
      </c>
      <c r="Q374" s="211">
        <v>0.12</v>
      </c>
      <c r="R374" s="211">
        <f>Q374*H374</f>
        <v>4.0199999999999996</v>
      </c>
      <c r="S374" s="211">
        <v>0</v>
      </c>
      <c r="T374" s="212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3" t="s">
        <v>213</v>
      </c>
      <c r="AT374" s="213" t="s">
        <v>316</v>
      </c>
      <c r="AU374" s="213" t="s">
        <v>21</v>
      </c>
      <c r="AY374" s="18" t="s">
        <v>128</v>
      </c>
      <c r="BE374" s="214">
        <f>IF(N374="základní",J374,0)</f>
        <v>0</v>
      </c>
      <c r="BF374" s="214">
        <f>IF(N374="snížená",J374,0)</f>
        <v>0</v>
      </c>
      <c r="BG374" s="214">
        <f>IF(N374="zákl. přenesená",J374,0)</f>
        <v>0</v>
      </c>
      <c r="BH374" s="214">
        <f>IF(N374="sníž. přenesená",J374,0)</f>
        <v>0</v>
      </c>
      <c r="BI374" s="214">
        <f>IF(N374="nulová",J374,0)</f>
        <v>0</v>
      </c>
      <c r="BJ374" s="18" t="s">
        <v>90</v>
      </c>
      <c r="BK374" s="214">
        <f>ROUND(I374*H374,2)</f>
        <v>0</v>
      </c>
      <c r="BL374" s="18" t="s">
        <v>133</v>
      </c>
      <c r="BM374" s="213" t="s">
        <v>480</v>
      </c>
    </row>
    <row r="375" s="13" customFormat="1">
      <c r="A375" s="13"/>
      <c r="B375" s="235"/>
      <c r="C375" s="236"/>
      <c r="D375" s="233" t="s">
        <v>180</v>
      </c>
      <c r="E375" s="237" t="s">
        <v>44</v>
      </c>
      <c r="F375" s="238" t="s">
        <v>481</v>
      </c>
      <c r="G375" s="236"/>
      <c r="H375" s="239">
        <v>33</v>
      </c>
      <c r="I375" s="240"/>
      <c r="J375" s="236"/>
      <c r="K375" s="236"/>
      <c r="L375" s="241"/>
      <c r="M375" s="242"/>
      <c r="N375" s="243"/>
      <c r="O375" s="243"/>
      <c r="P375" s="243"/>
      <c r="Q375" s="243"/>
      <c r="R375" s="243"/>
      <c r="S375" s="243"/>
      <c r="T375" s="24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5" t="s">
        <v>180</v>
      </c>
      <c r="AU375" s="245" t="s">
        <v>21</v>
      </c>
      <c r="AV375" s="13" t="s">
        <v>21</v>
      </c>
      <c r="AW375" s="13" t="s">
        <v>42</v>
      </c>
      <c r="AX375" s="13" t="s">
        <v>82</v>
      </c>
      <c r="AY375" s="245" t="s">
        <v>128</v>
      </c>
    </row>
    <row r="376" s="13" customFormat="1">
      <c r="A376" s="13"/>
      <c r="B376" s="235"/>
      <c r="C376" s="236"/>
      <c r="D376" s="233" t="s">
        <v>180</v>
      </c>
      <c r="E376" s="237" t="s">
        <v>44</v>
      </c>
      <c r="F376" s="238" t="s">
        <v>482</v>
      </c>
      <c r="G376" s="236"/>
      <c r="H376" s="239">
        <v>0.5</v>
      </c>
      <c r="I376" s="240"/>
      <c r="J376" s="236"/>
      <c r="K376" s="236"/>
      <c r="L376" s="241"/>
      <c r="M376" s="242"/>
      <c r="N376" s="243"/>
      <c r="O376" s="243"/>
      <c r="P376" s="243"/>
      <c r="Q376" s="243"/>
      <c r="R376" s="243"/>
      <c r="S376" s="243"/>
      <c r="T376" s="24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5" t="s">
        <v>180</v>
      </c>
      <c r="AU376" s="245" t="s">
        <v>21</v>
      </c>
      <c r="AV376" s="13" t="s">
        <v>21</v>
      </c>
      <c r="AW376" s="13" t="s">
        <v>42</v>
      </c>
      <c r="AX376" s="13" t="s">
        <v>82</v>
      </c>
      <c r="AY376" s="245" t="s">
        <v>128</v>
      </c>
    </row>
    <row r="377" s="14" customFormat="1">
      <c r="A377" s="14"/>
      <c r="B377" s="246"/>
      <c r="C377" s="247"/>
      <c r="D377" s="233" t="s">
        <v>180</v>
      </c>
      <c r="E377" s="248" t="s">
        <v>44</v>
      </c>
      <c r="F377" s="249" t="s">
        <v>182</v>
      </c>
      <c r="G377" s="247"/>
      <c r="H377" s="250">
        <v>33.5</v>
      </c>
      <c r="I377" s="251"/>
      <c r="J377" s="247"/>
      <c r="K377" s="247"/>
      <c r="L377" s="252"/>
      <c r="M377" s="253"/>
      <c r="N377" s="254"/>
      <c r="O377" s="254"/>
      <c r="P377" s="254"/>
      <c r="Q377" s="254"/>
      <c r="R377" s="254"/>
      <c r="S377" s="254"/>
      <c r="T377" s="25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6" t="s">
        <v>180</v>
      </c>
      <c r="AU377" s="256" t="s">
        <v>21</v>
      </c>
      <c r="AV377" s="14" t="s">
        <v>133</v>
      </c>
      <c r="AW377" s="14" t="s">
        <v>42</v>
      </c>
      <c r="AX377" s="14" t="s">
        <v>90</v>
      </c>
      <c r="AY377" s="256" t="s">
        <v>128</v>
      </c>
    </row>
    <row r="378" s="2" customFormat="1" ht="24.15" customHeight="1">
      <c r="A378" s="40"/>
      <c r="B378" s="41"/>
      <c r="C378" s="278" t="s">
        <v>483</v>
      </c>
      <c r="D378" s="278" t="s">
        <v>316</v>
      </c>
      <c r="E378" s="279" t="s">
        <v>484</v>
      </c>
      <c r="F378" s="280" t="s">
        <v>485</v>
      </c>
      <c r="G378" s="281" t="s">
        <v>174</v>
      </c>
      <c r="H378" s="282">
        <v>5.665</v>
      </c>
      <c r="I378" s="283"/>
      <c r="J378" s="284">
        <f>ROUND(I378*H378,2)</f>
        <v>0</v>
      </c>
      <c r="K378" s="285"/>
      <c r="L378" s="286"/>
      <c r="M378" s="287" t="s">
        <v>44</v>
      </c>
      <c r="N378" s="288" t="s">
        <v>53</v>
      </c>
      <c r="O378" s="86"/>
      <c r="P378" s="211">
        <f>O378*H378</f>
        <v>0</v>
      </c>
      <c r="Q378" s="211">
        <v>0.13100000000000001</v>
      </c>
      <c r="R378" s="211">
        <f>Q378*H378</f>
        <v>0.74211500000000008</v>
      </c>
      <c r="S378" s="211">
        <v>0</v>
      </c>
      <c r="T378" s="212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13" t="s">
        <v>213</v>
      </c>
      <c r="AT378" s="213" t="s">
        <v>316</v>
      </c>
      <c r="AU378" s="213" t="s">
        <v>21</v>
      </c>
      <c r="AY378" s="18" t="s">
        <v>128</v>
      </c>
      <c r="BE378" s="214">
        <f>IF(N378="základní",J378,0)</f>
        <v>0</v>
      </c>
      <c r="BF378" s="214">
        <f>IF(N378="snížená",J378,0)</f>
        <v>0</v>
      </c>
      <c r="BG378" s="214">
        <f>IF(N378="zákl. přenesená",J378,0)</f>
        <v>0</v>
      </c>
      <c r="BH378" s="214">
        <f>IF(N378="sníž. přenesená",J378,0)</f>
        <v>0</v>
      </c>
      <c r="BI378" s="214">
        <f>IF(N378="nulová",J378,0)</f>
        <v>0</v>
      </c>
      <c r="BJ378" s="18" t="s">
        <v>90</v>
      </c>
      <c r="BK378" s="214">
        <f>ROUND(I378*H378,2)</f>
        <v>0</v>
      </c>
      <c r="BL378" s="18" t="s">
        <v>133</v>
      </c>
      <c r="BM378" s="213" t="s">
        <v>486</v>
      </c>
    </row>
    <row r="379" s="13" customFormat="1">
      <c r="A379" s="13"/>
      <c r="B379" s="235"/>
      <c r="C379" s="236"/>
      <c r="D379" s="233" t="s">
        <v>180</v>
      </c>
      <c r="E379" s="237" t="s">
        <v>44</v>
      </c>
      <c r="F379" s="238" t="s">
        <v>487</v>
      </c>
      <c r="G379" s="236"/>
      <c r="H379" s="239">
        <v>4.1200000000000001</v>
      </c>
      <c r="I379" s="240"/>
      <c r="J379" s="236"/>
      <c r="K379" s="236"/>
      <c r="L379" s="241"/>
      <c r="M379" s="242"/>
      <c r="N379" s="243"/>
      <c r="O379" s="243"/>
      <c r="P379" s="243"/>
      <c r="Q379" s="243"/>
      <c r="R379" s="243"/>
      <c r="S379" s="243"/>
      <c r="T379" s="24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5" t="s">
        <v>180</v>
      </c>
      <c r="AU379" s="245" t="s">
        <v>21</v>
      </c>
      <c r="AV379" s="13" t="s">
        <v>21</v>
      </c>
      <c r="AW379" s="13" t="s">
        <v>42</v>
      </c>
      <c r="AX379" s="13" t="s">
        <v>82</v>
      </c>
      <c r="AY379" s="245" t="s">
        <v>128</v>
      </c>
    </row>
    <row r="380" s="13" customFormat="1">
      <c r="A380" s="13"/>
      <c r="B380" s="235"/>
      <c r="C380" s="236"/>
      <c r="D380" s="233" t="s">
        <v>180</v>
      </c>
      <c r="E380" s="237" t="s">
        <v>44</v>
      </c>
      <c r="F380" s="238" t="s">
        <v>488</v>
      </c>
      <c r="G380" s="236"/>
      <c r="H380" s="239">
        <v>1.5449999999999999</v>
      </c>
      <c r="I380" s="240"/>
      <c r="J380" s="236"/>
      <c r="K380" s="236"/>
      <c r="L380" s="241"/>
      <c r="M380" s="242"/>
      <c r="N380" s="243"/>
      <c r="O380" s="243"/>
      <c r="P380" s="243"/>
      <c r="Q380" s="243"/>
      <c r="R380" s="243"/>
      <c r="S380" s="243"/>
      <c r="T380" s="24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5" t="s">
        <v>180</v>
      </c>
      <c r="AU380" s="245" t="s">
        <v>21</v>
      </c>
      <c r="AV380" s="13" t="s">
        <v>21</v>
      </c>
      <c r="AW380" s="13" t="s">
        <v>42</v>
      </c>
      <c r="AX380" s="13" t="s">
        <v>82</v>
      </c>
      <c r="AY380" s="245" t="s">
        <v>128</v>
      </c>
    </row>
    <row r="381" s="14" customFormat="1">
      <c r="A381" s="14"/>
      <c r="B381" s="246"/>
      <c r="C381" s="247"/>
      <c r="D381" s="233" t="s">
        <v>180</v>
      </c>
      <c r="E381" s="248" t="s">
        <v>44</v>
      </c>
      <c r="F381" s="249" t="s">
        <v>182</v>
      </c>
      <c r="G381" s="247"/>
      <c r="H381" s="250">
        <v>5.665</v>
      </c>
      <c r="I381" s="251"/>
      <c r="J381" s="247"/>
      <c r="K381" s="247"/>
      <c r="L381" s="252"/>
      <c r="M381" s="253"/>
      <c r="N381" s="254"/>
      <c r="O381" s="254"/>
      <c r="P381" s="254"/>
      <c r="Q381" s="254"/>
      <c r="R381" s="254"/>
      <c r="S381" s="254"/>
      <c r="T381" s="255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6" t="s">
        <v>180</v>
      </c>
      <c r="AU381" s="256" t="s">
        <v>21</v>
      </c>
      <c r="AV381" s="14" t="s">
        <v>133</v>
      </c>
      <c r="AW381" s="14" t="s">
        <v>42</v>
      </c>
      <c r="AX381" s="14" t="s">
        <v>90</v>
      </c>
      <c r="AY381" s="256" t="s">
        <v>128</v>
      </c>
    </row>
    <row r="382" s="2" customFormat="1" ht="37.8" customHeight="1">
      <c r="A382" s="40"/>
      <c r="B382" s="41"/>
      <c r="C382" s="201" t="s">
        <v>489</v>
      </c>
      <c r="D382" s="201" t="s">
        <v>129</v>
      </c>
      <c r="E382" s="202" t="s">
        <v>490</v>
      </c>
      <c r="F382" s="203" t="s">
        <v>491</v>
      </c>
      <c r="G382" s="204" t="s">
        <v>174</v>
      </c>
      <c r="H382" s="205">
        <v>105.5</v>
      </c>
      <c r="I382" s="206"/>
      <c r="J382" s="207">
        <f>ROUND(I382*H382,2)</f>
        <v>0</v>
      </c>
      <c r="K382" s="208"/>
      <c r="L382" s="46"/>
      <c r="M382" s="209" t="s">
        <v>44</v>
      </c>
      <c r="N382" s="210" t="s">
        <v>53</v>
      </c>
      <c r="O382" s="86"/>
      <c r="P382" s="211">
        <f>O382*H382</f>
        <v>0</v>
      </c>
      <c r="Q382" s="211">
        <v>0</v>
      </c>
      <c r="R382" s="211">
        <f>Q382*H382</f>
        <v>0</v>
      </c>
      <c r="S382" s="211">
        <v>0</v>
      </c>
      <c r="T382" s="212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3" t="s">
        <v>133</v>
      </c>
      <c r="AT382" s="213" t="s">
        <v>129</v>
      </c>
      <c r="AU382" s="213" t="s">
        <v>21</v>
      </c>
      <c r="AY382" s="18" t="s">
        <v>128</v>
      </c>
      <c r="BE382" s="214">
        <f>IF(N382="základní",J382,0)</f>
        <v>0</v>
      </c>
      <c r="BF382" s="214">
        <f>IF(N382="snížená",J382,0)</f>
        <v>0</v>
      </c>
      <c r="BG382" s="214">
        <f>IF(N382="zákl. přenesená",J382,0)</f>
        <v>0</v>
      </c>
      <c r="BH382" s="214">
        <f>IF(N382="sníž. přenesená",J382,0)</f>
        <v>0</v>
      </c>
      <c r="BI382" s="214">
        <f>IF(N382="nulová",J382,0)</f>
        <v>0</v>
      </c>
      <c r="BJ382" s="18" t="s">
        <v>90</v>
      </c>
      <c r="BK382" s="214">
        <f>ROUND(I382*H382,2)</f>
        <v>0</v>
      </c>
      <c r="BL382" s="18" t="s">
        <v>133</v>
      </c>
      <c r="BM382" s="213" t="s">
        <v>492</v>
      </c>
    </row>
    <row r="383" s="2" customFormat="1">
      <c r="A383" s="40"/>
      <c r="B383" s="41"/>
      <c r="C383" s="42"/>
      <c r="D383" s="228" t="s">
        <v>176</v>
      </c>
      <c r="E383" s="42"/>
      <c r="F383" s="229" t="s">
        <v>493</v>
      </c>
      <c r="G383" s="42"/>
      <c r="H383" s="42"/>
      <c r="I383" s="230"/>
      <c r="J383" s="42"/>
      <c r="K383" s="42"/>
      <c r="L383" s="46"/>
      <c r="M383" s="231"/>
      <c r="N383" s="232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8" t="s">
        <v>176</v>
      </c>
      <c r="AU383" s="18" t="s">
        <v>21</v>
      </c>
    </row>
    <row r="384" s="11" customFormat="1" ht="22.8" customHeight="1">
      <c r="A384" s="11"/>
      <c r="B384" s="187"/>
      <c r="C384" s="188"/>
      <c r="D384" s="189" t="s">
        <v>81</v>
      </c>
      <c r="E384" s="226" t="s">
        <v>213</v>
      </c>
      <c r="F384" s="226" t="s">
        <v>494</v>
      </c>
      <c r="G384" s="188"/>
      <c r="H384" s="188"/>
      <c r="I384" s="191"/>
      <c r="J384" s="227">
        <f>BK384</f>
        <v>0</v>
      </c>
      <c r="K384" s="188"/>
      <c r="L384" s="193"/>
      <c r="M384" s="194"/>
      <c r="N384" s="195"/>
      <c r="O384" s="195"/>
      <c r="P384" s="196">
        <f>SUM(P385:P427)</f>
        <v>0</v>
      </c>
      <c r="Q384" s="195"/>
      <c r="R384" s="196">
        <f>SUM(R385:R427)</f>
        <v>22.844799999999996</v>
      </c>
      <c r="S384" s="195"/>
      <c r="T384" s="197">
        <f>SUM(T385:T427)</f>
        <v>0</v>
      </c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R384" s="198" t="s">
        <v>90</v>
      </c>
      <c r="AT384" s="199" t="s">
        <v>81</v>
      </c>
      <c r="AU384" s="199" t="s">
        <v>90</v>
      </c>
      <c r="AY384" s="198" t="s">
        <v>128</v>
      </c>
      <c r="BK384" s="200">
        <f>SUM(BK385:BK427)</f>
        <v>0</v>
      </c>
    </row>
    <row r="385" s="2" customFormat="1" ht="24.15" customHeight="1">
      <c r="A385" s="40"/>
      <c r="B385" s="41"/>
      <c r="C385" s="201" t="s">
        <v>495</v>
      </c>
      <c r="D385" s="201" t="s">
        <v>129</v>
      </c>
      <c r="E385" s="202" t="s">
        <v>496</v>
      </c>
      <c r="F385" s="203" t="s">
        <v>497</v>
      </c>
      <c r="G385" s="204" t="s">
        <v>216</v>
      </c>
      <c r="H385" s="205">
        <v>86.5</v>
      </c>
      <c r="I385" s="206"/>
      <c r="J385" s="207">
        <f>ROUND(I385*H385,2)</f>
        <v>0</v>
      </c>
      <c r="K385" s="208"/>
      <c r="L385" s="46"/>
      <c r="M385" s="209" t="s">
        <v>44</v>
      </c>
      <c r="N385" s="210" t="s">
        <v>53</v>
      </c>
      <c r="O385" s="86"/>
      <c r="P385" s="211">
        <f>O385*H385</f>
        <v>0</v>
      </c>
      <c r="Q385" s="211">
        <v>0.0027599999999999999</v>
      </c>
      <c r="R385" s="211">
        <f>Q385*H385</f>
        <v>0.23873999999999998</v>
      </c>
      <c r="S385" s="211">
        <v>0</v>
      </c>
      <c r="T385" s="212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3" t="s">
        <v>133</v>
      </c>
      <c r="AT385" s="213" t="s">
        <v>129</v>
      </c>
      <c r="AU385" s="213" t="s">
        <v>21</v>
      </c>
      <c r="AY385" s="18" t="s">
        <v>128</v>
      </c>
      <c r="BE385" s="214">
        <f>IF(N385="základní",J385,0)</f>
        <v>0</v>
      </c>
      <c r="BF385" s="214">
        <f>IF(N385="snížená",J385,0)</f>
        <v>0</v>
      </c>
      <c r="BG385" s="214">
        <f>IF(N385="zákl. přenesená",J385,0)</f>
        <v>0</v>
      </c>
      <c r="BH385" s="214">
        <f>IF(N385="sníž. přenesená",J385,0)</f>
        <v>0</v>
      </c>
      <c r="BI385" s="214">
        <f>IF(N385="nulová",J385,0)</f>
        <v>0</v>
      </c>
      <c r="BJ385" s="18" t="s">
        <v>90</v>
      </c>
      <c r="BK385" s="214">
        <f>ROUND(I385*H385,2)</f>
        <v>0</v>
      </c>
      <c r="BL385" s="18" t="s">
        <v>133</v>
      </c>
      <c r="BM385" s="213" t="s">
        <v>498</v>
      </c>
    </row>
    <row r="386" s="2" customFormat="1">
      <c r="A386" s="40"/>
      <c r="B386" s="41"/>
      <c r="C386" s="42"/>
      <c r="D386" s="228" t="s">
        <v>176</v>
      </c>
      <c r="E386" s="42"/>
      <c r="F386" s="229" t="s">
        <v>499</v>
      </c>
      <c r="G386" s="42"/>
      <c r="H386" s="42"/>
      <c r="I386" s="230"/>
      <c r="J386" s="42"/>
      <c r="K386" s="42"/>
      <c r="L386" s="46"/>
      <c r="M386" s="231"/>
      <c r="N386" s="232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8" t="s">
        <v>176</v>
      </c>
      <c r="AU386" s="18" t="s">
        <v>21</v>
      </c>
    </row>
    <row r="387" s="2" customFormat="1">
      <c r="A387" s="40"/>
      <c r="B387" s="41"/>
      <c r="C387" s="42"/>
      <c r="D387" s="233" t="s">
        <v>178</v>
      </c>
      <c r="E387" s="42"/>
      <c r="F387" s="234" t="s">
        <v>187</v>
      </c>
      <c r="G387" s="42"/>
      <c r="H387" s="42"/>
      <c r="I387" s="230"/>
      <c r="J387" s="42"/>
      <c r="K387" s="42"/>
      <c r="L387" s="46"/>
      <c r="M387" s="231"/>
      <c r="N387" s="232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8" t="s">
        <v>178</v>
      </c>
      <c r="AU387" s="18" t="s">
        <v>21</v>
      </c>
    </row>
    <row r="388" s="13" customFormat="1">
      <c r="A388" s="13"/>
      <c r="B388" s="235"/>
      <c r="C388" s="236"/>
      <c r="D388" s="233" t="s">
        <v>180</v>
      </c>
      <c r="E388" s="237" t="s">
        <v>44</v>
      </c>
      <c r="F388" s="238" t="s">
        <v>500</v>
      </c>
      <c r="G388" s="236"/>
      <c r="H388" s="239">
        <v>86.5</v>
      </c>
      <c r="I388" s="240"/>
      <c r="J388" s="236"/>
      <c r="K388" s="236"/>
      <c r="L388" s="241"/>
      <c r="M388" s="242"/>
      <c r="N388" s="243"/>
      <c r="O388" s="243"/>
      <c r="P388" s="243"/>
      <c r="Q388" s="243"/>
      <c r="R388" s="243"/>
      <c r="S388" s="243"/>
      <c r="T388" s="24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5" t="s">
        <v>180</v>
      </c>
      <c r="AU388" s="245" t="s">
        <v>21</v>
      </c>
      <c r="AV388" s="13" t="s">
        <v>21</v>
      </c>
      <c r="AW388" s="13" t="s">
        <v>42</v>
      </c>
      <c r="AX388" s="13" t="s">
        <v>82</v>
      </c>
      <c r="AY388" s="245" t="s">
        <v>128</v>
      </c>
    </row>
    <row r="389" s="14" customFormat="1">
      <c r="A389" s="14"/>
      <c r="B389" s="246"/>
      <c r="C389" s="247"/>
      <c r="D389" s="233" t="s">
        <v>180</v>
      </c>
      <c r="E389" s="248" t="s">
        <v>44</v>
      </c>
      <c r="F389" s="249" t="s">
        <v>182</v>
      </c>
      <c r="G389" s="247"/>
      <c r="H389" s="250">
        <v>86.5</v>
      </c>
      <c r="I389" s="251"/>
      <c r="J389" s="247"/>
      <c r="K389" s="247"/>
      <c r="L389" s="252"/>
      <c r="M389" s="253"/>
      <c r="N389" s="254"/>
      <c r="O389" s="254"/>
      <c r="P389" s="254"/>
      <c r="Q389" s="254"/>
      <c r="R389" s="254"/>
      <c r="S389" s="254"/>
      <c r="T389" s="25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6" t="s">
        <v>180</v>
      </c>
      <c r="AU389" s="256" t="s">
        <v>21</v>
      </c>
      <c r="AV389" s="14" t="s">
        <v>133</v>
      </c>
      <c r="AW389" s="14" t="s">
        <v>42</v>
      </c>
      <c r="AX389" s="14" t="s">
        <v>90</v>
      </c>
      <c r="AY389" s="256" t="s">
        <v>128</v>
      </c>
    </row>
    <row r="390" s="2" customFormat="1" ht="24.15" customHeight="1">
      <c r="A390" s="40"/>
      <c r="B390" s="41"/>
      <c r="C390" s="201" t="s">
        <v>501</v>
      </c>
      <c r="D390" s="201" t="s">
        <v>129</v>
      </c>
      <c r="E390" s="202" t="s">
        <v>502</v>
      </c>
      <c r="F390" s="203" t="s">
        <v>503</v>
      </c>
      <c r="G390" s="204" t="s">
        <v>155</v>
      </c>
      <c r="H390" s="205">
        <v>16</v>
      </c>
      <c r="I390" s="206"/>
      <c r="J390" s="207">
        <f>ROUND(I390*H390,2)</f>
        <v>0</v>
      </c>
      <c r="K390" s="208"/>
      <c r="L390" s="46"/>
      <c r="M390" s="209" t="s">
        <v>44</v>
      </c>
      <c r="N390" s="210" t="s">
        <v>53</v>
      </c>
      <c r="O390" s="86"/>
      <c r="P390" s="211">
        <f>O390*H390</f>
        <v>0</v>
      </c>
      <c r="Q390" s="211">
        <v>0</v>
      </c>
      <c r="R390" s="211">
        <f>Q390*H390</f>
        <v>0</v>
      </c>
      <c r="S390" s="211">
        <v>0</v>
      </c>
      <c r="T390" s="212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3" t="s">
        <v>133</v>
      </c>
      <c r="AT390" s="213" t="s">
        <v>129</v>
      </c>
      <c r="AU390" s="213" t="s">
        <v>21</v>
      </c>
      <c r="AY390" s="18" t="s">
        <v>128</v>
      </c>
      <c r="BE390" s="214">
        <f>IF(N390="základní",J390,0)</f>
        <v>0</v>
      </c>
      <c r="BF390" s="214">
        <f>IF(N390="snížená",J390,0)</f>
        <v>0</v>
      </c>
      <c r="BG390" s="214">
        <f>IF(N390="zákl. přenesená",J390,0)</f>
        <v>0</v>
      </c>
      <c r="BH390" s="214">
        <f>IF(N390="sníž. přenesená",J390,0)</f>
        <v>0</v>
      </c>
      <c r="BI390" s="214">
        <f>IF(N390="nulová",J390,0)</f>
        <v>0</v>
      </c>
      <c r="BJ390" s="18" t="s">
        <v>90</v>
      </c>
      <c r="BK390" s="214">
        <f>ROUND(I390*H390,2)</f>
        <v>0</v>
      </c>
      <c r="BL390" s="18" t="s">
        <v>133</v>
      </c>
      <c r="BM390" s="213" t="s">
        <v>504</v>
      </c>
    </row>
    <row r="391" s="2" customFormat="1">
      <c r="A391" s="40"/>
      <c r="B391" s="41"/>
      <c r="C391" s="42"/>
      <c r="D391" s="228" t="s">
        <v>176</v>
      </c>
      <c r="E391" s="42"/>
      <c r="F391" s="229" t="s">
        <v>505</v>
      </c>
      <c r="G391" s="42"/>
      <c r="H391" s="42"/>
      <c r="I391" s="230"/>
      <c r="J391" s="42"/>
      <c r="K391" s="42"/>
      <c r="L391" s="46"/>
      <c r="M391" s="231"/>
      <c r="N391" s="232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8" t="s">
        <v>176</v>
      </c>
      <c r="AU391" s="18" t="s">
        <v>21</v>
      </c>
    </row>
    <row r="392" s="2" customFormat="1">
      <c r="A392" s="40"/>
      <c r="B392" s="41"/>
      <c r="C392" s="42"/>
      <c r="D392" s="233" t="s">
        <v>178</v>
      </c>
      <c r="E392" s="42"/>
      <c r="F392" s="234" t="s">
        <v>187</v>
      </c>
      <c r="G392" s="42"/>
      <c r="H392" s="42"/>
      <c r="I392" s="230"/>
      <c r="J392" s="42"/>
      <c r="K392" s="42"/>
      <c r="L392" s="46"/>
      <c r="M392" s="231"/>
      <c r="N392" s="232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8" t="s">
        <v>178</v>
      </c>
      <c r="AU392" s="18" t="s">
        <v>21</v>
      </c>
    </row>
    <row r="393" s="2" customFormat="1" ht="16.5" customHeight="1">
      <c r="A393" s="40"/>
      <c r="B393" s="41"/>
      <c r="C393" s="278" t="s">
        <v>506</v>
      </c>
      <c r="D393" s="278" t="s">
        <v>316</v>
      </c>
      <c r="E393" s="279" t="s">
        <v>507</v>
      </c>
      <c r="F393" s="280" t="s">
        <v>508</v>
      </c>
      <c r="G393" s="281" t="s">
        <v>155</v>
      </c>
      <c r="H393" s="282">
        <v>16</v>
      </c>
      <c r="I393" s="283"/>
      <c r="J393" s="284">
        <f>ROUND(I393*H393,2)</f>
        <v>0</v>
      </c>
      <c r="K393" s="285"/>
      <c r="L393" s="286"/>
      <c r="M393" s="287" t="s">
        <v>44</v>
      </c>
      <c r="N393" s="288" t="s">
        <v>53</v>
      </c>
      <c r="O393" s="86"/>
      <c r="P393" s="211">
        <f>O393*H393</f>
        <v>0</v>
      </c>
      <c r="Q393" s="211">
        <v>0.00069999999999999999</v>
      </c>
      <c r="R393" s="211">
        <f>Q393*H393</f>
        <v>0.0112</v>
      </c>
      <c r="S393" s="211">
        <v>0</v>
      </c>
      <c r="T393" s="212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3" t="s">
        <v>213</v>
      </c>
      <c r="AT393" s="213" t="s">
        <v>316</v>
      </c>
      <c r="AU393" s="213" t="s">
        <v>21</v>
      </c>
      <c r="AY393" s="18" t="s">
        <v>128</v>
      </c>
      <c r="BE393" s="214">
        <f>IF(N393="základní",J393,0)</f>
        <v>0</v>
      </c>
      <c r="BF393" s="214">
        <f>IF(N393="snížená",J393,0)</f>
        <v>0</v>
      </c>
      <c r="BG393" s="214">
        <f>IF(N393="zákl. přenesená",J393,0)</f>
        <v>0</v>
      </c>
      <c r="BH393" s="214">
        <f>IF(N393="sníž. přenesená",J393,0)</f>
        <v>0</v>
      </c>
      <c r="BI393" s="214">
        <f>IF(N393="nulová",J393,0)</f>
        <v>0</v>
      </c>
      <c r="BJ393" s="18" t="s">
        <v>90</v>
      </c>
      <c r="BK393" s="214">
        <f>ROUND(I393*H393,2)</f>
        <v>0</v>
      </c>
      <c r="BL393" s="18" t="s">
        <v>133</v>
      </c>
      <c r="BM393" s="213" t="s">
        <v>509</v>
      </c>
    </row>
    <row r="394" s="2" customFormat="1" ht="24.15" customHeight="1">
      <c r="A394" s="40"/>
      <c r="B394" s="41"/>
      <c r="C394" s="201" t="s">
        <v>510</v>
      </c>
      <c r="D394" s="201" t="s">
        <v>129</v>
      </c>
      <c r="E394" s="202" t="s">
        <v>511</v>
      </c>
      <c r="F394" s="203" t="s">
        <v>512</v>
      </c>
      <c r="G394" s="204" t="s">
        <v>155</v>
      </c>
      <c r="H394" s="205">
        <v>3</v>
      </c>
      <c r="I394" s="206"/>
      <c r="J394" s="207">
        <f>ROUND(I394*H394,2)</f>
        <v>0</v>
      </c>
      <c r="K394" s="208"/>
      <c r="L394" s="46"/>
      <c r="M394" s="209" t="s">
        <v>44</v>
      </c>
      <c r="N394" s="210" t="s">
        <v>53</v>
      </c>
      <c r="O394" s="86"/>
      <c r="P394" s="211">
        <f>O394*H394</f>
        <v>0</v>
      </c>
      <c r="Q394" s="211">
        <v>1.92726</v>
      </c>
      <c r="R394" s="211">
        <f>Q394*H394</f>
        <v>5.7817799999999995</v>
      </c>
      <c r="S394" s="211">
        <v>0</v>
      </c>
      <c r="T394" s="212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13" t="s">
        <v>133</v>
      </c>
      <c r="AT394" s="213" t="s">
        <v>129</v>
      </c>
      <c r="AU394" s="213" t="s">
        <v>21</v>
      </c>
      <c r="AY394" s="18" t="s">
        <v>128</v>
      </c>
      <c r="BE394" s="214">
        <f>IF(N394="základní",J394,0)</f>
        <v>0</v>
      </c>
      <c r="BF394" s="214">
        <f>IF(N394="snížená",J394,0)</f>
        <v>0</v>
      </c>
      <c r="BG394" s="214">
        <f>IF(N394="zákl. přenesená",J394,0)</f>
        <v>0</v>
      </c>
      <c r="BH394" s="214">
        <f>IF(N394="sníž. přenesená",J394,0)</f>
        <v>0</v>
      </c>
      <c r="BI394" s="214">
        <f>IF(N394="nulová",J394,0)</f>
        <v>0</v>
      </c>
      <c r="BJ394" s="18" t="s">
        <v>90</v>
      </c>
      <c r="BK394" s="214">
        <f>ROUND(I394*H394,2)</f>
        <v>0</v>
      </c>
      <c r="BL394" s="18" t="s">
        <v>133</v>
      </c>
      <c r="BM394" s="213" t="s">
        <v>513</v>
      </c>
    </row>
    <row r="395" s="2" customFormat="1">
      <c r="A395" s="40"/>
      <c r="B395" s="41"/>
      <c r="C395" s="42"/>
      <c r="D395" s="228" t="s">
        <v>176</v>
      </c>
      <c r="E395" s="42"/>
      <c r="F395" s="229" t="s">
        <v>514</v>
      </c>
      <c r="G395" s="42"/>
      <c r="H395" s="42"/>
      <c r="I395" s="230"/>
      <c r="J395" s="42"/>
      <c r="K395" s="42"/>
      <c r="L395" s="46"/>
      <c r="M395" s="231"/>
      <c r="N395" s="232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8" t="s">
        <v>176</v>
      </c>
      <c r="AU395" s="18" t="s">
        <v>21</v>
      </c>
    </row>
    <row r="396" s="2" customFormat="1">
      <c r="A396" s="40"/>
      <c r="B396" s="41"/>
      <c r="C396" s="42"/>
      <c r="D396" s="233" t="s">
        <v>178</v>
      </c>
      <c r="E396" s="42"/>
      <c r="F396" s="234" t="s">
        <v>260</v>
      </c>
      <c r="G396" s="42"/>
      <c r="H396" s="42"/>
      <c r="I396" s="230"/>
      <c r="J396" s="42"/>
      <c r="K396" s="42"/>
      <c r="L396" s="46"/>
      <c r="M396" s="231"/>
      <c r="N396" s="232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8" t="s">
        <v>178</v>
      </c>
      <c r="AU396" s="18" t="s">
        <v>21</v>
      </c>
    </row>
    <row r="397" s="2" customFormat="1" ht="24.15" customHeight="1">
      <c r="A397" s="40"/>
      <c r="B397" s="41"/>
      <c r="C397" s="278" t="s">
        <v>515</v>
      </c>
      <c r="D397" s="278" t="s">
        <v>316</v>
      </c>
      <c r="E397" s="279" t="s">
        <v>516</v>
      </c>
      <c r="F397" s="280" t="s">
        <v>517</v>
      </c>
      <c r="G397" s="281" t="s">
        <v>155</v>
      </c>
      <c r="H397" s="282">
        <v>3</v>
      </c>
      <c r="I397" s="283"/>
      <c r="J397" s="284">
        <f>ROUND(I397*H397,2)</f>
        <v>0</v>
      </c>
      <c r="K397" s="285"/>
      <c r="L397" s="286"/>
      <c r="M397" s="287" t="s">
        <v>44</v>
      </c>
      <c r="N397" s="288" t="s">
        <v>53</v>
      </c>
      <c r="O397" s="86"/>
      <c r="P397" s="211">
        <f>O397*H397</f>
        <v>0</v>
      </c>
      <c r="Q397" s="211">
        <v>2.5659999999999998</v>
      </c>
      <c r="R397" s="211">
        <f>Q397*H397</f>
        <v>7.6979999999999995</v>
      </c>
      <c r="S397" s="211">
        <v>0</v>
      </c>
      <c r="T397" s="212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3" t="s">
        <v>213</v>
      </c>
      <c r="AT397" s="213" t="s">
        <v>316</v>
      </c>
      <c r="AU397" s="213" t="s">
        <v>21</v>
      </c>
      <c r="AY397" s="18" t="s">
        <v>128</v>
      </c>
      <c r="BE397" s="214">
        <f>IF(N397="základní",J397,0)</f>
        <v>0</v>
      </c>
      <c r="BF397" s="214">
        <f>IF(N397="snížená",J397,0)</f>
        <v>0</v>
      </c>
      <c r="BG397" s="214">
        <f>IF(N397="zákl. přenesená",J397,0)</f>
        <v>0</v>
      </c>
      <c r="BH397" s="214">
        <f>IF(N397="sníž. přenesená",J397,0)</f>
        <v>0</v>
      </c>
      <c r="BI397" s="214">
        <f>IF(N397="nulová",J397,0)</f>
        <v>0</v>
      </c>
      <c r="BJ397" s="18" t="s">
        <v>90</v>
      </c>
      <c r="BK397" s="214">
        <f>ROUND(I397*H397,2)</f>
        <v>0</v>
      </c>
      <c r="BL397" s="18" t="s">
        <v>133</v>
      </c>
      <c r="BM397" s="213" t="s">
        <v>518</v>
      </c>
    </row>
    <row r="398" s="2" customFormat="1" ht="16.5" customHeight="1">
      <c r="A398" s="40"/>
      <c r="B398" s="41"/>
      <c r="C398" s="278" t="s">
        <v>519</v>
      </c>
      <c r="D398" s="278" t="s">
        <v>316</v>
      </c>
      <c r="E398" s="279" t="s">
        <v>520</v>
      </c>
      <c r="F398" s="280" t="s">
        <v>521</v>
      </c>
      <c r="G398" s="281" t="s">
        <v>155</v>
      </c>
      <c r="H398" s="282">
        <v>3</v>
      </c>
      <c r="I398" s="283"/>
      <c r="J398" s="284">
        <f>ROUND(I398*H398,2)</f>
        <v>0</v>
      </c>
      <c r="K398" s="285"/>
      <c r="L398" s="286"/>
      <c r="M398" s="287" t="s">
        <v>44</v>
      </c>
      <c r="N398" s="288" t="s">
        <v>53</v>
      </c>
      <c r="O398" s="86"/>
      <c r="P398" s="211">
        <f>O398*H398</f>
        <v>0</v>
      </c>
      <c r="Q398" s="211">
        <v>0.26200000000000001</v>
      </c>
      <c r="R398" s="211">
        <f>Q398*H398</f>
        <v>0.78600000000000003</v>
      </c>
      <c r="S398" s="211">
        <v>0</v>
      </c>
      <c r="T398" s="212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3" t="s">
        <v>213</v>
      </c>
      <c r="AT398" s="213" t="s">
        <v>316</v>
      </c>
      <c r="AU398" s="213" t="s">
        <v>21</v>
      </c>
      <c r="AY398" s="18" t="s">
        <v>128</v>
      </c>
      <c r="BE398" s="214">
        <f>IF(N398="základní",J398,0)</f>
        <v>0</v>
      </c>
      <c r="BF398" s="214">
        <f>IF(N398="snížená",J398,0)</f>
        <v>0</v>
      </c>
      <c r="BG398" s="214">
        <f>IF(N398="zákl. přenesená",J398,0)</f>
        <v>0</v>
      </c>
      <c r="BH398" s="214">
        <f>IF(N398="sníž. přenesená",J398,0)</f>
        <v>0</v>
      </c>
      <c r="BI398" s="214">
        <f>IF(N398="nulová",J398,0)</f>
        <v>0</v>
      </c>
      <c r="BJ398" s="18" t="s">
        <v>90</v>
      </c>
      <c r="BK398" s="214">
        <f>ROUND(I398*H398,2)</f>
        <v>0</v>
      </c>
      <c r="BL398" s="18" t="s">
        <v>133</v>
      </c>
      <c r="BM398" s="213" t="s">
        <v>522</v>
      </c>
    </row>
    <row r="399" s="2" customFormat="1" ht="16.5" customHeight="1">
      <c r="A399" s="40"/>
      <c r="B399" s="41"/>
      <c r="C399" s="278" t="s">
        <v>523</v>
      </c>
      <c r="D399" s="278" t="s">
        <v>316</v>
      </c>
      <c r="E399" s="279" t="s">
        <v>524</v>
      </c>
      <c r="F399" s="280" t="s">
        <v>525</v>
      </c>
      <c r="G399" s="281" t="s">
        <v>155</v>
      </c>
      <c r="H399" s="282">
        <v>3</v>
      </c>
      <c r="I399" s="283"/>
      <c r="J399" s="284">
        <f>ROUND(I399*H399,2)</f>
        <v>0</v>
      </c>
      <c r="K399" s="285"/>
      <c r="L399" s="286"/>
      <c r="M399" s="287" t="s">
        <v>44</v>
      </c>
      <c r="N399" s="288" t="s">
        <v>53</v>
      </c>
      <c r="O399" s="86"/>
      <c r="P399" s="211">
        <f>O399*H399</f>
        <v>0</v>
      </c>
      <c r="Q399" s="211">
        <v>0.52600000000000002</v>
      </c>
      <c r="R399" s="211">
        <f>Q399*H399</f>
        <v>1.5780000000000001</v>
      </c>
      <c r="S399" s="211">
        <v>0</v>
      </c>
      <c r="T399" s="212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3" t="s">
        <v>213</v>
      </c>
      <c r="AT399" s="213" t="s">
        <v>316</v>
      </c>
      <c r="AU399" s="213" t="s">
        <v>21</v>
      </c>
      <c r="AY399" s="18" t="s">
        <v>128</v>
      </c>
      <c r="BE399" s="214">
        <f>IF(N399="základní",J399,0)</f>
        <v>0</v>
      </c>
      <c r="BF399" s="214">
        <f>IF(N399="snížená",J399,0)</f>
        <v>0</v>
      </c>
      <c r="BG399" s="214">
        <f>IF(N399="zákl. přenesená",J399,0)</f>
        <v>0</v>
      </c>
      <c r="BH399" s="214">
        <f>IF(N399="sníž. přenesená",J399,0)</f>
        <v>0</v>
      </c>
      <c r="BI399" s="214">
        <f>IF(N399="nulová",J399,0)</f>
        <v>0</v>
      </c>
      <c r="BJ399" s="18" t="s">
        <v>90</v>
      </c>
      <c r="BK399" s="214">
        <f>ROUND(I399*H399,2)</f>
        <v>0</v>
      </c>
      <c r="BL399" s="18" t="s">
        <v>133</v>
      </c>
      <c r="BM399" s="213" t="s">
        <v>526</v>
      </c>
    </row>
    <row r="400" s="2" customFormat="1" ht="21.75" customHeight="1">
      <c r="A400" s="40"/>
      <c r="B400" s="41"/>
      <c r="C400" s="278" t="s">
        <v>527</v>
      </c>
      <c r="D400" s="278" t="s">
        <v>316</v>
      </c>
      <c r="E400" s="279" t="s">
        <v>528</v>
      </c>
      <c r="F400" s="280" t="s">
        <v>529</v>
      </c>
      <c r="G400" s="281" t="s">
        <v>155</v>
      </c>
      <c r="H400" s="282">
        <v>3</v>
      </c>
      <c r="I400" s="283"/>
      <c r="J400" s="284">
        <f>ROUND(I400*H400,2)</f>
        <v>0</v>
      </c>
      <c r="K400" s="285"/>
      <c r="L400" s="286"/>
      <c r="M400" s="287" t="s">
        <v>44</v>
      </c>
      <c r="N400" s="288" t="s">
        <v>53</v>
      </c>
      <c r="O400" s="86"/>
      <c r="P400" s="211">
        <f>O400*H400</f>
        <v>0</v>
      </c>
      <c r="Q400" s="211">
        <v>1.0540000000000001</v>
      </c>
      <c r="R400" s="211">
        <f>Q400*H400</f>
        <v>3.1619999999999999</v>
      </c>
      <c r="S400" s="211">
        <v>0</v>
      </c>
      <c r="T400" s="212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3" t="s">
        <v>213</v>
      </c>
      <c r="AT400" s="213" t="s">
        <v>316</v>
      </c>
      <c r="AU400" s="213" t="s">
        <v>21</v>
      </c>
      <c r="AY400" s="18" t="s">
        <v>128</v>
      </c>
      <c r="BE400" s="214">
        <f>IF(N400="základní",J400,0)</f>
        <v>0</v>
      </c>
      <c r="BF400" s="214">
        <f>IF(N400="snížená",J400,0)</f>
        <v>0</v>
      </c>
      <c r="BG400" s="214">
        <f>IF(N400="zákl. přenesená",J400,0)</f>
        <v>0</v>
      </c>
      <c r="BH400" s="214">
        <f>IF(N400="sníž. přenesená",J400,0)</f>
        <v>0</v>
      </c>
      <c r="BI400" s="214">
        <f>IF(N400="nulová",J400,0)</f>
        <v>0</v>
      </c>
      <c r="BJ400" s="18" t="s">
        <v>90</v>
      </c>
      <c r="BK400" s="214">
        <f>ROUND(I400*H400,2)</f>
        <v>0</v>
      </c>
      <c r="BL400" s="18" t="s">
        <v>133</v>
      </c>
      <c r="BM400" s="213" t="s">
        <v>530</v>
      </c>
    </row>
    <row r="401" s="2" customFormat="1" ht="24.15" customHeight="1">
      <c r="A401" s="40"/>
      <c r="B401" s="41"/>
      <c r="C401" s="278" t="s">
        <v>531</v>
      </c>
      <c r="D401" s="278" t="s">
        <v>316</v>
      </c>
      <c r="E401" s="279" t="s">
        <v>532</v>
      </c>
      <c r="F401" s="280" t="s">
        <v>533</v>
      </c>
      <c r="G401" s="281" t="s">
        <v>155</v>
      </c>
      <c r="H401" s="282">
        <v>3</v>
      </c>
      <c r="I401" s="283"/>
      <c r="J401" s="284">
        <f>ROUND(I401*H401,2)</f>
        <v>0</v>
      </c>
      <c r="K401" s="285"/>
      <c r="L401" s="286"/>
      <c r="M401" s="287" t="s">
        <v>44</v>
      </c>
      <c r="N401" s="288" t="s">
        <v>53</v>
      </c>
      <c r="O401" s="86"/>
      <c r="P401" s="211">
        <f>O401*H401</f>
        <v>0</v>
      </c>
      <c r="Q401" s="211">
        <v>0</v>
      </c>
      <c r="R401" s="211">
        <f>Q401*H401</f>
        <v>0</v>
      </c>
      <c r="S401" s="211">
        <v>0</v>
      </c>
      <c r="T401" s="212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3" t="s">
        <v>213</v>
      </c>
      <c r="AT401" s="213" t="s">
        <v>316</v>
      </c>
      <c r="AU401" s="213" t="s">
        <v>21</v>
      </c>
      <c r="AY401" s="18" t="s">
        <v>128</v>
      </c>
      <c r="BE401" s="214">
        <f>IF(N401="základní",J401,0)</f>
        <v>0</v>
      </c>
      <c r="BF401" s="214">
        <f>IF(N401="snížená",J401,0)</f>
        <v>0</v>
      </c>
      <c r="BG401" s="214">
        <f>IF(N401="zákl. přenesená",J401,0)</f>
        <v>0</v>
      </c>
      <c r="BH401" s="214">
        <f>IF(N401="sníž. přenesená",J401,0)</f>
        <v>0</v>
      </c>
      <c r="BI401" s="214">
        <f>IF(N401="nulová",J401,0)</f>
        <v>0</v>
      </c>
      <c r="BJ401" s="18" t="s">
        <v>90</v>
      </c>
      <c r="BK401" s="214">
        <f>ROUND(I401*H401,2)</f>
        <v>0</v>
      </c>
      <c r="BL401" s="18" t="s">
        <v>133</v>
      </c>
      <c r="BM401" s="213" t="s">
        <v>534</v>
      </c>
    </row>
    <row r="402" s="2" customFormat="1" ht="24.15" customHeight="1">
      <c r="A402" s="40"/>
      <c r="B402" s="41"/>
      <c r="C402" s="278" t="s">
        <v>535</v>
      </c>
      <c r="D402" s="278" t="s">
        <v>316</v>
      </c>
      <c r="E402" s="279" t="s">
        <v>536</v>
      </c>
      <c r="F402" s="280" t="s">
        <v>537</v>
      </c>
      <c r="G402" s="281" t="s">
        <v>155</v>
      </c>
      <c r="H402" s="282">
        <v>3</v>
      </c>
      <c r="I402" s="283"/>
      <c r="J402" s="284">
        <f>ROUND(I402*H402,2)</f>
        <v>0</v>
      </c>
      <c r="K402" s="285"/>
      <c r="L402" s="286"/>
      <c r="M402" s="287" t="s">
        <v>44</v>
      </c>
      <c r="N402" s="288" t="s">
        <v>53</v>
      </c>
      <c r="O402" s="86"/>
      <c r="P402" s="211">
        <f>O402*H402</f>
        <v>0</v>
      </c>
      <c r="Q402" s="211">
        <v>0.002</v>
      </c>
      <c r="R402" s="211">
        <f>Q402*H402</f>
        <v>0.0060000000000000001</v>
      </c>
      <c r="S402" s="211">
        <v>0</v>
      </c>
      <c r="T402" s="212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3" t="s">
        <v>213</v>
      </c>
      <c r="AT402" s="213" t="s">
        <v>316</v>
      </c>
      <c r="AU402" s="213" t="s">
        <v>21</v>
      </c>
      <c r="AY402" s="18" t="s">
        <v>128</v>
      </c>
      <c r="BE402" s="214">
        <f>IF(N402="základní",J402,0)</f>
        <v>0</v>
      </c>
      <c r="BF402" s="214">
        <f>IF(N402="snížená",J402,0)</f>
        <v>0</v>
      </c>
      <c r="BG402" s="214">
        <f>IF(N402="zákl. přenesená",J402,0)</f>
        <v>0</v>
      </c>
      <c r="BH402" s="214">
        <f>IF(N402="sníž. přenesená",J402,0)</f>
        <v>0</v>
      </c>
      <c r="BI402" s="214">
        <f>IF(N402="nulová",J402,0)</f>
        <v>0</v>
      </c>
      <c r="BJ402" s="18" t="s">
        <v>90</v>
      </c>
      <c r="BK402" s="214">
        <f>ROUND(I402*H402,2)</f>
        <v>0</v>
      </c>
      <c r="BL402" s="18" t="s">
        <v>133</v>
      </c>
      <c r="BM402" s="213" t="s">
        <v>538</v>
      </c>
    </row>
    <row r="403" s="2" customFormat="1" ht="21.75" customHeight="1">
      <c r="A403" s="40"/>
      <c r="B403" s="41"/>
      <c r="C403" s="201" t="s">
        <v>539</v>
      </c>
      <c r="D403" s="201" t="s">
        <v>129</v>
      </c>
      <c r="E403" s="202" t="s">
        <v>540</v>
      </c>
      <c r="F403" s="203" t="s">
        <v>541</v>
      </c>
      <c r="G403" s="204" t="s">
        <v>155</v>
      </c>
      <c r="H403" s="205">
        <v>3</v>
      </c>
      <c r="I403" s="206"/>
      <c r="J403" s="207">
        <f>ROUND(I403*H403,2)</f>
        <v>0</v>
      </c>
      <c r="K403" s="208"/>
      <c r="L403" s="46"/>
      <c r="M403" s="209" t="s">
        <v>44</v>
      </c>
      <c r="N403" s="210" t="s">
        <v>53</v>
      </c>
      <c r="O403" s="86"/>
      <c r="P403" s="211">
        <f>O403*H403</f>
        <v>0</v>
      </c>
      <c r="Q403" s="211">
        <v>0</v>
      </c>
      <c r="R403" s="211">
        <f>Q403*H403</f>
        <v>0</v>
      </c>
      <c r="S403" s="211">
        <v>0</v>
      </c>
      <c r="T403" s="212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3" t="s">
        <v>133</v>
      </c>
      <c r="AT403" s="213" t="s">
        <v>129</v>
      </c>
      <c r="AU403" s="213" t="s">
        <v>21</v>
      </c>
      <c r="AY403" s="18" t="s">
        <v>128</v>
      </c>
      <c r="BE403" s="214">
        <f>IF(N403="základní",J403,0)</f>
        <v>0</v>
      </c>
      <c r="BF403" s="214">
        <f>IF(N403="snížená",J403,0)</f>
        <v>0</v>
      </c>
      <c r="BG403" s="214">
        <f>IF(N403="zákl. přenesená",J403,0)</f>
        <v>0</v>
      </c>
      <c r="BH403" s="214">
        <f>IF(N403="sníž. přenesená",J403,0)</f>
        <v>0</v>
      </c>
      <c r="BI403" s="214">
        <f>IF(N403="nulová",J403,0)</f>
        <v>0</v>
      </c>
      <c r="BJ403" s="18" t="s">
        <v>90</v>
      </c>
      <c r="BK403" s="214">
        <f>ROUND(I403*H403,2)</f>
        <v>0</v>
      </c>
      <c r="BL403" s="18" t="s">
        <v>133</v>
      </c>
      <c r="BM403" s="213" t="s">
        <v>542</v>
      </c>
    </row>
    <row r="404" s="2" customFormat="1">
      <c r="A404" s="40"/>
      <c r="B404" s="41"/>
      <c r="C404" s="42"/>
      <c r="D404" s="233" t="s">
        <v>178</v>
      </c>
      <c r="E404" s="42"/>
      <c r="F404" s="234" t="s">
        <v>260</v>
      </c>
      <c r="G404" s="42"/>
      <c r="H404" s="42"/>
      <c r="I404" s="230"/>
      <c r="J404" s="42"/>
      <c r="K404" s="42"/>
      <c r="L404" s="46"/>
      <c r="M404" s="231"/>
      <c r="N404" s="232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8" t="s">
        <v>178</v>
      </c>
      <c r="AU404" s="18" t="s">
        <v>21</v>
      </c>
    </row>
    <row r="405" s="2" customFormat="1" ht="16.5" customHeight="1">
      <c r="A405" s="40"/>
      <c r="B405" s="41"/>
      <c r="C405" s="278" t="s">
        <v>543</v>
      </c>
      <c r="D405" s="278" t="s">
        <v>316</v>
      </c>
      <c r="E405" s="279" t="s">
        <v>544</v>
      </c>
      <c r="F405" s="280" t="s">
        <v>545</v>
      </c>
      <c r="G405" s="281" t="s">
        <v>155</v>
      </c>
      <c r="H405" s="282">
        <v>3</v>
      </c>
      <c r="I405" s="283"/>
      <c r="J405" s="284">
        <f>ROUND(I405*H405,2)</f>
        <v>0</v>
      </c>
      <c r="K405" s="285"/>
      <c r="L405" s="286"/>
      <c r="M405" s="287" t="s">
        <v>44</v>
      </c>
      <c r="N405" s="288" t="s">
        <v>53</v>
      </c>
      <c r="O405" s="86"/>
      <c r="P405" s="211">
        <f>O405*H405</f>
        <v>0</v>
      </c>
      <c r="Q405" s="211">
        <v>0</v>
      </c>
      <c r="R405" s="211">
        <f>Q405*H405</f>
        <v>0</v>
      </c>
      <c r="S405" s="211">
        <v>0</v>
      </c>
      <c r="T405" s="212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3" t="s">
        <v>213</v>
      </c>
      <c r="AT405" s="213" t="s">
        <v>316</v>
      </c>
      <c r="AU405" s="213" t="s">
        <v>21</v>
      </c>
      <c r="AY405" s="18" t="s">
        <v>128</v>
      </c>
      <c r="BE405" s="214">
        <f>IF(N405="základní",J405,0)</f>
        <v>0</v>
      </c>
      <c r="BF405" s="214">
        <f>IF(N405="snížená",J405,0)</f>
        <v>0</v>
      </c>
      <c r="BG405" s="214">
        <f>IF(N405="zákl. přenesená",J405,0)</f>
        <v>0</v>
      </c>
      <c r="BH405" s="214">
        <f>IF(N405="sníž. přenesená",J405,0)</f>
        <v>0</v>
      </c>
      <c r="BI405" s="214">
        <f>IF(N405="nulová",J405,0)</f>
        <v>0</v>
      </c>
      <c r="BJ405" s="18" t="s">
        <v>90</v>
      </c>
      <c r="BK405" s="214">
        <f>ROUND(I405*H405,2)</f>
        <v>0</v>
      </c>
      <c r="BL405" s="18" t="s">
        <v>133</v>
      </c>
      <c r="BM405" s="213" t="s">
        <v>546</v>
      </c>
    </row>
    <row r="406" s="2" customFormat="1" ht="24.15" customHeight="1">
      <c r="A406" s="40"/>
      <c r="B406" s="41"/>
      <c r="C406" s="201" t="s">
        <v>547</v>
      </c>
      <c r="D406" s="201" t="s">
        <v>129</v>
      </c>
      <c r="E406" s="202" t="s">
        <v>548</v>
      </c>
      <c r="F406" s="203" t="s">
        <v>549</v>
      </c>
      <c r="G406" s="204" t="s">
        <v>155</v>
      </c>
      <c r="H406" s="205">
        <v>5</v>
      </c>
      <c r="I406" s="206"/>
      <c r="J406" s="207">
        <f>ROUND(I406*H406,2)</f>
        <v>0</v>
      </c>
      <c r="K406" s="208"/>
      <c r="L406" s="46"/>
      <c r="M406" s="209" t="s">
        <v>44</v>
      </c>
      <c r="N406" s="210" t="s">
        <v>53</v>
      </c>
      <c r="O406" s="86"/>
      <c r="P406" s="211">
        <f>O406*H406</f>
        <v>0</v>
      </c>
      <c r="Q406" s="211">
        <v>0.14494000000000001</v>
      </c>
      <c r="R406" s="211">
        <f>Q406*H406</f>
        <v>0.72470000000000012</v>
      </c>
      <c r="S406" s="211">
        <v>0</v>
      </c>
      <c r="T406" s="212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3" t="s">
        <v>133</v>
      </c>
      <c r="AT406" s="213" t="s">
        <v>129</v>
      </c>
      <c r="AU406" s="213" t="s">
        <v>21</v>
      </c>
      <c r="AY406" s="18" t="s">
        <v>128</v>
      </c>
      <c r="BE406" s="214">
        <f>IF(N406="základní",J406,0)</f>
        <v>0</v>
      </c>
      <c r="BF406" s="214">
        <f>IF(N406="snížená",J406,0)</f>
        <v>0</v>
      </c>
      <c r="BG406" s="214">
        <f>IF(N406="zákl. přenesená",J406,0)</f>
        <v>0</v>
      </c>
      <c r="BH406" s="214">
        <f>IF(N406="sníž. přenesená",J406,0)</f>
        <v>0</v>
      </c>
      <c r="BI406" s="214">
        <f>IF(N406="nulová",J406,0)</f>
        <v>0</v>
      </c>
      <c r="BJ406" s="18" t="s">
        <v>90</v>
      </c>
      <c r="BK406" s="214">
        <f>ROUND(I406*H406,2)</f>
        <v>0</v>
      </c>
      <c r="BL406" s="18" t="s">
        <v>133</v>
      </c>
      <c r="BM406" s="213" t="s">
        <v>550</v>
      </c>
    </row>
    <row r="407" s="2" customFormat="1">
      <c r="A407" s="40"/>
      <c r="B407" s="41"/>
      <c r="C407" s="42"/>
      <c r="D407" s="233" t="s">
        <v>178</v>
      </c>
      <c r="E407" s="42"/>
      <c r="F407" s="234" t="s">
        <v>187</v>
      </c>
      <c r="G407" s="42"/>
      <c r="H407" s="42"/>
      <c r="I407" s="230"/>
      <c r="J407" s="42"/>
      <c r="K407" s="42"/>
      <c r="L407" s="46"/>
      <c r="M407" s="231"/>
      <c r="N407" s="232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8" t="s">
        <v>178</v>
      </c>
      <c r="AU407" s="18" t="s">
        <v>21</v>
      </c>
    </row>
    <row r="408" s="2" customFormat="1" ht="24.15" customHeight="1">
      <c r="A408" s="40"/>
      <c r="B408" s="41"/>
      <c r="C408" s="278" t="s">
        <v>551</v>
      </c>
      <c r="D408" s="278" t="s">
        <v>316</v>
      </c>
      <c r="E408" s="279" t="s">
        <v>552</v>
      </c>
      <c r="F408" s="280" t="s">
        <v>553</v>
      </c>
      <c r="G408" s="281" t="s">
        <v>155</v>
      </c>
      <c r="H408" s="282">
        <v>4</v>
      </c>
      <c r="I408" s="283"/>
      <c r="J408" s="284">
        <f>ROUND(I408*H408,2)</f>
        <v>0</v>
      </c>
      <c r="K408" s="285"/>
      <c r="L408" s="286"/>
      <c r="M408" s="287" t="s">
        <v>44</v>
      </c>
      <c r="N408" s="288" t="s">
        <v>53</v>
      </c>
      <c r="O408" s="86"/>
      <c r="P408" s="211">
        <f>O408*H408</f>
        <v>0</v>
      </c>
      <c r="Q408" s="211">
        <v>0.071999999999999995</v>
      </c>
      <c r="R408" s="211">
        <f>Q408*H408</f>
        <v>0.28799999999999998</v>
      </c>
      <c r="S408" s="211">
        <v>0</v>
      </c>
      <c r="T408" s="212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3" t="s">
        <v>213</v>
      </c>
      <c r="AT408" s="213" t="s">
        <v>316</v>
      </c>
      <c r="AU408" s="213" t="s">
        <v>21</v>
      </c>
      <c r="AY408" s="18" t="s">
        <v>128</v>
      </c>
      <c r="BE408" s="214">
        <f>IF(N408="základní",J408,0)</f>
        <v>0</v>
      </c>
      <c r="BF408" s="214">
        <f>IF(N408="snížená",J408,0)</f>
        <v>0</v>
      </c>
      <c r="BG408" s="214">
        <f>IF(N408="zákl. přenesená",J408,0)</f>
        <v>0</v>
      </c>
      <c r="BH408" s="214">
        <f>IF(N408="sníž. přenesená",J408,0)</f>
        <v>0</v>
      </c>
      <c r="BI408" s="214">
        <f>IF(N408="nulová",J408,0)</f>
        <v>0</v>
      </c>
      <c r="BJ408" s="18" t="s">
        <v>90</v>
      </c>
      <c r="BK408" s="214">
        <f>ROUND(I408*H408,2)</f>
        <v>0</v>
      </c>
      <c r="BL408" s="18" t="s">
        <v>133</v>
      </c>
      <c r="BM408" s="213" t="s">
        <v>554</v>
      </c>
    </row>
    <row r="409" s="2" customFormat="1" ht="24.15" customHeight="1">
      <c r="A409" s="40"/>
      <c r="B409" s="41"/>
      <c r="C409" s="278" t="s">
        <v>555</v>
      </c>
      <c r="D409" s="278" t="s">
        <v>316</v>
      </c>
      <c r="E409" s="279" t="s">
        <v>556</v>
      </c>
      <c r="F409" s="280" t="s">
        <v>557</v>
      </c>
      <c r="G409" s="281" t="s">
        <v>155</v>
      </c>
      <c r="H409" s="282">
        <v>1</v>
      </c>
      <c r="I409" s="283"/>
      <c r="J409" s="284">
        <f>ROUND(I409*H409,2)</f>
        <v>0</v>
      </c>
      <c r="K409" s="285"/>
      <c r="L409" s="286"/>
      <c r="M409" s="287" t="s">
        <v>44</v>
      </c>
      <c r="N409" s="288" t="s">
        <v>53</v>
      </c>
      <c r="O409" s="86"/>
      <c r="P409" s="211">
        <f>O409*H409</f>
        <v>0</v>
      </c>
      <c r="Q409" s="211">
        <v>0.097000000000000003</v>
      </c>
      <c r="R409" s="211">
        <f>Q409*H409</f>
        <v>0.097000000000000003</v>
      </c>
      <c r="S409" s="211">
        <v>0</v>
      </c>
      <c r="T409" s="212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3" t="s">
        <v>213</v>
      </c>
      <c r="AT409" s="213" t="s">
        <v>316</v>
      </c>
      <c r="AU409" s="213" t="s">
        <v>21</v>
      </c>
      <c r="AY409" s="18" t="s">
        <v>128</v>
      </c>
      <c r="BE409" s="214">
        <f>IF(N409="základní",J409,0)</f>
        <v>0</v>
      </c>
      <c r="BF409" s="214">
        <f>IF(N409="snížená",J409,0)</f>
        <v>0</v>
      </c>
      <c r="BG409" s="214">
        <f>IF(N409="zákl. přenesená",J409,0)</f>
        <v>0</v>
      </c>
      <c r="BH409" s="214">
        <f>IF(N409="sníž. přenesená",J409,0)</f>
        <v>0</v>
      </c>
      <c r="BI409" s="214">
        <f>IF(N409="nulová",J409,0)</f>
        <v>0</v>
      </c>
      <c r="BJ409" s="18" t="s">
        <v>90</v>
      </c>
      <c r="BK409" s="214">
        <f>ROUND(I409*H409,2)</f>
        <v>0</v>
      </c>
      <c r="BL409" s="18" t="s">
        <v>133</v>
      </c>
      <c r="BM409" s="213" t="s">
        <v>558</v>
      </c>
    </row>
    <row r="410" s="2" customFormat="1" ht="24.15" customHeight="1">
      <c r="A410" s="40"/>
      <c r="B410" s="41"/>
      <c r="C410" s="278" t="s">
        <v>559</v>
      </c>
      <c r="D410" s="278" t="s">
        <v>316</v>
      </c>
      <c r="E410" s="279" t="s">
        <v>560</v>
      </c>
      <c r="F410" s="280" t="s">
        <v>561</v>
      </c>
      <c r="G410" s="281" t="s">
        <v>155</v>
      </c>
      <c r="H410" s="282">
        <v>5</v>
      </c>
      <c r="I410" s="283"/>
      <c r="J410" s="284">
        <f>ROUND(I410*H410,2)</f>
        <v>0</v>
      </c>
      <c r="K410" s="285"/>
      <c r="L410" s="286"/>
      <c r="M410" s="287" t="s">
        <v>44</v>
      </c>
      <c r="N410" s="288" t="s">
        <v>53</v>
      </c>
      <c r="O410" s="86"/>
      <c r="P410" s="211">
        <f>O410*H410</f>
        <v>0</v>
      </c>
      <c r="Q410" s="211">
        <v>0.027</v>
      </c>
      <c r="R410" s="211">
        <f>Q410*H410</f>
        <v>0.13500000000000001</v>
      </c>
      <c r="S410" s="211">
        <v>0</v>
      </c>
      <c r="T410" s="212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3" t="s">
        <v>213</v>
      </c>
      <c r="AT410" s="213" t="s">
        <v>316</v>
      </c>
      <c r="AU410" s="213" t="s">
        <v>21</v>
      </c>
      <c r="AY410" s="18" t="s">
        <v>128</v>
      </c>
      <c r="BE410" s="214">
        <f>IF(N410="základní",J410,0)</f>
        <v>0</v>
      </c>
      <c r="BF410" s="214">
        <f>IF(N410="snížená",J410,0)</f>
        <v>0</v>
      </c>
      <c r="BG410" s="214">
        <f>IF(N410="zákl. přenesená",J410,0)</f>
        <v>0</v>
      </c>
      <c r="BH410" s="214">
        <f>IF(N410="sníž. přenesená",J410,0)</f>
        <v>0</v>
      </c>
      <c r="BI410" s="214">
        <f>IF(N410="nulová",J410,0)</f>
        <v>0</v>
      </c>
      <c r="BJ410" s="18" t="s">
        <v>90</v>
      </c>
      <c r="BK410" s="214">
        <f>ROUND(I410*H410,2)</f>
        <v>0</v>
      </c>
      <c r="BL410" s="18" t="s">
        <v>133</v>
      </c>
      <c r="BM410" s="213" t="s">
        <v>562</v>
      </c>
    </row>
    <row r="411" s="2" customFormat="1" ht="21.75" customHeight="1">
      <c r="A411" s="40"/>
      <c r="B411" s="41"/>
      <c r="C411" s="278" t="s">
        <v>563</v>
      </c>
      <c r="D411" s="278" t="s">
        <v>316</v>
      </c>
      <c r="E411" s="279" t="s">
        <v>564</v>
      </c>
      <c r="F411" s="280" t="s">
        <v>565</v>
      </c>
      <c r="G411" s="281" t="s">
        <v>155</v>
      </c>
      <c r="H411" s="282">
        <v>5</v>
      </c>
      <c r="I411" s="283"/>
      <c r="J411" s="284">
        <f>ROUND(I411*H411,2)</f>
        <v>0</v>
      </c>
      <c r="K411" s="285"/>
      <c r="L411" s="286"/>
      <c r="M411" s="287" t="s">
        <v>44</v>
      </c>
      <c r="N411" s="288" t="s">
        <v>53</v>
      </c>
      <c r="O411" s="86"/>
      <c r="P411" s="211">
        <f>O411*H411</f>
        <v>0</v>
      </c>
      <c r="Q411" s="211">
        <v>0.058000000000000003</v>
      </c>
      <c r="R411" s="211">
        <f>Q411*H411</f>
        <v>0.29000000000000004</v>
      </c>
      <c r="S411" s="211">
        <v>0</v>
      </c>
      <c r="T411" s="212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3" t="s">
        <v>213</v>
      </c>
      <c r="AT411" s="213" t="s">
        <v>316</v>
      </c>
      <c r="AU411" s="213" t="s">
        <v>21</v>
      </c>
      <c r="AY411" s="18" t="s">
        <v>128</v>
      </c>
      <c r="BE411" s="214">
        <f>IF(N411="základní",J411,0)</f>
        <v>0</v>
      </c>
      <c r="BF411" s="214">
        <f>IF(N411="snížená",J411,0)</f>
        <v>0</v>
      </c>
      <c r="BG411" s="214">
        <f>IF(N411="zákl. přenesená",J411,0)</f>
        <v>0</v>
      </c>
      <c r="BH411" s="214">
        <f>IF(N411="sníž. přenesená",J411,0)</f>
        <v>0</v>
      </c>
      <c r="BI411" s="214">
        <f>IF(N411="nulová",J411,0)</f>
        <v>0</v>
      </c>
      <c r="BJ411" s="18" t="s">
        <v>90</v>
      </c>
      <c r="BK411" s="214">
        <f>ROUND(I411*H411,2)</f>
        <v>0</v>
      </c>
      <c r="BL411" s="18" t="s">
        <v>133</v>
      </c>
      <c r="BM411" s="213" t="s">
        <v>566</v>
      </c>
    </row>
    <row r="412" s="2" customFormat="1" ht="24.15" customHeight="1">
      <c r="A412" s="40"/>
      <c r="B412" s="41"/>
      <c r="C412" s="278" t="s">
        <v>567</v>
      </c>
      <c r="D412" s="278" t="s">
        <v>316</v>
      </c>
      <c r="E412" s="279" t="s">
        <v>568</v>
      </c>
      <c r="F412" s="280" t="s">
        <v>569</v>
      </c>
      <c r="G412" s="281" t="s">
        <v>155</v>
      </c>
      <c r="H412" s="282">
        <v>5</v>
      </c>
      <c r="I412" s="283"/>
      <c r="J412" s="284">
        <f>ROUND(I412*H412,2)</f>
        <v>0</v>
      </c>
      <c r="K412" s="285"/>
      <c r="L412" s="286"/>
      <c r="M412" s="287" t="s">
        <v>44</v>
      </c>
      <c r="N412" s="288" t="s">
        <v>53</v>
      </c>
      <c r="O412" s="86"/>
      <c r="P412" s="211">
        <f>O412*H412</f>
        <v>0</v>
      </c>
      <c r="Q412" s="211">
        <v>0</v>
      </c>
      <c r="R412" s="211">
        <f>Q412*H412</f>
        <v>0</v>
      </c>
      <c r="S412" s="211">
        <v>0</v>
      </c>
      <c r="T412" s="212">
        <f>S412*H412</f>
        <v>0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13" t="s">
        <v>213</v>
      </c>
      <c r="AT412" s="213" t="s">
        <v>316</v>
      </c>
      <c r="AU412" s="213" t="s">
        <v>21</v>
      </c>
      <c r="AY412" s="18" t="s">
        <v>128</v>
      </c>
      <c r="BE412" s="214">
        <f>IF(N412="základní",J412,0)</f>
        <v>0</v>
      </c>
      <c r="BF412" s="214">
        <f>IF(N412="snížená",J412,0)</f>
        <v>0</v>
      </c>
      <c r="BG412" s="214">
        <f>IF(N412="zákl. přenesená",J412,0)</f>
        <v>0</v>
      </c>
      <c r="BH412" s="214">
        <f>IF(N412="sníž. přenesená",J412,0)</f>
        <v>0</v>
      </c>
      <c r="BI412" s="214">
        <f>IF(N412="nulová",J412,0)</f>
        <v>0</v>
      </c>
      <c r="BJ412" s="18" t="s">
        <v>90</v>
      </c>
      <c r="BK412" s="214">
        <f>ROUND(I412*H412,2)</f>
        <v>0</v>
      </c>
      <c r="BL412" s="18" t="s">
        <v>133</v>
      </c>
      <c r="BM412" s="213" t="s">
        <v>570</v>
      </c>
    </row>
    <row r="413" s="2" customFormat="1" ht="24.15" customHeight="1">
      <c r="A413" s="40"/>
      <c r="B413" s="41"/>
      <c r="C413" s="278" t="s">
        <v>571</v>
      </c>
      <c r="D413" s="278" t="s">
        <v>316</v>
      </c>
      <c r="E413" s="279" t="s">
        <v>572</v>
      </c>
      <c r="F413" s="280" t="s">
        <v>573</v>
      </c>
      <c r="G413" s="281" t="s">
        <v>155</v>
      </c>
      <c r="H413" s="282">
        <v>5</v>
      </c>
      <c r="I413" s="283"/>
      <c r="J413" s="284">
        <f>ROUND(I413*H413,2)</f>
        <v>0</v>
      </c>
      <c r="K413" s="285"/>
      <c r="L413" s="286"/>
      <c r="M413" s="287" t="s">
        <v>44</v>
      </c>
      <c r="N413" s="288" t="s">
        <v>53</v>
      </c>
      <c r="O413" s="86"/>
      <c r="P413" s="211">
        <f>O413*H413</f>
        <v>0</v>
      </c>
      <c r="Q413" s="211">
        <v>0.057000000000000002</v>
      </c>
      <c r="R413" s="211">
        <f>Q413*H413</f>
        <v>0.28500000000000003</v>
      </c>
      <c r="S413" s="211">
        <v>0</v>
      </c>
      <c r="T413" s="212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3" t="s">
        <v>213</v>
      </c>
      <c r="AT413" s="213" t="s">
        <v>316</v>
      </c>
      <c r="AU413" s="213" t="s">
        <v>21</v>
      </c>
      <c r="AY413" s="18" t="s">
        <v>128</v>
      </c>
      <c r="BE413" s="214">
        <f>IF(N413="základní",J413,0)</f>
        <v>0</v>
      </c>
      <c r="BF413" s="214">
        <f>IF(N413="snížená",J413,0)</f>
        <v>0</v>
      </c>
      <c r="BG413" s="214">
        <f>IF(N413="zákl. přenesená",J413,0)</f>
        <v>0</v>
      </c>
      <c r="BH413" s="214">
        <f>IF(N413="sníž. přenesená",J413,0)</f>
        <v>0</v>
      </c>
      <c r="BI413" s="214">
        <f>IF(N413="nulová",J413,0)</f>
        <v>0</v>
      </c>
      <c r="BJ413" s="18" t="s">
        <v>90</v>
      </c>
      <c r="BK413" s="214">
        <f>ROUND(I413*H413,2)</f>
        <v>0</v>
      </c>
      <c r="BL413" s="18" t="s">
        <v>133</v>
      </c>
      <c r="BM413" s="213" t="s">
        <v>574</v>
      </c>
    </row>
    <row r="414" s="2" customFormat="1" ht="16.5" customHeight="1">
      <c r="A414" s="40"/>
      <c r="B414" s="41"/>
      <c r="C414" s="201" t="s">
        <v>575</v>
      </c>
      <c r="D414" s="201" t="s">
        <v>129</v>
      </c>
      <c r="E414" s="202" t="s">
        <v>576</v>
      </c>
      <c r="F414" s="203" t="s">
        <v>577</v>
      </c>
      <c r="G414" s="204" t="s">
        <v>132</v>
      </c>
      <c r="H414" s="205">
        <v>1</v>
      </c>
      <c r="I414" s="206"/>
      <c r="J414" s="207">
        <f>ROUND(I414*H414,2)</f>
        <v>0</v>
      </c>
      <c r="K414" s="208"/>
      <c r="L414" s="46"/>
      <c r="M414" s="209" t="s">
        <v>44</v>
      </c>
      <c r="N414" s="210" t="s">
        <v>53</v>
      </c>
      <c r="O414" s="86"/>
      <c r="P414" s="211">
        <f>O414*H414</f>
        <v>0</v>
      </c>
      <c r="Q414" s="211">
        <v>0</v>
      </c>
      <c r="R414" s="211">
        <f>Q414*H414</f>
        <v>0</v>
      </c>
      <c r="S414" s="211">
        <v>0</v>
      </c>
      <c r="T414" s="212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3" t="s">
        <v>133</v>
      </c>
      <c r="AT414" s="213" t="s">
        <v>129</v>
      </c>
      <c r="AU414" s="213" t="s">
        <v>21</v>
      </c>
      <c r="AY414" s="18" t="s">
        <v>128</v>
      </c>
      <c r="BE414" s="214">
        <f>IF(N414="základní",J414,0)</f>
        <v>0</v>
      </c>
      <c r="BF414" s="214">
        <f>IF(N414="snížená",J414,0)</f>
        <v>0</v>
      </c>
      <c r="BG414" s="214">
        <f>IF(N414="zákl. přenesená",J414,0)</f>
        <v>0</v>
      </c>
      <c r="BH414" s="214">
        <f>IF(N414="sníž. přenesená",J414,0)</f>
        <v>0</v>
      </c>
      <c r="BI414" s="214">
        <f>IF(N414="nulová",J414,0)</f>
        <v>0</v>
      </c>
      <c r="BJ414" s="18" t="s">
        <v>90</v>
      </c>
      <c r="BK414" s="214">
        <f>ROUND(I414*H414,2)</f>
        <v>0</v>
      </c>
      <c r="BL414" s="18" t="s">
        <v>133</v>
      </c>
      <c r="BM414" s="213" t="s">
        <v>578</v>
      </c>
    </row>
    <row r="415" s="2" customFormat="1">
      <c r="A415" s="40"/>
      <c r="B415" s="41"/>
      <c r="C415" s="42"/>
      <c r="D415" s="233" t="s">
        <v>178</v>
      </c>
      <c r="E415" s="42"/>
      <c r="F415" s="234" t="s">
        <v>187</v>
      </c>
      <c r="G415" s="42"/>
      <c r="H415" s="42"/>
      <c r="I415" s="230"/>
      <c r="J415" s="42"/>
      <c r="K415" s="42"/>
      <c r="L415" s="46"/>
      <c r="M415" s="231"/>
      <c r="N415" s="232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8" t="s">
        <v>178</v>
      </c>
      <c r="AU415" s="18" t="s">
        <v>21</v>
      </c>
    </row>
    <row r="416" s="2" customFormat="1" ht="24.15" customHeight="1">
      <c r="A416" s="40"/>
      <c r="B416" s="41"/>
      <c r="C416" s="201" t="s">
        <v>579</v>
      </c>
      <c r="D416" s="201" t="s">
        <v>129</v>
      </c>
      <c r="E416" s="202" t="s">
        <v>580</v>
      </c>
      <c r="F416" s="203" t="s">
        <v>581</v>
      </c>
      <c r="G416" s="204" t="s">
        <v>155</v>
      </c>
      <c r="H416" s="205">
        <v>5</v>
      </c>
      <c r="I416" s="206"/>
      <c r="J416" s="207">
        <f>ROUND(I416*H416,2)</f>
        <v>0</v>
      </c>
      <c r="K416" s="208"/>
      <c r="L416" s="46"/>
      <c r="M416" s="209" t="s">
        <v>44</v>
      </c>
      <c r="N416" s="210" t="s">
        <v>53</v>
      </c>
      <c r="O416" s="86"/>
      <c r="P416" s="211">
        <f>O416*H416</f>
        <v>0</v>
      </c>
      <c r="Q416" s="211">
        <v>0.21734000000000001</v>
      </c>
      <c r="R416" s="211">
        <f>Q416*H416</f>
        <v>1.0867</v>
      </c>
      <c r="S416" s="211">
        <v>0</v>
      </c>
      <c r="T416" s="212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13" t="s">
        <v>133</v>
      </c>
      <c r="AT416" s="213" t="s">
        <v>129</v>
      </c>
      <c r="AU416" s="213" t="s">
        <v>21</v>
      </c>
      <c r="AY416" s="18" t="s">
        <v>128</v>
      </c>
      <c r="BE416" s="214">
        <f>IF(N416="základní",J416,0)</f>
        <v>0</v>
      </c>
      <c r="BF416" s="214">
        <f>IF(N416="snížená",J416,0)</f>
        <v>0</v>
      </c>
      <c r="BG416" s="214">
        <f>IF(N416="zákl. přenesená",J416,0)</f>
        <v>0</v>
      </c>
      <c r="BH416" s="214">
        <f>IF(N416="sníž. přenesená",J416,0)</f>
        <v>0</v>
      </c>
      <c r="BI416" s="214">
        <f>IF(N416="nulová",J416,0)</f>
        <v>0</v>
      </c>
      <c r="BJ416" s="18" t="s">
        <v>90</v>
      </c>
      <c r="BK416" s="214">
        <f>ROUND(I416*H416,2)</f>
        <v>0</v>
      </c>
      <c r="BL416" s="18" t="s">
        <v>133</v>
      </c>
      <c r="BM416" s="213" t="s">
        <v>582</v>
      </c>
    </row>
    <row r="417" s="2" customFormat="1">
      <c r="A417" s="40"/>
      <c r="B417" s="41"/>
      <c r="C417" s="42"/>
      <c r="D417" s="228" t="s">
        <v>176</v>
      </c>
      <c r="E417" s="42"/>
      <c r="F417" s="229" t="s">
        <v>583</v>
      </c>
      <c r="G417" s="42"/>
      <c r="H417" s="42"/>
      <c r="I417" s="230"/>
      <c r="J417" s="42"/>
      <c r="K417" s="42"/>
      <c r="L417" s="46"/>
      <c r="M417" s="231"/>
      <c r="N417" s="232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8" t="s">
        <v>176</v>
      </c>
      <c r="AU417" s="18" t="s">
        <v>21</v>
      </c>
    </row>
    <row r="418" s="2" customFormat="1">
      <c r="A418" s="40"/>
      <c r="B418" s="41"/>
      <c r="C418" s="42"/>
      <c r="D418" s="233" t="s">
        <v>178</v>
      </c>
      <c r="E418" s="42"/>
      <c r="F418" s="234" t="s">
        <v>187</v>
      </c>
      <c r="G418" s="42"/>
      <c r="H418" s="42"/>
      <c r="I418" s="230"/>
      <c r="J418" s="42"/>
      <c r="K418" s="42"/>
      <c r="L418" s="46"/>
      <c r="M418" s="231"/>
      <c r="N418" s="232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8" t="s">
        <v>178</v>
      </c>
      <c r="AU418" s="18" t="s">
        <v>21</v>
      </c>
    </row>
    <row r="419" s="2" customFormat="1" ht="16.5" customHeight="1">
      <c r="A419" s="40"/>
      <c r="B419" s="41"/>
      <c r="C419" s="278" t="s">
        <v>584</v>
      </c>
      <c r="D419" s="278" t="s">
        <v>316</v>
      </c>
      <c r="E419" s="279" t="s">
        <v>585</v>
      </c>
      <c r="F419" s="280" t="s">
        <v>586</v>
      </c>
      <c r="G419" s="281" t="s">
        <v>155</v>
      </c>
      <c r="H419" s="282">
        <v>5</v>
      </c>
      <c r="I419" s="283"/>
      <c r="J419" s="284">
        <f>ROUND(I419*H419,2)</f>
        <v>0</v>
      </c>
      <c r="K419" s="285"/>
      <c r="L419" s="286"/>
      <c r="M419" s="287" t="s">
        <v>44</v>
      </c>
      <c r="N419" s="288" t="s">
        <v>53</v>
      </c>
      <c r="O419" s="86"/>
      <c r="P419" s="211">
        <f>O419*H419</f>
        <v>0</v>
      </c>
      <c r="Q419" s="211">
        <v>0.050599999999999999</v>
      </c>
      <c r="R419" s="211">
        <f>Q419*H419</f>
        <v>0.253</v>
      </c>
      <c r="S419" s="211">
        <v>0</v>
      </c>
      <c r="T419" s="212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13" t="s">
        <v>213</v>
      </c>
      <c r="AT419" s="213" t="s">
        <v>316</v>
      </c>
      <c r="AU419" s="213" t="s">
        <v>21</v>
      </c>
      <c r="AY419" s="18" t="s">
        <v>128</v>
      </c>
      <c r="BE419" s="214">
        <f>IF(N419="základní",J419,0)</f>
        <v>0</v>
      </c>
      <c r="BF419" s="214">
        <f>IF(N419="snížená",J419,0)</f>
        <v>0</v>
      </c>
      <c r="BG419" s="214">
        <f>IF(N419="zákl. přenesená",J419,0)</f>
        <v>0</v>
      </c>
      <c r="BH419" s="214">
        <f>IF(N419="sníž. přenesená",J419,0)</f>
        <v>0</v>
      </c>
      <c r="BI419" s="214">
        <f>IF(N419="nulová",J419,0)</f>
        <v>0</v>
      </c>
      <c r="BJ419" s="18" t="s">
        <v>90</v>
      </c>
      <c r="BK419" s="214">
        <f>ROUND(I419*H419,2)</f>
        <v>0</v>
      </c>
      <c r="BL419" s="18" t="s">
        <v>133</v>
      </c>
      <c r="BM419" s="213" t="s">
        <v>587</v>
      </c>
    </row>
    <row r="420" s="2" customFormat="1" ht="16.5" customHeight="1">
      <c r="A420" s="40"/>
      <c r="B420" s="41"/>
      <c r="C420" s="278" t="s">
        <v>588</v>
      </c>
      <c r="D420" s="278" t="s">
        <v>316</v>
      </c>
      <c r="E420" s="279" t="s">
        <v>589</v>
      </c>
      <c r="F420" s="280" t="s">
        <v>590</v>
      </c>
      <c r="G420" s="281" t="s">
        <v>155</v>
      </c>
      <c r="H420" s="282">
        <v>5</v>
      </c>
      <c r="I420" s="283"/>
      <c r="J420" s="284">
        <f>ROUND(I420*H420,2)</f>
        <v>0</v>
      </c>
      <c r="K420" s="285"/>
      <c r="L420" s="286"/>
      <c r="M420" s="287" t="s">
        <v>44</v>
      </c>
      <c r="N420" s="288" t="s">
        <v>53</v>
      </c>
      <c r="O420" s="86"/>
      <c r="P420" s="211">
        <f>O420*H420</f>
        <v>0</v>
      </c>
      <c r="Q420" s="211">
        <v>0</v>
      </c>
      <c r="R420" s="211">
        <f>Q420*H420</f>
        <v>0</v>
      </c>
      <c r="S420" s="211">
        <v>0</v>
      </c>
      <c r="T420" s="212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13" t="s">
        <v>213</v>
      </c>
      <c r="AT420" s="213" t="s">
        <v>316</v>
      </c>
      <c r="AU420" s="213" t="s">
        <v>21</v>
      </c>
      <c r="AY420" s="18" t="s">
        <v>128</v>
      </c>
      <c r="BE420" s="214">
        <f>IF(N420="základní",J420,0)</f>
        <v>0</v>
      </c>
      <c r="BF420" s="214">
        <f>IF(N420="snížená",J420,0)</f>
        <v>0</v>
      </c>
      <c r="BG420" s="214">
        <f>IF(N420="zákl. přenesená",J420,0)</f>
        <v>0</v>
      </c>
      <c r="BH420" s="214">
        <f>IF(N420="sníž. přenesená",J420,0)</f>
        <v>0</v>
      </c>
      <c r="BI420" s="214">
        <f>IF(N420="nulová",J420,0)</f>
        <v>0</v>
      </c>
      <c r="BJ420" s="18" t="s">
        <v>90</v>
      </c>
      <c r="BK420" s="214">
        <f>ROUND(I420*H420,2)</f>
        <v>0</v>
      </c>
      <c r="BL420" s="18" t="s">
        <v>133</v>
      </c>
      <c r="BM420" s="213" t="s">
        <v>591</v>
      </c>
    </row>
    <row r="421" s="2" customFormat="1" ht="24.15" customHeight="1">
      <c r="A421" s="40"/>
      <c r="B421" s="41"/>
      <c r="C421" s="201" t="s">
        <v>592</v>
      </c>
      <c r="D421" s="201" t="s">
        <v>129</v>
      </c>
      <c r="E421" s="202" t="s">
        <v>593</v>
      </c>
      <c r="F421" s="203" t="s">
        <v>594</v>
      </c>
      <c r="G421" s="204" t="s">
        <v>155</v>
      </c>
      <c r="H421" s="205">
        <v>1</v>
      </c>
      <c r="I421" s="206"/>
      <c r="J421" s="207">
        <f>ROUND(I421*H421,2)</f>
        <v>0</v>
      </c>
      <c r="K421" s="208"/>
      <c r="L421" s="46"/>
      <c r="M421" s="209" t="s">
        <v>44</v>
      </c>
      <c r="N421" s="210" t="s">
        <v>53</v>
      </c>
      <c r="O421" s="86"/>
      <c r="P421" s="211">
        <f>O421*H421</f>
        <v>0</v>
      </c>
      <c r="Q421" s="211">
        <v>0.42368</v>
      </c>
      <c r="R421" s="211">
        <f>Q421*H421</f>
        <v>0.42368</v>
      </c>
      <c r="S421" s="211">
        <v>0</v>
      </c>
      <c r="T421" s="212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3" t="s">
        <v>133</v>
      </c>
      <c r="AT421" s="213" t="s">
        <v>129</v>
      </c>
      <c r="AU421" s="213" t="s">
        <v>21</v>
      </c>
      <c r="AY421" s="18" t="s">
        <v>128</v>
      </c>
      <c r="BE421" s="214">
        <f>IF(N421="základní",J421,0)</f>
        <v>0</v>
      </c>
      <c r="BF421" s="214">
        <f>IF(N421="snížená",J421,0)</f>
        <v>0</v>
      </c>
      <c r="BG421" s="214">
        <f>IF(N421="zákl. přenesená",J421,0)</f>
        <v>0</v>
      </c>
      <c r="BH421" s="214">
        <f>IF(N421="sníž. přenesená",J421,0)</f>
        <v>0</v>
      </c>
      <c r="BI421" s="214">
        <f>IF(N421="nulová",J421,0)</f>
        <v>0</v>
      </c>
      <c r="BJ421" s="18" t="s">
        <v>90</v>
      </c>
      <c r="BK421" s="214">
        <f>ROUND(I421*H421,2)</f>
        <v>0</v>
      </c>
      <c r="BL421" s="18" t="s">
        <v>133</v>
      </c>
      <c r="BM421" s="213" t="s">
        <v>595</v>
      </c>
    </row>
    <row r="422" s="2" customFormat="1">
      <c r="A422" s="40"/>
      <c r="B422" s="41"/>
      <c r="C422" s="42"/>
      <c r="D422" s="228" t="s">
        <v>176</v>
      </c>
      <c r="E422" s="42"/>
      <c r="F422" s="229" t="s">
        <v>596</v>
      </c>
      <c r="G422" s="42"/>
      <c r="H422" s="42"/>
      <c r="I422" s="230"/>
      <c r="J422" s="42"/>
      <c r="K422" s="42"/>
      <c r="L422" s="46"/>
      <c r="M422" s="231"/>
      <c r="N422" s="232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8" t="s">
        <v>176</v>
      </c>
      <c r="AU422" s="18" t="s">
        <v>21</v>
      </c>
    </row>
    <row r="423" s="2" customFormat="1">
      <c r="A423" s="40"/>
      <c r="B423" s="41"/>
      <c r="C423" s="42"/>
      <c r="D423" s="233" t="s">
        <v>178</v>
      </c>
      <c r="E423" s="42"/>
      <c r="F423" s="234" t="s">
        <v>187</v>
      </c>
      <c r="G423" s="42"/>
      <c r="H423" s="42"/>
      <c r="I423" s="230"/>
      <c r="J423" s="42"/>
      <c r="K423" s="42"/>
      <c r="L423" s="46"/>
      <c r="M423" s="231"/>
      <c r="N423" s="232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8" t="s">
        <v>178</v>
      </c>
      <c r="AU423" s="18" t="s">
        <v>21</v>
      </c>
    </row>
    <row r="424" s="2" customFormat="1" ht="16.5" customHeight="1">
      <c r="A424" s="40"/>
      <c r="B424" s="41"/>
      <c r="C424" s="201" t="s">
        <v>597</v>
      </c>
      <c r="D424" s="201" t="s">
        <v>129</v>
      </c>
      <c r="E424" s="202" t="s">
        <v>598</v>
      </c>
      <c r="F424" s="203" t="s">
        <v>599</v>
      </c>
      <c r="G424" s="204" t="s">
        <v>155</v>
      </c>
      <c r="H424" s="205">
        <v>1</v>
      </c>
      <c r="I424" s="206"/>
      <c r="J424" s="207">
        <f>ROUND(I424*H424,2)</f>
        <v>0</v>
      </c>
      <c r="K424" s="208"/>
      <c r="L424" s="46"/>
      <c r="M424" s="209" t="s">
        <v>44</v>
      </c>
      <c r="N424" s="210" t="s">
        <v>53</v>
      </c>
      <c r="O424" s="86"/>
      <c r="P424" s="211">
        <f>O424*H424</f>
        <v>0</v>
      </c>
      <c r="Q424" s="211">
        <v>0</v>
      </c>
      <c r="R424" s="211">
        <f>Q424*H424</f>
        <v>0</v>
      </c>
      <c r="S424" s="211">
        <v>0</v>
      </c>
      <c r="T424" s="212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13" t="s">
        <v>133</v>
      </c>
      <c r="AT424" s="213" t="s">
        <v>129</v>
      </c>
      <c r="AU424" s="213" t="s">
        <v>21</v>
      </c>
      <c r="AY424" s="18" t="s">
        <v>128</v>
      </c>
      <c r="BE424" s="214">
        <f>IF(N424="základní",J424,0)</f>
        <v>0</v>
      </c>
      <c r="BF424" s="214">
        <f>IF(N424="snížená",J424,0)</f>
        <v>0</v>
      </c>
      <c r="BG424" s="214">
        <f>IF(N424="zákl. přenesená",J424,0)</f>
        <v>0</v>
      </c>
      <c r="BH424" s="214">
        <f>IF(N424="sníž. přenesená",J424,0)</f>
        <v>0</v>
      </c>
      <c r="BI424" s="214">
        <f>IF(N424="nulová",J424,0)</f>
        <v>0</v>
      </c>
      <c r="BJ424" s="18" t="s">
        <v>90</v>
      </c>
      <c r="BK424" s="214">
        <f>ROUND(I424*H424,2)</f>
        <v>0</v>
      </c>
      <c r="BL424" s="18" t="s">
        <v>133</v>
      </c>
      <c r="BM424" s="213" t="s">
        <v>600</v>
      </c>
    </row>
    <row r="425" s="2" customFormat="1">
      <c r="A425" s="40"/>
      <c r="B425" s="41"/>
      <c r="C425" s="42"/>
      <c r="D425" s="233" t="s">
        <v>178</v>
      </c>
      <c r="E425" s="42"/>
      <c r="F425" s="234" t="s">
        <v>187</v>
      </c>
      <c r="G425" s="42"/>
      <c r="H425" s="42"/>
      <c r="I425" s="230"/>
      <c r="J425" s="42"/>
      <c r="K425" s="42"/>
      <c r="L425" s="46"/>
      <c r="M425" s="231"/>
      <c r="N425" s="232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8" t="s">
        <v>178</v>
      </c>
      <c r="AU425" s="18" t="s">
        <v>21</v>
      </c>
    </row>
    <row r="426" s="13" customFormat="1">
      <c r="A426" s="13"/>
      <c r="B426" s="235"/>
      <c r="C426" s="236"/>
      <c r="D426" s="233" t="s">
        <v>180</v>
      </c>
      <c r="E426" s="237" t="s">
        <v>44</v>
      </c>
      <c r="F426" s="238" t="s">
        <v>601</v>
      </c>
      <c r="G426" s="236"/>
      <c r="H426" s="239">
        <v>1</v>
      </c>
      <c r="I426" s="240"/>
      <c r="J426" s="236"/>
      <c r="K426" s="236"/>
      <c r="L426" s="241"/>
      <c r="M426" s="242"/>
      <c r="N426" s="243"/>
      <c r="O426" s="243"/>
      <c r="P426" s="243"/>
      <c r="Q426" s="243"/>
      <c r="R426" s="243"/>
      <c r="S426" s="243"/>
      <c r="T426" s="244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5" t="s">
        <v>180</v>
      </c>
      <c r="AU426" s="245" t="s">
        <v>21</v>
      </c>
      <c r="AV426" s="13" t="s">
        <v>21</v>
      </c>
      <c r="AW426" s="13" t="s">
        <v>42</v>
      </c>
      <c r="AX426" s="13" t="s">
        <v>82</v>
      </c>
      <c r="AY426" s="245" t="s">
        <v>128</v>
      </c>
    </row>
    <row r="427" s="14" customFormat="1">
      <c r="A427" s="14"/>
      <c r="B427" s="246"/>
      <c r="C427" s="247"/>
      <c r="D427" s="233" t="s">
        <v>180</v>
      </c>
      <c r="E427" s="248" t="s">
        <v>44</v>
      </c>
      <c r="F427" s="249" t="s">
        <v>182</v>
      </c>
      <c r="G427" s="247"/>
      <c r="H427" s="250">
        <v>1</v>
      </c>
      <c r="I427" s="251"/>
      <c r="J427" s="247"/>
      <c r="K427" s="247"/>
      <c r="L427" s="252"/>
      <c r="M427" s="253"/>
      <c r="N427" s="254"/>
      <c r="O427" s="254"/>
      <c r="P427" s="254"/>
      <c r="Q427" s="254"/>
      <c r="R427" s="254"/>
      <c r="S427" s="254"/>
      <c r="T427" s="255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6" t="s">
        <v>180</v>
      </c>
      <c r="AU427" s="256" t="s">
        <v>21</v>
      </c>
      <c r="AV427" s="14" t="s">
        <v>133</v>
      </c>
      <c r="AW427" s="14" t="s">
        <v>42</v>
      </c>
      <c r="AX427" s="14" t="s">
        <v>90</v>
      </c>
      <c r="AY427" s="256" t="s">
        <v>128</v>
      </c>
    </row>
    <row r="428" s="11" customFormat="1" ht="22.8" customHeight="1">
      <c r="A428" s="11"/>
      <c r="B428" s="187"/>
      <c r="C428" s="188"/>
      <c r="D428" s="189" t="s">
        <v>81</v>
      </c>
      <c r="E428" s="226" t="s">
        <v>221</v>
      </c>
      <c r="F428" s="226" t="s">
        <v>602</v>
      </c>
      <c r="G428" s="188"/>
      <c r="H428" s="188"/>
      <c r="I428" s="191"/>
      <c r="J428" s="227">
        <f>BK428</f>
        <v>0</v>
      </c>
      <c r="K428" s="188"/>
      <c r="L428" s="193"/>
      <c r="M428" s="194"/>
      <c r="N428" s="195"/>
      <c r="O428" s="195"/>
      <c r="P428" s="196">
        <f>SUM(P429:P520)</f>
        <v>0</v>
      </c>
      <c r="Q428" s="195"/>
      <c r="R428" s="196">
        <f>SUM(R429:R520)</f>
        <v>136.85344000000001</v>
      </c>
      <c r="S428" s="195"/>
      <c r="T428" s="197">
        <f>SUM(T429:T520)</f>
        <v>0</v>
      </c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R428" s="198" t="s">
        <v>90</v>
      </c>
      <c r="AT428" s="199" t="s">
        <v>81</v>
      </c>
      <c r="AU428" s="199" t="s">
        <v>90</v>
      </c>
      <c r="AY428" s="198" t="s">
        <v>128</v>
      </c>
      <c r="BK428" s="200">
        <f>SUM(BK429:BK520)</f>
        <v>0</v>
      </c>
    </row>
    <row r="429" s="2" customFormat="1" ht="24.15" customHeight="1">
      <c r="A429" s="40"/>
      <c r="B429" s="41"/>
      <c r="C429" s="201" t="s">
        <v>603</v>
      </c>
      <c r="D429" s="201" t="s">
        <v>129</v>
      </c>
      <c r="E429" s="202" t="s">
        <v>604</v>
      </c>
      <c r="F429" s="203" t="s">
        <v>605</v>
      </c>
      <c r="G429" s="204" t="s">
        <v>155</v>
      </c>
      <c r="H429" s="205">
        <v>34</v>
      </c>
      <c r="I429" s="206"/>
      <c r="J429" s="207">
        <f>ROUND(I429*H429,2)</f>
        <v>0</v>
      </c>
      <c r="K429" s="208"/>
      <c r="L429" s="46"/>
      <c r="M429" s="209" t="s">
        <v>44</v>
      </c>
      <c r="N429" s="210" t="s">
        <v>53</v>
      </c>
      <c r="O429" s="86"/>
      <c r="P429" s="211">
        <f>O429*H429</f>
        <v>0</v>
      </c>
      <c r="Q429" s="211">
        <v>0</v>
      </c>
      <c r="R429" s="211">
        <f>Q429*H429</f>
        <v>0</v>
      </c>
      <c r="S429" s="211">
        <v>0</v>
      </c>
      <c r="T429" s="212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3" t="s">
        <v>133</v>
      </c>
      <c r="AT429" s="213" t="s">
        <v>129</v>
      </c>
      <c r="AU429" s="213" t="s">
        <v>21</v>
      </c>
      <c r="AY429" s="18" t="s">
        <v>128</v>
      </c>
      <c r="BE429" s="214">
        <f>IF(N429="základní",J429,0)</f>
        <v>0</v>
      </c>
      <c r="BF429" s="214">
        <f>IF(N429="snížená",J429,0)</f>
        <v>0</v>
      </c>
      <c r="BG429" s="214">
        <f>IF(N429="zákl. přenesená",J429,0)</f>
        <v>0</v>
      </c>
      <c r="BH429" s="214">
        <f>IF(N429="sníž. přenesená",J429,0)</f>
        <v>0</v>
      </c>
      <c r="BI429" s="214">
        <f>IF(N429="nulová",J429,0)</f>
        <v>0</v>
      </c>
      <c r="BJ429" s="18" t="s">
        <v>90</v>
      </c>
      <c r="BK429" s="214">
        <f>ROUND(I429*H429,2)</f>
        <v>0</v>
      </c>
      <c r="BL429" s="18" t="s">
        <v>133</v>
      </c>
      <c r="BM429" s="213" t="s">
        <v>606</v>
      </c>
    </row>
    <row r="430" s="2" customFormat="1" ht="16.5" customHeight="1">
      <c r="A430" s="40"/>
      <c r="B430" s="41"/>
      <c r="C430" s="201" t="s">
        <v>607</v>
      </c>
      <c r="D430" s="201" t="s">
        <v>129</v>
      </c>
      <c r="E430" s="202" t="s">
        <v>608</v>
      </c>
      <c r="F430" s="203" t="s">
        <v>609</v>
      </c>
      <c r="G430" s="204" t="s">
        <v>155</v>
      </c>
      <c r="H430" s="205">
        <v>1</v>
      </c>
      <c r="I430" s="206"/>
      <c r="J430" s="207">
        <f>ROUND(I430*H430,2)</f>
        <v>0</v>
      </c>
      <c r="K430" s="208"/>
      <c r="L430" s="46"/>
      <c r="M430" s="209" t="s">
        <v>44</v>
      </c>
      <c r="N430" s="210" t="s">
        <v>53</v>
      </c>
      <c r="O430" s="86"/>
      <c r="P430" s="211">
        <f>O430*H430</f>
        <v>0</v>
      </c>
      <c r="Q430" s="211">
        <v>0</v>
      </c>
      <c r="R430" s="211">
        <f>Q430*H430</f>
        <v>0</v>
      </c>
      <c r="S430" s="211">
        <v>0</v>
      </c>
      <c r="T430" s="212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3" t="s">
        <v>133</v>
      </c>
      <c r="AT430" s="213" t="s">
        <v>129</v>
      </c>
      <c r="AU430" s="213" t="s">
        <v>21</v>
      </c>
      <c r="AY430" s="18" t="s">
        <v>128</v>
      </c>
      <c r="BE430" s="214">
        <f>IF(N430="základní",J430,0)</f>
        <v>0</v>
      </c>
      <c r="BF430" s="214">
        <f>IF(N430="snížená",J430,0)</f>
        <v>0</v>
      </c>
      <c r="BG430" s="214">
        <f>IF(N430="zákl. přenesená",J430,0)</f>
        <v>0</v>
      </c>
      <c r="BH430" s="214">
        <f>IF(N430="sníž. přenesená",J430,0)</f>
        <v>0</v>
      </c>
      <c r="BI430" s="214">
        <f>IF(N430="nulová",J430,0)</f>
        <v>0</v>
      </c>
      <c r="BJ430" s="18" t="s">
        <v>90</v>
      </c>
      <c r="BK430" s="214">
        <f>ROUND(I430*H430,2)</f>
        <v>0</v>
      </c>
      <c r="BL430" s="18" t="s">
        <v>133</v>
      </c>
      <c r="BM430" s="213" t="s">
        <v>610</v>
      </c>
    </row>
    <row r="431" s="2" customFormat="1">
      <c r="A431" s="40"/>
      <c r="B431" s="41"/>
      <c r="C431" s="42"/>
      <c r="D431" s="233" t="s">
        <v>178</v>
      </c>
      <c r="E431" s="42"/>
      <c r="F431" s="234" t="s">
        <v>187</v>
      </c>
      <c r="G431" s="42"/>
      <c r="H431" s="42"/>
      <c r="I431" s="230"/>
      <c r="J431" s="42"/>
      <c r="K431" s="42"/>
      <c r="L431" s="46"/>
      <c r="M431" s="231"/>
      <c r="N431" s="232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8" t="s">
        <v>178</v>
      </c>
      <c r="AU431" s="18" t="s">
        <v>21</v>
      </c>
    </row>
    <row r="432" s="13" customFormat="1">
      <c r="A432" s="13"/>
      <c r="B432" s="235"/>
      <c r="C432" s="236"/>
      <c r="D432" s="233" t="s">
        <v>180</v>
      </c>
      <c r="E432" s="237" t="s">
        <v>44</v>
      </c>
      <c r="F432" s="238" t="s">
        <v>611</v>
      </c>
      <c r="G432" s="236"/>
      <c r="H432" s="239">
        <v>1</v>
      </c>
      <c r="I432" s="240"/>
      <c r="J432" s="236"/>
      <c r="K432" s="236"/>
      <c r="L432" s="241"/>
      <c r="M432" s="242"/>
      <c r="N432" s="243"/>
      <c r="O432" s="243"/>
      <c r="P432" s="243"/>
      <c r="Q432" s="243"/>
      <c r="R432" s="243"/>
      <c r="S432" s="243"/>
      <c r="T432" s="24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5" t="s">
        <v>180</v>
      </c>
      <c r="AU432" s="245" t="s">
        <v>21</v>
      </c>
      <c r="AV432" s="13" t="s">
        <v>21</v>
      </c>
      <c r="AW432" s="13" t="s">
        <v>42</v>
      </c>
      <c r="AX432" s="13" t="s">
        <v>82</v>
      </c>
      <c r="AY432" s="245" t="s">
        <v>128</v>
      </c>
    </row>
    <row r="433" s="14" customFormat="1">
      <c r="A433" s="14"/>
      <c r="B433" s="246"/>
      <c r="C433" s="247"/>
      <c r="D433" s="233" t="s">
        <v>180</v>
      </c>
      <c r="E433" s="248" t="s">
        <v>44</v>
      </c>
      <c r="F433" s="249" t="s">
        <v>182</v>
      </c>
      <c r="G433" s="247"/>
      <c r="H433" s="250">
        <v>1</v>
      </c>
      <c r="I433" s="251"/>
      <c r="J433" s="247"/>
      <c r="K433" s="247"/>
      <c r="L433" s="252"/>
      <c r="M433" s="253"/>
      <c r="N433" s="254"/>
      <c r="O433" s="254"/>
      <c r="P433" s="254"/>
      <c r="Q433" s="254"/>
      <c r="R433" s="254"/>
      <c r="S433" s="254"/>
      <c r="T433" s="25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6" t="s">
        <v>180</v>
      </c>
      <c r="AU433" s="256" t="s">
        <v>21</v>
      </c>
      <c r="AV433" s="14" t="s">
        <v>133</v>
      </c>
      <c r="AW433" s="14" t="s">
        <v>42</v>
      </c>
      <c r="AX433" s="14" t="s">
        <v>90</v>
      </c>
      <c r="AY433" s="256" t="s">
        <v>128</v>
      </c>
    </row>
    <row r="434" s="2" customFormat="1" ht="24.15" customHeight="1">
      <c r="A434" s="40"/>
      <c r="B434" s="41"/>
      <c r="C434" s="201" t="s">
        <v>612</v>
      </c>
      <c r="D434" s="201" t="s">
        <v>129</v>
      </c>
      <c r="E434" s="202" t="s">
        <v>613</v>
      </c>
      <c r="F434" s="203" t="s">
        <v>614</v>
      </c>
      <c r="G434" s="204" t="s">
        <v>155</v>
      </c>
      <c r="H434" s="205">
        <v>2</v>
      </c>
      <c r="I434" s="206"/>
      <c r="J434" s="207">
        <f>ROUND(I434*H434,2)</f>
        <v>0</v>
      </c>
      <c r="K434" s="208"/>
      <c r="L434" s="46"/>
      <c r="M434" s="209" t="s">
        <v>44</v>
      </c>
      <c r="N434" s="210" t="s">
        <v>53</v>
      </c>
      <c r="O434" s="86"/>
      <c r="P434" s="211">
        <f>O434*H434</f>
        <v>0</v>
      </c>
      <c r="Q434" s="211">
        <v>0.00069999999999999999</v>
      </c>
      <c r="R434" s="211">
        <f>Q434*H434</f>
        <v>0.0014</v>
      </c>
      <c r="S434" s="211">
        <v>0</v>
      </c>
      <c r="T434" s="212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13" t="s">
        <v>133</v>
      </c>
      <c r="AT434" s="213" t="s">
        <v>129</v>
      </c>
      <c r="AU434" s="213" t="s">
        <v>21</v>
      </c>
      <c r="AY434" s="18" t="s">
        <v>128</v>
      </c>
      <c r="BE434" s="214">
        <f>IF(N434="základní",J434,0)</f>
        <v>0</v>
      </c>
      <c r="BF434" s="214">
        <f>IF(N434="snížená",J434,0)</f>
        <v>0</v>
      </c>
      <c r="BG434" s="214">
        <f>IF(N434="zákl. přenesená",J434,0)</f>
        <v>0</v>
      </c>
      <c r="BH434" s="214">
        <f>IF(N434="sníž. přenesená",J434,0)</f>
        <v>0</v>
      </c>
      <c r="BI434" s="214">
        <f>IF(N434="nulová",J434,0)</f>
        <v>0</v>
      </c>
      <c r="BJ434" s="18" t="s">
        <v>90</v>
      </c>
      <c r="BK434" s="214">
        <f>ROUND(I434*H434,2)</f>
        <v>0</v>
      </c>
      <c r="BL434" s="18" t="s">
        <v>133</v>
      </c>
      <c r="BM434" s="213" t="s">
        <v>615</v>
      </c>
    </row>
    <row r="435" s="2" customFormat="1">
      <c r="A435" s="40"/>
      <c r="B435" s="41"/>
      <c r="C435" s="42"/>
      <c r="D435" s="228" t="s">
        <v>176</v>
      </c>
      <c r="E435" s="42"/>
      <c r="F435" s="229" t="s">
        <v>616</v>
      </c>
      <c r="G435" s="42"/>
      <c r="H435" s="42"/>
      <c r="I435" s="230"/>
      <c r="J435" s="42"/>
      <c r="K435" s="42"/>
      <c r="L435" s="46"/>
      <c r="M435" s="231"/>
      <c r="N435" s="232"/>
      <c r="O435" s="86"/>
      <c r="P435" s="86"/>
      <c r="Q435" s="86"/>
      <c r="R435" s="86"/>
      <c r="S435" s="86"/>
      <c r="T435" s="87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8" t="s">
        <v>176</v>
      </c>
      <c r="AU435" s="18" t="s">
        <v>21</v>
      </c>
    </row>
    <row r="436" s="2" customFormat="1">
      <c r="A436" s="40"/>
      <c r="B436" s="41"/>
      <c r="C436" s="42"/>
      <c r="D436" s="233" t="s">
        <v>178</v>
      </c>
      <c r="E436" s="42"/>
      <c r="F436" s="234" t="s">
        <v>187</v>
      </c>
      <c r="G436" s="42"/>
      <c r="H436" s="42"/>
      <c r="I436" s="230"/>
      <c r="J436" s="42"/>
      <c r="K436" s="42"/>
      <c r="L436" s="46"/>
      <c r="M436" s="231"/>
      <c r="N436" s="232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8" t="s">
        <v>178</v>
      </c>
      <c r="AU436" s="18" t="s">
        <v>21</v>
      </c>
    </row>
    <row r="437" s="13" customFormat="1">
      <c r="A437" s="13"/>
      <c r="B437" s="235"/>
      <c r="C437" s="236"/>
      <c r="D437" s="233" t="s">
        <v>180</v>
      </c>
      <c r="E437" s="237" t="s">
        <v>44</v>
      </c>
      <c r="F437" s="238" t="s">
        <v>617</v>
      </c>
      <c r="G437" s="236"/>
      <c r="H437" s="239">
        <v>2</v>
      </c>
      <c r="I437" s="240"/>
      <c r="J437" s="236"/>
      <c r="K437" s="236"/>
      <c r="L437" s="241"/>
      <c r="M437" s="242"/>
      <c r="N437" s="243"/>
      <c r="O437" s="243"/>
      <c r="P437" s="243"/>
      <c r="Q437" s="243"/>
      <c r="R437" s="243"/>
      <c r="S437" s="243"/>
      <c r="T437" s="24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5" t="s">
        <v>180</v>
      </c>
      <c r="AU437" s="245" t="s">
        <v>21</v>
      </c>
      <c r="AV437" s="13" t="s">
        <v>21</v>
      </c>
      <c r="AW437" s="13" t="s">
        <v>42</v>
      </c>
      <c r="AX437" s="13" t="s">
        <v>82</v>
      </c>
      <c r="AY437" s="245" t="s">
        <v>128</v>
      </c>
    </row>
    <row r="438" s="14" customFormat="1">
      <c r="A438" s="14"/>
      <c r="B438" s="246"/>
      <c r="C438" s="247"/>
      <c r="D438" s="233" t="s">
        <v>180</v>
      </c>
      <c r="E438" s="248" t="s">
        <v>44</v>
      </c>
      <c r="F438" s="249" t="s">
        <v>182</v>
      </c>
      <c r="G438" s="247"/>
      <c r="H438" s="250">
        <v>2</v>
      </c>
      <c r="I438" s="251"/>
      <c r="J438" s="247"/>
      <c r="K438" s="247"/>
      <c r="L438" s="252"/>
      <c r="M438" s="253"/>
      <c r="N438" s="254"/>
      <c r="O438" s="254"/>
      <c r="P438" s="254"/>
      <c r="Q438" s="254"/>
      <c r="R438" s="254"/>
      <c r="S438" s="254"/>
      <c r="T438" s="25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6" t="s">
        <v>180</v>
      </c>
      <c r="AU438" s="256" t="s">
        <v>21</v>
      </c>
      <c r="AV438" s="14" t="s">
        <v>133</v>
      </c>
      <c r="AW438" s="14" t="s">
        <v>42</v>
      </c>
      <c r="AX438" s="14" t="s">
        <v>90</v>
      </c>
      <c r="AY438" s="256" t="s">
        <v>128</v>
      </c>
    </row>
    <row r="439" s="2" customFormat="1" ht="16.5" customHeight="1">
      <c r="A439" s="40"/>
      <c r="B439" s="41"/>
      <c r="C439" s="278" t="s">
        <v>618</v>
      </c>
      <c r="D439" s="278" t="s">
        <v>316</v>
      </c>
      <c r="E439" s="279" t="s">
        <v>619</v>
      </c>
      <c r="F439" s="280" t="s">
        <v>620</v>
      </c>
      <c r="G439" s="281" t="s">
        <v>155</v>
      </c>
      <c r="H439" s="282">
        <v>2</v>
      </c>
      <c r="I439" s="283"/>
      <c r="J439" s="284">
        <f>ROUND(I439*H439,2)</f>
        <v>0</v>
      </c>
      <c r="K439" s="285"/>
      <c r="L439" s="286"/>
      <c r="M439" s="287" t="s">
        <v>44</v>
      </c>
      <c r="N439" s="288" t="s">
        <v>53</v>
      </c>
      <c r="O439" s="86"/>
      <c r="P439" s="211">
        <f>O439*H439</f>
        <v>0</v>
      </c>
      <c r="Q439" s="211">
        <v>0</v>
      </c>
      <c r="R439" s="211">
        <f>Q439*H439</f>
        <v>0</v>
      </c>
      <c r="S439" s="211">
        <v>0</v>
      </c>
      <c r="T439" s="212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213" t="s">
        <v>213</v>
      </c>
      <c r="AT439" s="213" t="s">
        <v>316</v>
      </c>
      <c r="AU439" s="213" t="s">
        <v>21</v>
      </c>
      <c r="AY439" s="18" t="s">
        <v>128</v>
      </c>
      <c r="BE439" s="214">
        <f>IF(N439="základní",J439,0)</f>
        <v>0</v>
      </c>
      <c r="BF439" s="214">
        <f>IF(N439="snížená",J439,0)</f>
        <v>0</v>
      </c>
      <c r="BG439" s="214">
        <f>IF(N439="zákl. přenesená",J439,0)</f>
        <v>0</v>
      </c>
      <c r="BH439" s="214">
        <f>IF(N439="sníž. přenesená",J439,0)</f>
        <v>0</v>
      </c>
      <c r="BI439" s="214">
        <f>IF(N439="nulová",J439,0)</f>
        <v>0</v>
      </c>
      <c r="BJ439" s="18" t="s">
        <v>90</v>
      </c>
      <c r="BK439" s="214">
        <f>ROUND(I439*H439,2)</f>
        <v>0</v>
      </c>
      <c r="BL439" s="18" t="s">
        <v>133</v>
      </c>
      <c r="BM439" s="213" t="s">
        <v>621</v>
      </c>
    </row>
    <row r="440" s="2" customFormat="1" ht="24.15" customHeight="1">
      <c r="A440" s="40"/>
      <c r="B440" s="41"/>
      <c r="C440" s="201" t="s">
        <v>622</v>
      </c>
      <c r="D440" s="201" t="s">
        <v>129</v>
      </c>
      <c r="E440" s="202" t="s">
        <v>623</v>
      </c>
      <c r="F440" s="203" t="s">
        <v>624</v>
      </c>
      <c r="G440" s="204" t="s">
        <v>155</v>
      </c>
      <c r="H440" s="205">
        <v>1</v>
      </c>
      <c r="I440" s="206"/>
      <c r="J440" s="207">
        <f>ROUND(I440*H440,2)</f>
        <v>0</v>
      </c>
      <c r="K440" s="208"/>
      <c r="L440" s="46"/>
      <c r="M440" s="209" t="s">
        <v>44</v>
      </c>
      <c r="N440" s="210" t="s">
        <v>53</v>
      </c>
      <c r="O440" s="86"/>
      <c r="P440" s="211">
        <f>O440*H440</f>
        <v>0</v>
      </c>
      <c r="Q440" s="211">
        <v>0.11241</v>
      </c>
      <c r="R440" s="211">
        <f>Q440*H440</f>
        <v>0.11241</v>
      </c>
      <c r="S440" s="211">
        <v>0</v>
      </c>
      <c r="T440" s="212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3" t="s">
        <v>133</v>
      </c>
      <c r="AT440" s="213" t="s">
        <v>129</v>
      </c>
      <c r="AU440" s="213" t="s">
        <v>21</v>
      </c>
      <c r="AY440" s="18" t="s">
        <v>128</v>
      </c>
      <c r="BE440" s="214">
        <f>IF(N440="základní",J440,0)</f>
        <v>0</v>
      </c>
      <c r="BF440" s="214">
        <f>IF(N440="snížená",J440,0)</f>
        <v>0</v>
      </c>
      <c r="BG440" s="214">
        <f>IF(N440="zákl. přenesená",J440,0)</f>
        <v>0</v>
      </c>
      <c r="BH440" s="214">
        <f>IF(N440="sníž. přenesená",J440,0)</f>
        <v>0</v>
      </c>
      <c r="BI440" s="214">
        <f>IF(N440="nulová",J440,0)</f>
        <v>0</v>
      </c>
      <c r="BJ440" s="18" t="s">
        <v>90</v>
      </c>
      <c r="BK440" s="214">
        <f>ROUND(I440*H440,2)</f>
        <v>0</v>
      </c>
      <c r="BL440" s="18" t="s">
        <v>133</v>
      </c>
      <c r="BM440" s="213" t="s">
        <v>625</v>
      </c>
    </row>
    <row r="441" s="2" customFormat="1">
      <c r="A441" s="40"/>
      <c r="B441" s="41"/>
      <c r="C441" s="42"/>
      <c r="D441" s="228" t="s">
        <v>176</v>
      </c>
      <c r="E441" s="42"/>
      <c r="F441" s="229" t="s">
        <v>626</v>
      </c>
      <c r="G441" s="42"/>
      <c r="H441" s="42"/>
      <c r="I441" s="230"/>
      <c r="J441" s="42"/>
      <c r="K441" s="42"/>
      <c r="L441" s="46"/>
      <c r="M441" s="231"/>
      <c r="N441" s="232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8" t="s">
        <v>176</v>
      </c>
      <c r="AU441" s="18" t="s">
        <v>21</v>
      </c>
    </row>
    <row r="442" s="2" customFormat="1">
      <c r="A442" s="40"/>
      <c r="B442" s="41"/>
      <c r="C442" s="42"/>
      <c r="D442" s="233" t="s">
        <v>178</v>
      </c>
      <c r="E442" s="42"/>
      <c r="F442" s="234" t="s">
        <v>187</v>
      </c>
      <c r="G442" s="42"/>
      <c r="H442" s="42"/>
      <c r="I442" s="230"/>
      <c r="J442" s="42"/>
      <c r="K442" s="42"/>
      <c r="L442" s="46"/>
      <c r="M442" s="231"/>
      <c r="N442" s="232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8" t="s">
        <v>178</v>
      </c>
      <c r="AU442" s="18" t="s">
        <v>21</v>
      </c>
    </row>
    <row r="443" s="2" customFormat="1" ht="21.75" customHeight="1">
      <c r="A443" s="40"/>
      <c r="B443" s="41"/>
      <c r="C443" s="278" t="s">
        <v>627</v>
      </c>
      <c r="D443" s="278" t="s">
        <v>316</v>
      </c>
      <c r="E443" s="279" t="s">
        <v>628</v>
      </c>
      <c r="F443" s="280" t="s">
        <v>629</v>
      </c>
      <c r="G443" s="281" t="s">
        <v>155</v>
      </c>
      <c r="H443" s="282">
        <v>1</v>
      </c>
      <c r="I443" s="283"/>
      <c r="J443" s="284">
        <f>ROUND(I443*H443,2)</f>
        <v>0</v>
      </c>
      <c r="K443" s="285"/>
      <c r="L443" s="286"/>
      <c r="M443" s="287" t="s">
        <v>44</v>
      </c>
      <c r="N443" s="288" t="s">
        <v>53</v>
      </c>
      <c r="O443" s="86"/>
      <c r="P443" s="211">
        <f>O443*H443</f>
        <v>0</v>
      </c>
      <c r="Q443" s="211">
        <v>0.0061000000000000004</v>
      </c>
      <c r="R443" s="211">
        <f>Q443*H443</f>
        <v>0.0061000000000000004</v>
      </c>
      <c r="S443" s="211">
        <v>0</v>
      </c>
      <c r="T443" s="212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3" t="s">
        <v>213</v>
      </c>
      <c r="AT443" s="213" t="s">
        <v>316</v>
      </c>
      <c r="AU443" s="213" t="s">
        <v>21</v>
      </c>
      <c r="AY443" s="18" t="s">
        <v>128</v>
      </c>
      <c r="BE443" s="214">
        <f>IF(N443="základní",J443,0)</f>
        <v>0</v>
      </c>
      <c r="BF443" s="214">
        <f>IF(N443="snížená",J443,0)</f>
        <v>0</v>
      </c>
      <c r="BG443" s="214">
        <f>IF(N443="zákl. přenesená",J443,0)</f>
        <v>0</v>
      </c>
      <c r="BH443" s="214">
        <f>IF(N443="sníž. přenesená",J443,0)</f>
        <v>0</v>
      </c>
      <c r="BI443" s="214">
        <f>IF(N443="nulová",J443,0)</f>
        <v>0</v>
      </c>
      <c r="BJ443" s="18" t="s">
        <v>90</v>
      </c>
      <c r="BK443" s="214">
        <f>ROUND(I443*H443,2)</f>
        <v>0</v>
      </c>
      <c r="BL443" s="18" t="s">
        <v>133</v>
      </c>
      <c r="BM443" s="213" t="s">
        <v>630</v>
      </c>
    </row>
    <row r="444" s="2" customFormat="1" ht="16.5" customHeight="1">
      <c r="A444" s="40"/>
      <c r="B444" s="41"/>
      <c r="C444" s="278" t="s">
        <v>631</v>
      </c>
      <c r="D444" s="278" t="s">
        <v>316</v>
      </c>
      <c r="E444" s="279" t="s">
        <v>632</v>
      </c>
      <c r="F444" s="280" t="s">
        <v>633</v>
      </c>
      <c r="G444" s="281" t="s">
        <v>155</v>
      </c>
      <c r="H444" s="282">
        <v>1</v>
      </c>
      <c r="I444" s="283"/>
      <c r="J444" s="284">
        <f>ROUND(I444*H444,2)</f>
        <v>0</v>
      </c>
      <c r="K444" s="285"/>
      <c r="L444" s="286"/>
      <c r="M444" s="287" t="s">
        <v>44</v>
      </c>
      <c r="N444" s="288" t="s">
        <v>53</v>
      </c>
      <c r="O444" s="86"/>
      <c r="P444" s="211">
        <f>O444*H444</f>
        <v>0</v>
      </c>
      <c r="Q444" s="211">
        <v>0.0030000000000000001</v>
      </c>
      <c r="R444" s="211">
        <f>Q444*H444</f>
        <v>0.0030000000000000001</v>
      </c>
      <c r="S444" s="211">
        <v>0</v>
      </c>
      <c r="T444" s="212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13" t="s">
        <v>213</v>
      </c>
      <c r="AT444" s="213" t="s">
        <v>316</v>
      </c>
      <c r="AU444" s="213" t="s">
        <v>21</v>
      </c>
      <c r="AY444" s="18" t="s">
        <v>128</v>
      </c>
      <c r="BE444" s="214">
        <f>IF(N444="základní",J444,0)</f>
        <v>0</v>
      </c>
      <c r="BF444" s="214">
        <f>IF(N444="snížená",J444,0)</f>
        <v>0</v>
      </c>
      <c r="BG444" s="214">
        <f>IF(N444="zákl. přenesená",J444,0)</f>
        <v>0</v>
      </c>
      <c r="BH444" s="214">
        <f>IF(N444="sníž. přenesená",J444,0)</f>
        <v>0</v>
      </c>
      <c r="BI444" s="214">
        <f>IF(N444="nulová",J444,0)</f>
        <v>0</v>
      </c>
      <c r="BJ444" s="18" t="s">
        <v>90</v>
      </c>
      <c r="BK444" s="214">
        <f>ROUND(I444*H444,2)</f>
        <v>0</v>
      </c>
      <c r="BL444" s="18" t="s">
        <v>133</v>
      </c>
      <c r="BM444" s="213" t="s">
        <v>634</v>
      </c>
    </row>
    <row r="445" s="2" customFormat="1" ht="16.5" customHeight="1">
      <c r="A445" s="40"/>
      <c r="B445" s="41"/>
      <c r="C445" s="278" t="s">
        <v>635</v>
      </c>
      <c r="D445" s="278" t="s">
        <v>316</v>
      </c>
      <c r="E445" s="279" t="s">
        <v>636</v>
      </c>
      <c r="F445" s="280" t="s">
        <v>637</v>
      </c>
      <c r="G445" s="281" t="s">
        <v>155</v>
      </c>
      <c r="H445" s="282">
        <v>1</v>
      </c>
      <c r="I445" s="283"/>
      <c r="J445" s="284">
        <f>ROUND(I445*H445,2)</f>
        <v>0</v>
      </c>
      <c r="K445" s="285"/>
      <c r="L445" s="286"/>
      <c r="M445" s="287" t="s">
        <v>44</v>
      </c>
      <c r="N445" s="288" t="s">
        <v>53</v>
      </c>
      <c r="O445" s="86"/>
      <c r="P445" s="211">
        <f>O445*H445</f>
        <v>0</v>
      </c>
      <c r="Q445" s="211">
        <v>0.00010000000000000001</v>
      </c>
      <c r="R445" s="211">
        <f>Q445*H445</f>
        <v>0.00010000000000000001</v>
      </c>
      <c r="S445" s="211">
        <v>0</v>
      </c>
      <c r="T445" s="212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3" t="s">
        <v>213</v>
      </c>
      <c r="AT445" s="213" t="s">
        <v>316</v>
      </c>
      <c r="AU445" s="213" t="s">
        <v>21</v>
      </c>
      <c r="AY445" s="18" t="s">
        <v>128</v>
      </c>
      <c r="BE445" s="214">
        <f>IF(N445="základní",J445,0)</f>
        <v>0</v>
      </c>
      <c r="BF445" s="214">
        <f>IF(N445="snížená",J445,0)</f>
        <v>0</v>
      </c>
      <c r="BG445" s="214">
        <f>IF(N445="zákl. přenesená",J445,0)</f>
        <v>0</v>
      </c>
      <c r="BH445" s="214">
        <f>IF(N445="sníž. přenesená",J445,0)</f>
        <v>0</v>
      </c>
      <c r="BI445" s="214">
        <f>IF(N445="nulová",J445,0)</f>
        <v>0</v>
      </c>
      <c r="BJ445" s="18" t="s">
        <v>90</v>
      </c>
      <c r="BK445" s="214">
        <f>ROUND(I445*H445,2)</f>
        <v>0</v>
      </c>
      <c r="BL445" s="18" t="s">
        <v>133</v>
      </c>
      <c r="BM445" s="213" t="s">
        <v>638</v>
      </c>
    </row>
    <row r="446" s="2" customFormat="1" ht="21.75" customHeight="1">
      <c r="A446" s="40"/>
      <c r="B446" s="41"/>
      <c r="C446" s="278" t="s">
        <v>639</v>
      </c>
      <c r="D446" s="278" t="s">
        <v>316</v>
      </c>
      <c r="E446" s="279" t="s">
        <v>640</v>
      </c>
      <c r="F446" s="280" t="s">
        <v>641</v>
      </c>
      <c r="G446" s="281" t="s">
        <v>155</v>
      </c>
      <c r="H446" s="282">
        <v>4</v>
      </c>
      <c r="I446" s="283"/>
      <c r="J446" s="284">
        <f>ROUND(I446*H446,2)</f>
        <v>0</v>
      </c>
      <c r="K446" s="285"/>
      <c r="L446" s="286"/>
      <c r="M446" s="287" t="s">
        <v>44</v>
      </c>
      <c r="N446" s="288" t="s">
        <v>53</v>
      </c>
      <c r="O446" s="86"/>
      <c r="P446" s="211">
        <f>O446*H446</f>
        <v>0</v>
      </c>
      <c r="Q446" s="211">
        <v>0.00035</v>
      </c>
      <c r="R446" s="211">
        <f>Q446*H446</f>
        <v>0.0014</v>
      </c>
      <c r="S446" s="211">
        <v>0</v>
      </c>
      <c r="T446" s="212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3" t="s">
        <v>213</v>
      </c>
      <c r="AT446" s="213" t="s">
        <v>316</v>
      </c>
      <c r="AU446" s="213" t="s">
        <v>21</v>
      </c>
      <c r="AY446" s="18" t="s">
        <v>128</v>
      </c>
      <c r="BE446" s="214">
        <f>IF(N446="základní",J446,0)</f>
        <v>0</v>
      </c>
      <c r="BF446" s="214">
        <f>IF(N446="snížená",J446,0)</f>
        <v>0</v>
      </c>
      <c r="BG446" s="214">
        <f>IF(N446="zákl. přenesená",J446,0)</f>
        <v>0</v>
      </c>
      <c r="BH446" s="214">
        <f>IF(N446="sníž. přenesená",J446,0)</f>
        <v>0</v>
      </c>
      <c r="BI446" s="214">
        <f>IF(N446="nulová",J446,0)</f>
        <v>0</v>
      </c>
      <c r="BJ446" s="18" t="s">
        <v>90</v>
      </c>
      <c r="BK446" s="214">
        <f>ROUND(I446*H446,2)</f>
        <v>0</v>
      </c>
      <c r="BL446" s="18" t="s">
        <v>133</v>
      </c>
      <c r="BM446" s="213" t="s">
        <v>642</v>
      </c>
    </row>
    <row r="447" s="2" customFormat="1" ht="24.15" customHeight="1">
      <c r="A447" s="40"/>
      <c r="B447" s="41"/>
      <c r="C447" s="201" t="s">
        <v>643</v>
      </c>
      <c r="D447" s="201" t="s">
        <v>129</v>
      </c>
      <c r="E447" s="202" t="s">
        <v>644</v>
      </c>
      <c r="F447" s="203" t="s">
        <v>645</v>
      </c>
      <c r="G447" s="204" t="s">
        <v>216</v>
      </c>
      <c r="H447" s="205">
        <v>90</v>
      </c>
      <c r="I447" s="206"/>
      <c r="J447" s="207">
        <f>ROUND(I447*H447,2)</f>
        <v>0</v>
      </c>
      <c r="K447" s="208"/>
      <c r="L447" s="46"/>
      <c r="M447" s="209" t="s">
        <v>44</v>
      </c>
      <c r="N447" s="210" t="s">
        <v>53</v>
      </c>
      <c r="O447" s="86"/>
      <c r="P447" s="211">
        <f>O447*H447</f>
        <v>0</v>
      </c>
      <c r="Q447" s="211">
        <v>8.0000000000000007E-05</v>
      </c>
      <c r="R447" s="211">
        <f>Q447*H447</f>
        <v>0.0072000000000000007</v>
      </c>
      <c r="S447" s="211">
        <v>0</v>
      </c>
      <c r="T447" s="212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3" t="s">
        <v>133</v>
      </c>
      <c r="AT447" s="213" t="s">
        <v>129</v>
      </c>
      <c r="AU447" s="213" t="s">
        <v>21</v>
      </c>
      <c r="AY447" s="18" t="s">
        <v>128</v>
      </c>
      <c r="BE447" s="214">
        <f>IF(N447="základní",J447,0)</f>
        <v>0</v>
      </c>
      <c r="BF447" s="214">
        <f>IF(N447="snížená",J447,0)</f>
        <v>0</v>
      </c>
      <c r="BG447" s="214">
        <f>IF(N447="zákl. přenesená",J447,0)</f>
        <v>0</v>
      </c>
      <c r="BH447" s="214">
        <f>IF(N447="sníž. přenesená",J447,0)</f>
        <v>0</v>
      </c>
      <c r="BI447" s="214">
        <f>IF(N447="nulová",J447,0)</f>
        <v>0</v>
      </c>
      <c r="BJ447" s="18" t="s">
        <v>90</v>
      </c>
      <c r="BK447" s="214">
        <f>ROUND(I447*H447,2)</f>
        <v>0</v>
      </c>
      <c r="BL447" s="18" t="s">
        <v>133</v>
      </c>
      <c r="BM447" s="213" t="s">
        <v>646</v>
      </c>
    </row>
    <row r="448" s="2" customFormat="1">
      <c r="A448" s="40"/>
      <c r="B448" s="41"/>
      <c r="C448" s="42"/>
      <c r="D448" s="228" t="s">
        <v>176</v>
      </c>
      <c r="E448" s="42"/>
      <c r="F448" s="229" t="s">
        <v>647</v>
      </c>
      <c r="G448" s="42"/>
      <c r="H448" s="42"/>
      <c r="I448" s="230"/>
      <c r="J448" s="42"/>
      <c r="K448" s="42"/>
      <c r="L448" s="46"/>
      <c r="M448" s="231"/>
      <c r="N448" s="232"/>
      <c r="O448" s="86"/>
      <c r="P448" s="86"/>
      <c r="Q448" s="86"/>
      <c r="R448" s="86"/>
      <c r="S448" s="86"/>
      <c r="T448" s="87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8" t="s">
        <v>176</v>
      </c>
      <c r="AU448" s="18" t="s">
        <v>21</v>
      </c>
    </row>
    <row r="449" s="2" customFormat="1">
      <c r="A449" s="40"/>
      <c r="B449" s="41"/>
      <c r="C449" s="42"/>
      <c r="D449" s="233" t="s">
        <v>178</v>
      </c>
      <c r="E449" s="42"/>
      <c r="F449" s="234" t="s">
        <v>187</v>
      </c>
      <c r="G449" s="42"/>
      <c r="H449" s="42"/>
      <c r="I449" s="230"/>
      <c r="J449" s="42"/>
      <c r="K449" s="42"/>
      <c r="L449" s="46"/>
      <c r="M449" s="231"/>
      <c r="N449" s="232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8" t="s">
        <v>178</v>
      </c>
      <c r="AU449" s="18" t="s">
        <v>21</v>
      </c>
    </row>
    <row r="450" s="13" customFormat="1">
      <c r="A450" s="13"/>
      <c r="B450" s="235"/>
      <c r="C450" s="236"/>
      <c r="D450" s="233" t="s">
        <v>180</v>
      </c>
      <c r="E450" s="237" t="s">
        <v>44</v>
      </c>
      <c r="F450" s="238" t="s">
        <v>648</v>
      </c>
      <c r="G450" s="236"/>
      <c r="H450" s="239">
        <v>90</v>
      </c>
      <c r="I450" s="240"/>
      <c r="J450" s="236"/>
      <c r="K450" s="236"/>
      <c r="L450" s="241"/>
      <c r="M450" s="242"/>
      <c r="N450" s="243"/>
      <c r="O450" s="243"/>
      <c r="P450" s="243"/>
      <c r="Q450" s="243"/>
      <c r="R450" s="243"/>
      <c r="S450" s="243"/>
      <c r="T450" s="244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5" t="s">
        <v>180</v>
      </c>
      <c r="AU450" s="245" t="s">
        <v>21</v>
      </c>
      <c r="AV450" s="13" t="s">
        <v>21</v>
      </c>
      <c r="AW450" s="13" t="s">
        <v>42</v>
      </c>
      <c r="AX450" s="13" t="s">
        <v>82</v>
      </c>
      <c r="AY450" s="245" t="s">
        <v>128</v>
      </c>
    </row>
    <row r="451" s="14" customFormat="1">
      <c r="A451" s="14"/>
      <c r="B451" s="246"/>
      <c r="C451" s="247"/>
      <c r="D451" s="233" t="s">
        <v>180</v>
      </c>
      <c r="E451" s="248" t="s">
        <v>44</v>
      </c>
      <c r="F451" s="249" t="s">
        <v>182</v>
      </c>
      <c r="G451" s="247"/>
      <c r="H451" s="250">
        <v>90</v>
      </c>
      <c r="I451" s="251"/>
      <c r="J451" s="247"/>
      <c r="K451" s="247"/>
      <c r="L451" s="252"/>
      <c r="M451" s="253"/>
      <c r="N451" s="254"/>
      <c r="O451" s="254"/>
      <c r="P451" s="254"/>
      <c r="Q451" s="254"/>
      <c r="R451" s="254"/>
      <c r="S451" s="254"/>
      <c r="T451" s="255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6" t="s">
        <v>180</v>
      </c>
      <c r="AU451" s="256" t="s">
        <v>21</v>
      </c>
      <c r="AV451" s="14" t="s">
        <v>133</v>
      </c>
      <c r="AW451" s="14" t="s">
        <v>42</v>
      </c>
      <c r="AX451" s="14" t="s">
        <v>90</v>
      </c>
      <c r="AY451" s="256" t="s">
        <v>128</v>
      </c>
    </row>
    <row r="452" s="2" customFormat="1" ht="33" customHeight="1">
      <c r="A452" s="40"/>
      <c r="B452" s="41"/>
      <c r="C452" s="201" t="s">
        <v>649</v>
      </c>
      <c r="D452" s="201" t="s">
        <v>129</v>
      </c>
      <c r="E452" s="202" t="s">
        <v>650</v>
      </c>
      <c r="F452" s="203" t="s">
        <v>651</v>
      </c>
      <c r="G452" s="204" t="s">
        <v>216</v>
      </c>
      <c r="H452" s="205">
        <v>161</v>
      </c>
      <c r="I452" s="206"/>
      <c r="J452" s="207">
        <f>ROUND(I452*H452,2)</f>
        <v>0</v>
      </c>
      <c r="K452" s="208"/>
      <c r="L452" s="46"/>
      <c r="M452" s="209" t="s">
        <v>44</v>
      </c>
      <c r="N452" s="210" t="s">
        <v>53</v>
      </c>
      <c r="O452" s="86"/>
      <c r="P452" s="211">
        <f>O452*H452</f>
        <v>0</v>
      </c>
      <c r="Q452" s="211">
        <v>0.080879999999999994</v>
      </c>
      <c r="R452" s="211">
        <f>Q452*H452</f>
        <v>13.021679999999998</v>
      </c>
      <c r="S452" s="211">
        <v>0</v>
      </c>
      <c r="T452" s="212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3" t="s">
        <v>133</v>
      </c>
      <c r="AT452" s="213" t="s">
        <v>129</v>
      </c>
      <c r="AU452" s="213" t="s">
        <v>21</v>
      </c>
      <c r="AY452" s="18" t="s">
        <v>128</v>
      </c>
      <c r="BE452" s="214">
        <f>IF(N452="základní",J452,0)</f>
        <v>0</v>
      </c>
      <c r="BF452" s="214">
        <f>IF(N452="snížená",J452,0)</f>
        <v>0</v>
      </c>
      <c r="BG452" s="214">
        <f>IF(N452="zákl. přenesená",J452,0)</f>
        <v>0</v>
      </c>
      <c r="BH452" s="214">
        <f>IF(N452="sníž. přenesená",J452,0)</f>
        <v>0</v>
      </c>
      <c r="BI452" s="214">
        <f>IF(N452="nulová",J452,0)</f>
        <v>0</v>
      </c>
      <c r="BJ452" s="18" t="s">
        <v>90</v>
      </c>
      <c r="BK452" s="214">
        <f>ROUND(I452*H452,2)</f>
        <v>0</v>
      </c>
      <c r="BL452" s="18" t="s">
        <v>133</v>
      </c>
      <c r="BM452" s="213" t="s">
        <v>652</v>
      </c>
    </row>
    <row r="453" s="2" customFormat="1">
      <c r="A453" s="40"/>
      <c r="B453" s="41"/>
      <c r="C453" s="42"/>
      <c r="D453" s="228" t="s">
        <v>176</v>
      </c>
      <c r="E453" s="42"/>
      <c r="F453" s="229" t="s">
        <v>653</v>
      </c>
      <c r="G453" s="42"/>
      <c r="H453" s="42"/>
      <c r="I453" s="230"/>
      <c r="J453" s="42"/>
      <c r="K453" s="42"/>
      <c r="L453" s="46"/>
      <c r="M453" s="231"/>
      <c r="N453" s="232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8" t="s">
        <v>176</v>
      </c>
      <c r="AU453" s="18" t="s">
        <v>21</v>
      </c>
    </row>
    <row r="454" s="2" customFormat="1">
      <c r="A454" s="40"/>
      <c r="B454" s="41"/>
      <c r="C454" s="42"/>
      <c r="D454" s="233" t="s">
        <v>178</v>
      </c>
      <c r="E454" s="42"/>
      <c r="F454" s="234" t="s">
        <v>260</v>
      </c>
      <c r="G454" s="42"/>
      <c r="H454" s="42"/>
      <c r="I454" s="230"/>
      <c r="J454" s="42"/>
      <c r="K454" s="42"/>
      <c r="L454" s="46"/>
      <c r="M454" s="231"/>
      <c r="N454" s="232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8" t="s">
        <v>178</v>
      </c>
      <c r="AU454" s="18" t="s">
        <v>21</v>
      </c>
    </row>
    <row r="455" s="13" customFormat="1">
      <c r="A455" s="13"/>
      <c r="B455" s="235"/>
      <c r="C455" s="236"/>
      <c r="D455" s="233" t="s">
        <v>180</v>
      </c>
      <c r="E455" s="237" t="s">
        <v>44</v>
      </c>
      <c r="F455" s="238" t="s">
        <v>654</v>
      </c>
      <c r="G455" s="236"/>
      <c r="H455" s="239">
        <v>161</v>
      </c>
      <c r="I455" s="240"/>
      <c r="J455" s="236"/>
      <c r="K455" s="236"/>
      <c r="L455" s="241"/>
      <c r="M455" s="242"/>
      <c r="N455" s="243"/>
      <c r="O455" s="243"/>
      <c r="P455" s="243"/>
      <c r="Q455" s="243"/>
      <c r="R455" s="243"/>
      <c r="S455" s="243"/>
      <c r="T455" s="244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5" t="s">
        <v>180</v>
      </c>
      <c r="AU455" s="245" t="s">
        <v>21</v>
      </c>
      <c r="AV455" s="13" t="s">
        <v>21</v>
      </c>
      <c r="AW455" s="13" t="s">
        <v>42</v>
      </c>
      <c r="AX455" s="13" t="s">
        <v>82</v>
      </c>
      <c r="AY455" s="245" t="s">
        <v>128</v>
      </c>
    </row>
    <row r="456" s="14" customFormat="1">
      <c r="A456" s="14"/>
      <c r="B456" s="246"/>
      <c r="C456" s="247"/>
      <c r="D456" s="233" t="s">
        <v>180</v>
      </c>
      <c r="E456" s="248" t="s">
        <v>44</v>
      </c>
      <c r="F456" s="249" t="s">
        <v>182</v>
      </c>
      <c r="G456" s="247"/>
      <c r="H456" s="250">
        <v>161</v>
      </c>
      <c r="I456" s="251"/>
      <c r="J456" s="247"/>
      <c r="K456" s="247"/>
      <c r="L456" s="252"/>
      <c r="M456" s="253"/>
      <c r="N456" s="254"/>
      <c r="O456" s="254"/>
      <c r="P456" s="254"/>
      <c r="Q456" s="254"/>
      <c r="R456" s="254"/>
      <c r="S456" s="254"/>
      <c r="T456" s="255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6" t="s">
        <v>180</v>
      </c>
      <c r="AU456" s="256" t="s">
        <v>21</v>
      </c>
      <c r="AV456" s="14" t="s">
        <v>133</v>
      </c>
      <c r="AW456" s="14" t="s">
        <v>42</v>
      </c>
      <c r="AX456" s="14" t="s">
        <v>90</v>
      </c>
      <c r="AY456" s="256" t="s">
        <v>128</v>
      </c>
    </row>
    <row r="457" s="2" customFormat="1" ht="24.15" customHeight="1">
      <c r="A457" s="40"/>
      <c r="B457" s="41"/>
      <c r="C457" s="201" t="s">
        <v>655</v>
      </c>
      <c r="D457" s="201" t="s">
        <v>129</v>
      </c>
      <c r="E457" s="202" t="s">
        <v>656</v>
      </c>
      <c r="F457" s="203" t="s">
        <v>657</v>
      </c>
      <c r="G457" s="204" t="s">
        <v>216</v>
      </c>
      <c r="H457" s="205">
        <v>966</v>
      </c>
      <c r="I457" s="206"/>
      <c r="J457" s="207">
        <f>ROUND(I457*H457,2)</f>
        <v>0</v>
      </c>
      <c r="K457" s="208"/>
      <c r="L457" s="46"/>
      <c r="M457" s="209" t="s">
        <v>44</v>
      </c>
      <c r="N457" s="210" t="s">
        <v>53</v>
      </c>
      <c r="O457" s="86"/>
      <c r="P457" s="211">
        <f>O457*H457</f>
        <v>0</v>
      </c>
      <c r="Q457" s="211">
        <v>0.0082199999999999999</v>
      </c>
      <c r="R457" s="211">
        <f>Q457*H457</f>
        <v>7.9405200000000002</v>
      </c>
      <c r="S457" s="211">
        <v>0</v>
      </c>
      <c r="T457" s="212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3" t="s">
        <v>133</v>
      </c>
      <c r="AT457" s="213" t="s">
        <v>129</v>
      </c>
      <c r="AU457" s="213" t="s">
        <v>21</v>
      </c>
      <c r="AY457" s="18" t="s">
        <v>128</v>
      </c>
      <c r="BE457" s="214">
        <f>IF(N457="základní",J457,0)</f>
        <v>0</v>
      </c>
      <c r="BF457" s="214">
        <f>IF(N457="snížená",J457,0)</f>
        <v>0</v>
      </c>
      <c r="BG457" s="214">
        <f>IF(N457="zákl. přenesená",J457,0)</f>
        <v>0</v>
      </c>
      <c r="BH457" s="214">
        <f>IF(N457="sníž. přenesená",J457,0)</f>
        <v>0</v>
      </c>
      <c r="BI457" s="214">
        <f>IF(N457="nulová",J457,0)</f>
        <v>0</v>
      </c>
      <c r="BJ457" s="18" t="s">
        <v>90</v>
      </c>
      <c r="BK457" s="214">
        <f>ROUND(I457*H457,2)</f>
        <v>0</v>
      </c>
      <c r="BL457" s="18" t="s">
        <v>133</v>
      </c>
      <c r="BM457" s="213" t="s">
        <v>658</v>
      </c>
    </row>
    <row r="458" s="2" customFormat="1">
      <c r="A458" s="40"/>
      <c r="B458" s="41"/>
      <c r="C458" s="42"/>
      <c r="D458" s="228" t="s">
        <v>176</v>
      </c>
      <c r="E458" s="42"/>
      <c r="F458" s="229" t="s">
        <v>659</v>
      </c>
      <c r="G458" s="42"/>
      <c r="H458" s="42"/>
      <c r="I458" s="230"/>
      <c r="J458" s="42"/>
      <c r="K458" s="42"/>
      <c r="L458" s="46"/>
      <c r="M458" s="231"/>
      <c r="N458" s="232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8" t="s">
        <v>176</v>
      </c>
      <c r="AU458" s="18" t="s">
        <v>21</v>
      </c>
    </row>
    <row r="459" s="13" customFormat="1">
      <c r="A459" s="13"/>
      <c r="B459" s="235"/>
      <c r="C459" s="236"/>
      <c r="D459" s="233" t="s">
        <v>180</v>
      </c>
      <c r="E459" s="237" t="s">
        <v>44</v>
      </c>
      <c r="F459" s="238" t="s">
        <v>660</v>
      </c>
      <c r="G459" s="236"/>
      <c r="H459" s="239">
        <v>966</v>
      </c>
      <c r="I459" s="240"/>
      <c r="J459" s="236"/>
      <c r="K459" s="236"/>
      <c r="L459" s="241"/>
      <c r="M459" s="242"/>
      <c r="N459" s="243"/>
      <c r="O459" s="243"/>
      <c r="P459" s="243"/>
      <c r="Q459" s="243"/>
      <c r="R459" s="243"/>
      <c r="S459" s="243"/>
      <c r="T459" s="24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5" t="s">
        <v>180</v>
      </c>
      <c r="AU459" s="245" t="s">
        <v>21</v>
      </c>
      <c r="AV459" s="13" t="s">
        <v>21</v>
      </c>
      <c r="AW459" s="13" t="s">
        <v>42</v>
      </c>
      <c r="AX459" s="13" t="s">
        <v>82</v>
      </c>
      <c r="AY459" s="245" t="s">
        <v>128</v>
      </c>
    </row>
    <row r="460" s="14" customFormat="1">
      <c r="A460" s="14"/>
      <c r="B460" s="246"/>
      <c r="C460" s="247"/>
      <c r="D460" s="233" t="s">
        <v>180</v>
      </c>
      <c r="E460" s="248" t="s">
        <v>44</v>
      </c>
      <c r="F460" s="249" t="s">
        <v>182</v>
      </c>
      <c r="G460" s="247"/>
      <c r="H460" s="250">
        <v>966</v>
      </c>
      <c r="I460" s="251"/>
      <c r="J460" s="247"/>
      <c r="K460" s="247"/>
      <c r="L460" s="252"/>
      <c r="M460" s="253"/>
      <c r="N460" s="254"/>
      <c r="O460" s="254"/>
      <c r="P460" s="254"/>
      <c r="Q460" s="254"/>
      <c r="R460" s="254"/>
      <c r="S460" s="254"/>
      <c r="T460" s="25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6" t="s">
        <v>180</v>
      </c>
      <c r="AU460" s="256" t="s">
        <v>21</v>
      </c>
      <c r="AV460" s="14" t="s">
        <v>133</v>
      </c>
      <c r="AW460" s="14" t="s">
        <v>42</v>
      </c>
      <c r="AX460" s="14" t="s">
        <v>90</v>
      </c>
      <c r="AY460" s="256" t="s">
        <v>128</v>
      </c>
    </row>
    <row r="461" s="2" customFormat="1" ht="16.5" customHeight="1">
      <c r="A461" s="40"/>
      <c r="B461" s="41"/>
      <c r="C461" s="278" t="s">
        <v>661</v>
      </c>
      <c r="D461" s="278" t="s">
        <v>316</v>
      </c>
      <c r="E461" s="279" t="s">
        <v>662</v>
      </c>
      <c r="F461" s="280" t="s">
        <v>663</v>
      </c>
      <c r="G461" s="281" t="s">
        <v>216</v>
      </c>
      <c r="H461" s="282">
        <v>161</v>
      </c>
      <c r="I461" s="283"/>
      <c r="J461" s="284">
        <f>ROUND(I461*H461,2)</f>
        <v>0</v>
      </c>
      <c r="K461" s="285"/>
      <c r="L461" s="286"/>
      <c r="M461" s="287" t="s">
        <v>44</v>
      </c>
      <c r="N461" s="288" t="s">
        <v>53</v>
      </c>
      <c r="O461" s="86"/>
      <c r="P461" s="211">
        <f>O461*H461</f>
        <v>0</v>
      </c>
      <c r="Q461" s="211">
        <v>0.056000000000000001</v>
      </c>
      <c r="R461" s="211">
        <f>Q461*H461</f>
        <v>9.016</v>
      </c>
      <c r="S461" s="211">
        <v>0</v>
      </c>
      <c r="T461" s="212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3" t="s">
        <v>213</v>
      </c>
      <c r="AT461" s="213" t="s">
        <v>316</v>
      </c>
      <c r="AU461" s="213" t="s">
        <v>21</v>
      </c>
      <c r="AY461" s="18" t="s">
        <v>128</v>
      </c>
      <c r="BE461" s="214">
        <f>IF(N461="základní",J461,0)</f>
        <v>0</v>
      </c>
      <c r="BF461" s="214">
        <f>IF(N461="snížená",J461,0)</f>
        <v>0</v>
      </c>
      <c r="BG461" s="214">
        <f>IF(N461="zákl. přenesená",J461,0)</f>
        <v>0</v>
      </c>
      <c r="BH461" s="214">
        <f>IF(N461="sníž. přenesená",J461,0)</f>
        <v>0</v>
      </c>
      <c r="BI461" s="214">
        <f>IF(N461="nulová",J461,0)</f>
        <v>0</v>
      </c>
      <c r="BJ461" s="18" t="s">
        <v>90</v>
      </c>
      <c r="BK461" s="214">
        <f>ROUND(I461*H461,2)</f>
        <v>0</v>
      </c>
      <c r="BL461" s="18" t="s">
        <v>133</v>
      </c>
      <c r="BM461" s="213" t="s">
        <v>664</v>
      </c>
    </row>
    <row r="462" s="2" customFormat="1" ht="16.5" customHeight="1">
      <c r="A462" s="40"/>
      <c r="B462" s="41"/>
      <c r="C462" s="201" t="s">
        <v>665</v>
      </c>
      <c r="D462" s="201" t="s">
        <v>129</v>
      </c>
      <c r="E462" s="202" t="s">
        <v>666</v>
      </c>
      <c r="F462" s="203" t="s">
        <v>667</v>
      </c>
      <c r="G462" s="204" t="s">
        <v>216</v>
      </c>
      <c r="H462" s="205">
        <v>90</v>
      </c>
      <c r="I462" s="206"/>
      <c r="J462" s="207">
        <f>ROUND(I462*H462,2)</f>
        <v>0</v>
      </c>
      <c r="K462" s="208"/>
      <c r="L462" s="46"/>
      <c r="M462" s="209" t="s">
        <v>44</v>
      </c>
      <c r="N462" s="210" t="s">
        <v>53</v>
      </c>
      <c r="O462" s="86"/>
      <c r="P462" s="211">
        <f>O462*H462</f>
        <v>0</v>
      </c>
      <c r="Q462" s="211">
        <v>0</v>
      </c>
      <c r="R462" s="211">
        <f>Q462*H462</f>
        <v>0</v>
      </c>
      <c r="S462" s="211">
        <v>0</v>
      </c>
      <c r="T462" s="212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13" t="s">
        <v>133</v>
      </c>
      <c r="AT462" s="213" t="s">
        <v>129</v>
      </c>
      <c r="AU462" s="213" t="s">
        <v>21</v>
      </c>
      <c r="AY462" s="18" t="s">
        <v>128</v>
      </c>
      <c r="BE462" s="214">
        <f>IF(N462="základní",J462,0)</f>
        <v>0</v>
      </c>
      <c r="BF462" s="214">
        <f>IF(N462="snížená",J462,0)</f>
        <v>0</v>
      </c>
      <c r="BG462" s="214">
        <f>IF(N462="zákl. přenesená",J462,0)</f>
        <v>0</v>
      </c>
      <c r="BH462" s="214">
        <f>IF(N462="sníž. přenesená",J462,0)</f>
        <v>0</v>
      </c>
      <c r="BI462" s="214">
        <f>IF(N462="nulová",J462,0)</f>
        <v>0</v>
      </c>
      <c r="BJ462" s="18" t="s">
        <v>90</v>
      </c>
      <c r="BK462" s="214">
        <f>ROUND(I462*H462,2)</f>
        <v>0</v>
      </c>
      <c r="BL462" s="18" t="s">
        <v>133</v>
      </c>
      <c r="BM462" s="213" t="s">
        <v>668</v>
      </c>
    </row>
    <row r="463" s="2" customFormat="1">
      <c r="A463" s="40"/>
      <c r="B463" s="41"/>
      <c r="C463" s="42"/>
      <c r="D463" s="228" t="s">
        <v>176</v>
      </c>
      <c r="E463" s="42"/>
      <c r="F463" s="229" t="s">
        <v>669</v>
      </c>
      <c r="G463" s="42"/>
      <c r="H463" s="42"/>
      <c r="I463" s="230"/>
      <c r="J463" s="42"/>
      <c r="K463" s="42"/>
      <c r="L463" s="46"/>
      <c r="M463" s="231"/>
      <c r="N463" s="232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8" t="s">
        <v>176</v>
      </c>
      <c r="AU463" s="18" t="s">
        <v>21</v>
      </c>
    </row>
    <row r="464" s="2" customFormat="1">
      <c r="A464" s="40"/>
      <c r="B464" s="41"/>
      <c r="C464" s="42"/>
      <c r="D464" s="233" t="s">
        <v>178</v>
      </c>
      <c r="E464" s="42"/>
      <c r="F464" s="234" t="s">
        <v>187</v>
      </c>
      <c r="G464" s="42"/>
      <c r="H464" s="42"/>
      <c r="I464" s="230"/>
      <c r="J464" s="42"/>
      <c r="K464" s="42"/>
      <c r="L464" s="46"/>
      <c r="M464" s="231"/>
      <c r="N464" s="232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8" t="s">
        <v>178</v>
      </c>
      <c r="AU464" s="18" t="s">
        <v>21</v>
      </c>
    </row>
    <row r="465" s="13" customFormat="1">
      <c r="A465" s="13"/>
      <c r="B465" s="235"/>
      <c r="C465" s="236"/>
      <c r="D465" s="233" t="s">
        <v>180</v>
      </c>
      <c r="E465" s="237" t="s">
        <v>44</v>
      </c>
      <c r="F465" s="238" t="s">
        <v>648</v>
      </c>
      <c r="G465" s="236"/>
      <c r="H465" s="239">
        <v>90</v>
      </c>
      <c r="I465" s="240"/>
      <c r="J465" s="236"/>
      <c r="K465" s="236"/>
      <c r="L465" s="241"/>
      <c r="M465" s="242"/>
      <c r="N465" s="243"/>
      <c r="O465" s="243"/>
      <c r="P465" s="243"/>
      <c r="Q465" s="243"/>
      <c r="R465" s="243"/>
      <c r="S465" s="243"/>
      <c r="T465" s="244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5" t="s">
        <v>180</v>
      </c>
      <c r="AU465" s="245" t="s">
        <v>21</v>
      </c>
      <c r="AV465" s="13" t="s">
        <v>21</v>
      </c>
      <c r="AW465" s="13" t="s">
        <v>42</v>
      </c>
      <c r="AX465" s="13" t="s">
        <v>82</v>
      </c>
      <c r="AY465" s="245" t="s">
        <v>128</v>
      </c>
    </row>
    <row r="466" s="14" customFormat="1">
      <c r="A466" s="14"/>
      <c r="B466" s="246"/>
      <c r="C466" s="247"/>
      <c r="D466" s="233" t="s">
        <v>180</v>
      </c>
      <c r="E466" s="248" t="s">
        <v>44</v>
      </c>
      <c r="F466" s="249" t="s">
        <v>182</v>
      </c>
      <c r="G466" s="247"/>
      <c r="H466" s="250">
        <v>90</v>
      </c>
      <c r="I466" s="251"/>
      <c r="J466" s="247"/>
      <c r="K466" s="247"/>
      <c r="L466" s="252"/>
      <c r="M466" s="253"/>
      <c r="N466" s="254"/>
      <c r="O466" s="254"/>
      <c r="P466" s="254"/>
      <c r="Q466" s="254"/>
      <c r="R466" s="254"/>
      <c r="S466" s="254"/>
      <c r="T466" s="255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6" t="s">
        <v>180</v>
      </c>
      <c r="AU466" s="256" t="s">
        <v>21</v>
      </c>
      <c r="AV466" s="14" t="s">
        <v>133</v>
      </c>
      <c r="AW466" s="14" t="s">
        <v>42</v>
      </c>
      <c r="AX466" s="14" t="s">
        <v>90</v>
      </c>
      <c r="AY466" s="256" t="s">
        <v>128</v>
      </c>
    </row>
    <row r="467" s="2" customFormat="1" ht="33" customHeight="1">
      <c r="A467" s="40"/>
      <c r="B467" s="41"/>
      <c r="C467" s="201" t="s">
        <v>670</v>
      </c>
      <c r="D467" s="201" t="s">
        <v>129</v>
      </c>
      <c r="E467" s="202" t="s">
        <v>671</v>
      </c>
      <c r="F467" s="203" t="s">
        <v>672</v>
      </c>
      <c r="G467" s="204" t="s">
        <v>216</v>
      </c>
      <c r="H467" s="205">
        <v>42</v>
      </c>
      <c r="I467" s="206"/>
      <c r="J467" s="207">
        <f>ROUND(I467*H467,2)</f>
        <v>0</v>
      </c>
      <c r="K467" s="208"/>
      <c r="L467" s="46"/>
      <c r="M467" s="209" t="s">
        <v>44</v>
      </c>
      <c r="N467" s="210" t="s">
        <v>53</v>
      </c>
      <c r="O467" s="86"/>
      <c r="P467" s="211">
        <f>O467*H467</f>
        <v>0</v>
      </c>
      <c r="Q467" s="211">
        <v>0.1295</v>
      </c>
      <c r="R467" s="211">
        <f>Q467*H467</f>
        <v>5.4390000000000001</v>
      </c>
      <c r="S467" s="211">
        <v>0</v>
      </c>
      <c r="T467" s="212">
        <f>S467*H467</f>
        <v>0</v>
      </c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R467" s="213" t="s">
        <v>133</v>
      </c>
      <c r="AT467" s="213" t="s">
        <v>129</v>
      </c>
      <c r="AU467" s="213" t="s">
        <v>21</v>
      </c>
      <c r="AY467" s="18" t="s">
        <v>128</v>
      </c>
      <c r="BE467" s="214">
        <f>IF(N467="základní",J467,0)</f>
        <v>0</v>
      </c>
      <c r="BF467" s="214">
        <f>IF(N467="snížená",J467,0)</f>
        <v>0</v>
      </c>
      <c r="BG467" s="214">
        <f>IF(N467="zákl. přenesená",J467,0)</f>
        <v>0</v>
      </c>
      <c r="BH467" s="214">
        <f>IF(N467="sníž. přenesená",J467,0)</f>
        <v>0</v>
      </c>
      <c r="BI467" s="214">
        <f>IF(N467="nulová",J467,0)</f>
        <v>0</v>
      </c>
      <c r="BJ467" s="18" t="s">
        <v>90</v>
      </c>
      <c r="BK467" s="214">
        <f>ROUND(I467*H467,2)</f>
        <v>0</v>
      </c>
      <c r="BL467" s="18" t="s">
        <v>133</v>
      </c>
      <c r="BM467" s="213" t="s">
        <v>673</v>
      </c>
    </row>
    <row r="468" s="2" customFormat="1">
      <c r="A468" s="40"/>
      <c r="B468" s="41"/>
      <c r="C468" s="42"/>
      <c r="D468" s="228" t="s">
        <v>176</v>
      </c>
      <c r="E468" s="42"/>
      <c r="F468" s="229" t="s">
        <v>674</v>
      </c>
      <c r="G468" s="42"/>
      <c r="H468" s="42"/>
      <c r="I468" s="230"/>
      <c r="J468" s="42"/>
      <c r="K468" s="42"/>
      <c r="L468" s="46"/>
      <c r="M468" s="231"/>
      <c r="N468" s="232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8" t="s">
        <v>176</v>
      </c>
      <c r="AU468" s="18" t="s">
        <v>21</v>
      </c>
    </row>
    <row r="469" s="2" customFormat="1">
      <c r="A469" s="40"/>
      <c r="B469" s="41"/>
      <c r="C469" s="42"/>
      <c r="D469" s="233" t="s">
        <v>178</v>
      </c>
      <c r="E469" s="42"/>
      <c r="F469" s="234" t="s">
        <v>260</v>
      </c>
      <c r="G469" s="42"/>
      <c r="H469" s="42"/>
      <c r="I469" s="230"/>
      <c r="J469" s="42"/>
      <c r="K469" s="42"/>
      <c r="L469" s="46"/>
      <c r="M469" s="231"/>
      <c r="N469" s="232"/>
      <c r="O469" s="86"/>
      <c r="P469" s="86"/>
      <c r="Q469" s="86"/>
      <c r="R469" s="86"/>
      <c r="S469" s="86"/>
      <c r="T469" s="87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18" t="s">
        <v>178</v>
      </c>
      <c r="AU469" s="18" t="s">
        <v>21</v>
      </c>
    </row>
    <row r="470" s="13" customFormat="1">
      <c r="A470" s="13"/>
      <c r="B470" s="235"/>
      <c r="C470" s="236"/>
      <c r="D470" s="233" t="s">
        <v>180</v>
      </c>
      <c r="E470" s="237" t="s">
        <v>44</v>
      </c>
      <c r="F470" s="238" t="s">
        <v>675</v>
      </c>
      <c r="G470" s="236"/>
      <c r="H470" s="239">
        <v>41</v>
      </c>
      <c r="I470" s="240"/>
      <c r="J470" s="236"/>
      <c r="K470" s="236"/>
      <c r="L470" s="241"/>
      <c r="M470" s="242"/>
      <c r="N470" s="243"/>
      <c r="O470" s="243"/>
      <c r="P470" s="243"/>
      <c r="Q470" s="243"/>
      <c r="R470" s="243"/>
      <c r="S470" s="243"/>
      <c r="T470" s="24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5" t="s">
        <v>180</v>
      </c>
      <c r="AU470" s="245" t="s">
        <v>21</v>
      </c>
      <c r="AV470" s="13" t="s">
        <v>21</v>
      </c>
      <c r="AW470" s="13" t="s">
        <v>42</v>
      </c>
      <c r="AX470" s="13" t="s">
        <v>82</v>
      </c>
      <c r="AY470" s="245" t="s">
        <v>128</v>
      </c>
    </row>
    <row r="471" s="13" customFormat="1">
      <c r="A471" s="13"/>
      <c r="B471" s="235"/>
      <c r="C471" s="236"/>
      <c r="D471" s="233" t="s">
        <v>180</v>
      </c>
      <c r="E471" s="237" t="s">
        <v>44</v>
      </c>
      <c r="F471" s="238" t="s">
        <v>676</v>
      </c>
      <c r="G471" s="236"/>
      <c r="H471" s="239">
        <v>1</v>
      </c>
      <c r="I471" s="240"/>
      <c r="J471" s="236"/>
      <c r="K471" s="236"/>
      <c r="L471" s="241"/>
      <c r="M471" s="242"/>
      <c r="N471" s="243"/>
      <c r="O471" s="243"/>
      <c r="P471" s="243"/>
      <c r="Q471" s="243"/>
      <c r="R471" s="243"/>
      <c r="S471" s="243"/>
      <c r="T471" s="24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5" t="s">
        <v>180</v>
      </c>
      <c r="AU471" s="245" t="s">
        <v>21</v>
      </c>
      <c r="AV471" s="13" t="s">
        <v>21</v>
      </c>
      <c r="AW471" s="13" t="s">
        <v>42</v>
      </c>
      <c r="AX471" s="13" t="s">
        <v>82</v>
      </c>
      <c r="AY471" s="245" t="s">
        <v>128</v>
      </c>
    </row>
    <row r="472" s="14" customFormat="1">
      <c r="A472" s="14"/>
      <c r="B472" s="246"/>
      <c r="C472" s="247"/>
      <c r="D472" s="233" t="s">
        <v>180</v>
      </c>
      <c r="E472" s="248" t="s">
        <v>44</v>
      </c>
      <c r="F472" s="249" t="s">
        <v>182</v>
      </c>
      <c r="G472" s="247"/>
      <c r="H472" s="250">
        <v>42</v>
      </c>
      <c r="I472" s="251"/>
      <c r="J472" s="247"/>
      <c r="K472" s="247"/>
      <c r="L472" s="252"/>
      <c r="M472" s="253"/>
      <c r="N472" s="254"/>
      <c r="O472" s="254"/>
      <c r="P472" s="254"/>
      <c r="Q472" s="254"/>
      <c r="R472" s="254"/>
      <c r="S472" s="254"/>
      <c r="T472" s="25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6" t="s">
        <v>180</v>
      </c>
      <c r="AU472" s="256" t="s">
        <v>21</v>
      </c>
      <c r="AV472" s="14" t="s">
        <v>133</v>
      </c>
      <c r="AW472" s="14" t="s">
        <v>42</v>
      </c>
      <c r="AX472" s="14" t="s">
        <v>90</v>
      </c>
      <c r="AY472" s="256" t="s">
        <v>128</v>
      </c>
    </row>
    <row r="473" s="2" customFormat="1" ht="21.75" customHeight="1">
      <c r="A473" s="40"/>
      <c r="B473" s="41"/>
      <c r="C473" s="278" t="s">
        <v>677</v>
      </c>
      <c r="D473" s="278" t="s">
        <v>316</v>
      </c>
      <c r="E473" s="279" t="s">
        <v>678</v>
      </c>
      <c r="F473" s="280" t="s">
        <v>679</v>
      </c>
      <c r="G473" s="281" t="s">
        <v>216</v>
      </c>
      <c r="H473" s="282">
        <v>41</v>
      </c>
      <c r="I473" s="283"/>
      <c r="J473" s="284">
        <f>ROUND(I473*H473,2)</f>
        <v>0</v>
      </c>
      <c r="K473" s="285"/>
      <c r="L473" s="286"/>
      <c r="M473" s="287" t="s">
        <v>44</v>
      </c>
      <c r="N473" s="288" t="s">
        <v>53</v>
      </c>
      <c r="O473" s="86"/>
      <c r="P473" s="211">
        <f>O473*H473</f>
        <v>0</v>
      </c>
      <c r="Q473" s="211">
        <v>0.048000000000000001</v>
      </c>
      <c r="R473" s="211">
        <f>Q473*H473</f>
        <v>1.968</v>
      </c>
      <c r="S473" s="211">
        <v>0</v>
      </c>
      <c r="T473" s="212">
        <f>S473*H473</f>
        <v>0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13" t="s">
        <v>213</v>
      </c>
      <c r="AT473" s="213" t="s">
        <v>316</v>
      </c>
      <c r="AU473" s="213" t="s">
        <v>21</v>
      </c>
      <c r="AY473" s="18" t="s">
        <v>128</v>
      </c>
      <c r="BE473" s="214">
        <f>IF(N473="základní",J473,0)</f>
        <v>0</v>
      </c>
      <c r="BF473" s="214">
        <f>IF(N473="snížená",J473,0)</f>
        <v>0</v>
      </c>
      <c r="BG473" s="214">
        <f>IF(N473="zákl. přenesená",J473,0)</f>
        <v>0</v>
      </c>
      <c r="BH473" s="214">
        <f>IF(N473="sníž. přenesená",J473,0)</f>
        <v>0</v>
      </c>
      <c r="BI473" s="214">
        <f>IF(N473="nulová",J473,0)</f>
        <v>0</v>
      </c>
      <c r="BJ473" s="18" t="s">
        <v>90</v>
      </c>
      <c r="BK473" s="214">
        <f>ROUND(I473*H473,2)</f>
        <v>0</v>
      </c>
      <c r="BL473" s="18" t="s">
        <v>133</v>
      </c>
      <c r="BM473" s="213" t="s">
        <v>680</v>
      </c>
    </row>
    <row r="474" s="2" customFormat="1" ht="24.15" customHeight="1">
      <c r="A474" s="40"/>
      <c r="B474" s="41"/>
      <c r="C474" s="278" t="s">
        <v>681</v>
      </c>
      <c r="D474" s="278" t="s">
        <v>316</v>
      </c>
      <c r="E474" s="279" t="s">
        <v>682</v>
      </c>
      <c r="F474" s="280" t="s">
        <v>683</v>
      </c>
      <c r="G474" s="281" t="s">
        <v>216</v>
      </c>
      <c r="H474" s="282">
        <v>1</v>
      </c>
      <c r="I474" s="283"/>
      <c r="J474" s="284">
        <f>ROUND(I474*H474,2)</f>
        <v>0</v>
      </c>
      <c r="K474" s="285"/>
      <c r="L474" s="286"/>
      <c r="M474" s="287" t="s">
        <v>44</v>
      </c>
      <c r="N474" s="288" t="s">
        <v>53</v>
      </c>
      <c r="O474" s="86"/>
      <c r="P474" s="211">
        <f>O474*H474</f>
        <v>0</v>
      </c>
      <c r="Q474" s="211">
        <v>0</v>
      </c>
      <c r="R474" s="211">
        <f>Q474*H474</f>
        <v>0</v>
      </c>
      <c r="S474" s="211">
        <v>0</v>
      </c>
      <c r="T474" s="212">
        <f>S474*H474</f>
        <v>0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213" t="s">
        <v>213</v>
      </c>
      <c r="AT474" s="213" t="s">
        <v>316</v>
      </c>
      <c r="AU474" s="213" t="s">
        <v>21</v>
      </c>
      <c r="AY474" s="18" t="s">
        <v>128</v>
      </c>
      <c r="BE474" s="214">
        <f>IF(N474="základní",J474,0)</f>
        <v>0</v>
      </c>
      <c r="BF474" s="214">
        <f>IF(N474="snížená",J474,0)</f>
        <v>0</v>
      </c>
      <c r="BG474" s="214">
        <f>IF(N474="zákl. přenesená",J474,0)</f>
        <v>0</v>
      </c>
      <c r="BH474" s="214">
        <f>IF(N474="sníž. přenesená",J474,0)</f>
        <v>0</v>
      </c>
      <c r="BI474" s="214">
        <f>IF(N474="nulová",J474,0)</f>
        <v>0</v>
      </c>
      <c r="BJ474" s="18" t="s">
        <v>90</v>
      </c>
      <c r="BK474" s="214">
        <f>ROUND(I474*H474,2)</f>
        <v>0</v>
      </c>
      <c r="BL474" s="18" t="s">
        <v>133</v>
      </c>
      <c r="BM474" s="213" t="s">
        <v>684</v>
      </c>
    </row>
    <row r="475" s="2" customFormat="1" ht="24.15" customHeight="1">
      <c r="A475" s="40"/>
      <c r="B475" s="41"/>
      <c r="C475" s="201" t="s">
        <v>685</v>
      </c>
      <c r="D475" s="201" t="s">
        <v>129</v>
      </c>
      <c r="E475" s="202" t="s">
        <v>686</v>
      </c>
      <c r="F475" s="203" t="s">
        <v>687</v>
      </c>
      <c r="G475" s="204" t="s">
        <v>216</v>
      </c>
      <c r="H475" s="205">
        <v>275</v>
      </c>
      <c r="I475" s="206"/>
      <c r="J475" s="207">
        <f>ROUND(I475*H475,2)</f>
        <v>0</v>
      </c>
      <c r="K475" s="208"/>
      <c r="L475" s="46"/>
      <c r="M475" s="209" t="s">
        <v>44</v>
      </c>
      <c r="N475" s="210" t="s">
        <v>53</v>
      </c>
      <c r="O475" s="86"/>
      <c r="P475" s="211">
        <f>O475*H475</f>
        <v>0</v>
      </c>
      <c r="Q475" s="211">
        <v>0.16849</v>
      </c>
      <c r="R475" s="211">
        <f>Q475*H475</f>
        <v>46.33475</v>
      </c>
      <c r="S475" s="211">
        <v>0</v>
      </c>
      <c r="T475" s="212">
        <f>S475*H475</f>
        <v>0</v>
      </c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R475" s="213" t="s">
        <v>133</v>
      </c>
      <c r="AT475" s="213" t="s">
        <v>129</v>
      </c>
      <c r="AU475" s="213" t="s">
        <v>21</v>
      </c>
      <c r="AY475" s="18" t="s">
        <v>128</v>
      </c>
      <c r="BE475" s="214">
        <f>IF(N475="základní",J475,0)</f>
        <v>0</v>
      </c>
      <c r="BF475" s="214">
        <f>IF(N475="snížená",J475,0)</f>
        <v>0</v>
      </c>
      <c r="BG475" s="214">
        <f>IF(N475="zákl. přenesená",J475,0)</f>
        <v>0</v>
      </c>
      <c r="BH475" s="214">
        <f>IF(N475="sníž. přenesená",J475,0)</f>
        <v>0</v>
      </c>
      <c r="BI475" s="214">
        <f>IF(N475="nulová",J475,0)</f>
        <v>0</v>
      </c>
      <c r="BJ475" s="18" t="s">
        <v>90</v>
      </c>
      <c r="BK475" s="214">
        <f>ROUND(I475*H475,2)</f>
        <v>0</v>
      </c>
      <c r="BL475" s="18" t="s">
        <v>133</v>
      </c>
      <c r="BM475" s="213" t="s">
        <v>688</v>
      </c>
    </row>
    <row r="476" s="2" customFormat="1">
      <c r="A476" s="40"/>
      <c r="B476" s="41"/>
      <c r="C476" s="42"/>
      <c r="D476" s="228" t="s">
        <v>176</v>
      </c>
      <c r="E476" s="42"/>
      <c r="F476" s="229" t="s">
        <v>689</v>
      </c>
      <c r="G476" s="42"/>
      <c r="H476" s="42"/>
      <c r="I476" s="230"/>
      <c r="J476" s="42"/>
      <c r="K476" s="42"/>
      <c r="L476" s="46"/>
      <c r="M476" s="231"/>
      <c r="N476" s="232"/>
      <c r="O476" s="86"/>
      <c r="P476" s="86"/>
      <c r="Q476" s="86"/>
      <c r="R476" s="86"/>
      <c r="S476" s="86"/>
      <c r="T476" s="87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18" t="s">
        <v>176</v>
      </c>
      <c r="AU476" s="18" t="s">
        <v>21</v>
      </c>
    </row>
    <row r="477" s="2" customFormat="1">
      <c r="A477" s="40"/>
      <c r="B477" s="41"/>
      <c r="C477" s="42"/>
      <c r="D477" s="233" t="s">
        <v>178</v>
      </c>
      <c r="E477" s="42"/>
      <c r="F477" s="234" t="s">
        <v>260</v>
      </c>
      <c r="G477" s="42"/>
      <c r="H477" s="42"/>
      <c r="I477" s="230"/>
      <c r="J477" s="42"/>
      <c r="K477" s="42"/>
      <c r="L477" s="46"/>
      <c r="M477" s="231"/>
      <c r="N477" s="232"/>
      <c r="O477" s="86"/>
      <c r="P477" s="86"/>
      <c r="Q477" s="86"/>
      <c r="R477" s="86"/>
      <c r="S477" s="86"/>
      <c r="T477" s="87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8" t="s">
        <v>178</v>
      </c>
      <c r="AU477" s="18" t="s">
        <v>21</v>
      </c>
    </row>
    <row r="478" s="13" customFormat="1">
      <c r="A478" s="13"/>
      <c r="B478" s="235"/>
      <c r="C478" s="236"/>
      <c r="D478" s="233" t="s">
        <v>180</v>
      </c>
      <c r="E478" s="237" t="s">
        <v>44</v>
      </c>
      <c r="F478" s="238" t="s">
        <v>690</v>
      </c>
      <c r="G478" s="236"/>
      <c r="H478" s="239">
        <v>247</v>
      </c>
      <c r="I478" s="240"/>
      <c r="J478" s="236"/>
      <c r="K478" s="236"/>
      <c r="L478" s="241"/>
      <c r="M478" s="242"/>
      <c r="N478" s="243"/>
      <c r="O478" s="243"/>
      <c r="P478" s="243"/>
      <c r="Q478" s="243"/>
      <c r="R478" s="243"/>
      <c r="S478" s="243"/>
      <c r="T478" s="244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5" t="s">
        <v>180</v>
      </c>
      <c r="AU478" s="245" t="s">
        <v>21</v>
      </c>
      <c r="AV478" s="13" t="s">
        <v>21</v>
      </c>
      <c r="AW478" s="13" t="s">
        <v>42</v>
      </c>
      <c r="AX478" s="13" t="s">
        <v>82</v>
      </c>
      <c r="AY478" s="245" t="s">
        <v>128</v>
      </c>
    </row>
    <row r="479" s="13" customFormat="1">
      <c r="A479" s="13"/>
      <c r="B479" s="235"/>
      <c r="C479" s="236"/>
      <c r="D479" s="233" t="s">
        <v>180</v>
      </c>
      <c r="E479" s="237" t="s">
        <v>44</v>
      </c>
      <c r="F479" s="238" t="s">
        <v>691</v>
      </c>
      <c r="G479" s="236"/>
      <c r="H479" s="239">
        <v>8</v>
      </c>
      <c r="I479" s="240"/>
      <c r="J479" s="236"/>
      <c r="K479" s="236"/>
      <c r="L479" s="241"/>
      <c r="M479" s="242"/>
      <c r="N479" s="243"/>
      <c r="O479" s="243"/>
      <c r="P479" s="243"/>
      <c r="Q479" s="243"/>
      <c r="R479" s="243"/>
      <c r="S479" s="243"/>
      <c r="T479" s="24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5" t="s">
        <v>180</v>
      </c>
      <c r="AU479" s="245" t="s">
        <v>21</v>
      </c>
      <c r="AV479" s="13" t="s">
        <v>21</v>
      </c>
      <c r="AW479" s="13" t="s">
        <v>42</v>
      </c>
      <c r="AX479" s="13" t="s">
        <v>82</v>
      </c>
      <c r="AY479" s="245" t="s">
        <v>128</v>
      </c>
    </row>
    <row r="480" s="13" customFormat="1">
      <c r="A480" s="13"/>
      <c r="B480" s="235"/>
      <c r="C480" s="236"/>
      <c r="D480" s="233" t="s">
        <v>180</v>
      </c>
      <c r="E480" s="237" t="s">
        <v>44</v>
      </c>
      <c r="F480" s="238" t="s">
        <v>692</v>
      </c>
      <c r="G480" s="236"/>
      <c r="H480" s="239">
        <v>2.5</v>
      </c>
      <c r="I480" s="240"/>
      <c r="J480" s="236"/>
      <c r="K480" s="236"/>
      <c r="L480" s="241"/>
      <c r="M480" s="242"/>
      <c r="N480" s="243"/>
      <c r="O480" s="243"/>
      <c r="P480" s="243"/>
      <c r="Q480" s="243"/>
      <c r="R480" s="243"/>
      <c r="S480" s="243"/>
      <c r="T480" s="24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5" t="s">
        <v>180</v>
      </c>
      <c r="AU480" s="245" t="s">
        <v>21</v>
      </c>
      <c r="AV480" s="13" t="s">
        <v>21</v>
      </c>
      <c r="AW480" s="13" t="s">
        <v>42</v>
      </c>
      <c r="AX480" s="13" t="s">
        <v>82</v>
      </c>
      <c r="AY480" s="245" t="s">
        <v>128</v>
      </c>
    </row>
    <row r="481" s="13" customFormat="1">
      <c r="A481" s="13"/>
      <c r="B481" s="235"/>
      <c r="C481" s="236"/>
      <c r="D481" s="233" t="s">
        <v>180</v>
      </c>
      <c r="E481" s="237" t="s">
        <v>44</v>
      </c>
      <c r="F481" s="238" t="s">
        <v>693</v>
      </c>
      <c r="G481" s="236"/>
      <c r="H481" s="239">
        <v>7</v>
      </c>
      <c r="I481" s="240"/>
      <c r="J481" s="236"/>
      <c r="K481" s="236"/>
      <c r="L481" s="241"/>
      <c r="M481" s="242"/>
      <c r="N481" s="243"/>
      <c r="O481" s="243"/>
      <c r="P481" s="243"/>
      <c r="Q481" s="243"/>
      <c r="R481" s="243"/>
      <c r="S481" s="243"/>
      <c r="T481" s="24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5" t="s">
        <v>180</v>
      </c>
      <c r="AU481" s="245" t="s">
        <v>21</v>
      </c>
      <c r="AV481" s="13" t="s">
        <v>21</v>
      </c>
      <c r="AW481" s="13" t="s">
        <v>42</v>
      </c>
      <c r="AX481" s="13" t="s">
        <v>82</v>
      </c>
      <c r="AY481" s="245" t="s">
        <v>128</v>
      </c>
    </row>
    <row r="482" s="13" customFormat="1">
      <c r="A482" s="13"/>
      <c r="B482" s="235"/>
      <c r="C482" s="236"/>
      <c r="D482" s="233" t="s">
        <v>180</v>
      </c>
      <c r="E482" s="237" t="s">
        <v>44</v>
      </c>
      <c r="F482" s="238" t="s">
        <v>694</v>
      </c>
      <c r="G482" s="236"/>
      <c r="H482" s="239">
        <v>2.5</v>
      </c>
      <c r="I482" s="240"/>
      <c r="J482" s="236"/>
      <c r="K482" s="236"/>
      <c r="L482" s="241"/>
      <c r="M482" s="242"/>
      <c r="N482" s="243"/>
      <c r="O482" s="243"/>
      <c r="P482" s="243"/>
      <c r="Q482" s="243"/>
      <c r="R482" s="243"/>
      <c r="S482" s="243"/>
      <c r="T482" s="24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5" t="s">
        <v>180</v>
      </c>
      <c r="AU482" s="245" t="s">
        <v>21</v>
      </c>
      <c r="AV482" s="13" t="s">
        <v>21</v>
      </c>
      <c r="AW482" s="13" t="s">
        <v>42</v>
      </c>
      <c r="AX482" s="13" t="s">
        <v>82</v>
      </c>
      <c r="AY482" s="245" t="s">
        <v>128</v>
      </c>
    </row>
    <row r="483" s="13" customFormat="1">
      <c r="A483" s="13"/>
      <c r="B483" s="235"/>
      <c r="C483" s="236"/>
      <c r="D483" s="233" t="s">
        <v>180</v>
      </c>
      <c r="E483" s="237" t="s">
        <v>44</v>
      </c>
      <c r="F483" s="238" t="s">
        <v>695</v>
      </c>
      <c r="G483" s="236"/>
      <c r="H483" s="239">
        <v>8</v>
      </c>
      <c r="I483" s="240"/>
      <c r="J483" s="236"/>
      <c r="K483" s="236"/>
      <c r="L483" s="241"/>
      <c r="M483" s="242"/>
      <c r="N483" s="243"/>
      <c r="O483" s="243"/>
      <c r="P483" s="243"/>
      <c r="Q483" s="243"/>
      <c r="R483" s="243"/>
      <c r="S483" s="243"/>
      <c r="T483" s="24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5" t="s">
        <v>180</v>
      </c>
      <c r="AU483" s="245" t="s">
        <v>21</v>
      </c>
      <c r="AV483" s="13" t="s">
        <v>21</v>
      </c>
      <c r="AW483" s="13" t="s">
        <v>42</v>
      </c>
      <c r="AX483" s="13" t="s">
        <v>82</v>
      </c>
      <c r="AY483" s="245" t="s">
        <v>128</v>
      </c>
    </row>
    <row r="484" s="14" customFormat="1">
      <c r="A484" s="14"/>
      <c r="B484" s="246"/>
      <c r="C484" s="247"/>
      <c r="D484" s="233" t="s">
        <v>180</v>
      </c>
      <c r="E484" s="248" t="s">
        <v>44</v>
      </c>
      <c r="F484" s="249" t="s">
        <v>182</v>
      </c>
      <c r="G484" s="247"/>
      <c r="H484" s="250">
        <v>275</v>
      </c>
      <c r="I484" s="251"/>
      <c r="J484" s="247"/>
      <c r="K484" s="247"/>
      <c r="L484" s="252"/>
      <c r="M484" s="253"/>
      <c r="N484" s="254"/>
      <c r="O484" s="254"/>
      <c r="P484" s="254"/>
      <c r="Q484" s="254"/>
      <c r="R484" s="254"/>
      <c r="S484" s="254"/>
      <c r="T484" s="25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6" t="s">
        <v>180</v>
      </c>
      <c r="AU484" s="256" t="s">
        <v>21</v>
      </c>
      <c r="AV484" s="14" t="s">
        <v>133</v>
      </c>
      <c r="AW484" s="14" t="s">
        <v>42</v>
      </c>
      <c r="AX484" s="14" t="s">
        <v>90</v>
      </c>
      <c r="AY484" s="256" t="s">
        <v>128</v>
      </c>
    </row>
    <row r="485" s="2" customFormat="1" ht="24.15" customHeight="1">
      <c r="A485" s="40"/>
      <c r="B485" s="41"/>
      <c r="C485" s="278" t="s">
        <v>696</v>
      </c>
      <c r="D485" s="278" t="s">
        <v>316</v>
      </c>
      <c r="E485" s="279" t="s">
        <v>697</v>
      </c>
      <c r="F485" s="280" t="s">
        <v>698</v>
      </c>
      <c r="G485" s="281" t="s">
        <v>216</v>
      </c>
      <c r="H485" s="282">
        <v>247</v>
      </c>
      <c r="I485" s="283"/>
      <c r="J485" s="284">
        <f>ROUND(I485*H485,2)</f>
        <v>0</v>
      </c>
      <c r="K485" s="285"/>
      <c r="L485" s="286"/>
      <c r="M485" s="287" t="s">
        <v>44</v>
      </c>
      <c r="N485" s="288" t="s">
        <v>53</v>
      </c>
      <c r="O485" s="86"/>
      <c r="P485" s="211">
        <f>O485*H485</f>
        <v>0</v>
      </c>
      <c r="Q485" s="211">
        <v>0.125</v>
      </c>
      <c r="R485" s="211">
        <f>Q485*H485</f>
        <v>30.875</v>
      </c>
      <c r="S485" s="211">
        <v>0</v>
      </c>
      <c r="T485" s="212">
        <f>S485*H485</f>
        <v>0</v>
      </c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R485" s="213" t="s">
        <v>213</v>
      </c>
      <c r="AT485" s="213" t="s">
        <v>316</v>
      </c>
      <c r="AU485" s="213" t="s">
        <v>21</v>
      </c>
      <c r="AY485" s="18" t="s">
        <v>128</v>
      </c>
      <c r="BE485" s="214">
        <f>IF(N485="základní",J485,0)</f>
        <v>0</v>
      </c>
      <c r="BF485" s="214">
        <f>IF(N485="snížená",J485,0)</f>
        <v>0</v>
      </c>
      <c r="BG485" s="214">
        <f>IF(N485="zákl. přenesená",J485,0)</f>
        <v>0</v>
      </c>
      <c r="BH485" s="214">
        <f>IF(N485="sníž. přenesená",J485,0)</f>
        <v>0</v>
      </c>
      <c r="BI485" s="214">
        <f>IF(N485="nulová",J485,0)</f>
        <v>0</v>
      </c>
      <c r="BJ485" s="18" t="s">
        <v>90</v>
      </c>
      <c r="BK485" s="214">
        <f>ROUND(I485*H485,2)</f>
        <v>0</v>
      </c>
      <c r="BL485" s="18" t="s">
        <v>133</v>
      </c>
      <c r="BM485" s="213" t="s">
        <v>699</v>
      </c>
    </row>
    <row r="486" s="16" customFormat="1">
      <c r="A486" s="16"/>
      <c r="B486" s="268"/>
      <c r="C486" s="269"/>
      <c r="D486" s="233" t="s">
        <v>180</v>
      </c>
      <c r="E486" s="270" t="s">
        <v>44</v>
      </c>
      <c r="F486" s="271" t="s">
        <v>700</v>
      </c>
      <c r="G486" s="269"/>
      <c r="H486" s="270" t="s">
        <v>44</v>
      </c>
      <c r="I486" s="272"/>
      <c r="J486" s="269"/>
      <c r="K486" s="269"/>
      <c r="L486" s="273"/>
      <c r="M486" s="274"/>
      <c r="N486" s="275"/>
      <c r="O486" s="275"/>
      <c r="P486" s="275"/>
      <c r="Q486" s="275"/>
      <c r="R486" s="275"/>
      <c r="S486" s="275"/>
      <c r="T486" s="27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T486" s="277" t="s">
        <v>180</v>
      </c>
      <c r="AU486" s="277" t="s">
        <v>21</v>
      </c>
      <c r="AV486" s="16" t="s">
        <v>90</v>
      </c>
      <c r="AW486" s="16" t="s">
        <v>42</v>
      </c>
      <c r="AX486" s="16" t="s">
        <v>82</v>
      </c>
      <c r="AY486" s="277" t="s">
        <v>128</v>
      </c>
    </row>
    <row r="487" s="13" customFormat="1">
      <c r="A487" s="13"/>
      <c r="B487" s="235"/>
      <c r="C487" s="236"/>
      <c r="D487" s="233" t="s">
        <v>180</v>
      </c>
      <c r="E487" s="237" t="s">
        <v>44</v>
      </c>
      <c r="F487" s="238" t="s">
        <v>701</v>
      </c>
      <c r="G487" s="236"/>
      <c r="H487" s="239">
        <v>247</v>
      </c>
      <c r="I487" s="240"/>
      <c r="J487" s="236"/>
      <c r="K487" s="236"/>
      <c r="L487" s="241"/>
      <c r="M487" s="242"/>
      <c r="N487" s="243"/>
      <c r="O487" s="243"/>
      <c r="P487" s="243"/>
      <c r="Q487" s="243"/>
      <c r="R487" s="243"/>
      <c r="S487" s="243"/>
      <c r="T487" s="24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5" t="s">
        <v>180</v>
      </c>
      <c r="AU487" s="245" t="s">
        <v>21</v>
      </c>
      <c r="AV487" s="13" t="s">
        <v>21</v>
      </c>
      <c r="AW487" s="13" t="s">
        <v>42</v>
      </c>
      <c r="AX487" s="13" t="s">
        <v>82</v>
      </c>
      <c r="AY487" s="245" t="s">
        <v>128</v>
      </c>
    </row>
    <row r="488" s="14" customFormat="1">
      <c r="A488" s="14"/>
      <c r="B488" s="246"/>
      <c r="C488" s="247"/>
      <c r="D488" s="233" t="s">
        <v>180</v>
      </c>
      <c r="E488" s="248" t="s">
        <v>44</v>
      </c>
      <c r="F488" s="249" t="s">
        <v>182</v>
      </c>
      <c r="G488" s="247"/>
      <c r="H488" s="250">
        <v>247</v>
      </c>
      <c r="I488" s="251"/>
      <c r="J488" s="247"/>
      <c r="K488" s="247"/>
      <c r="L488" s="252"/>
      <c r="M488" s="253"/>
      <c r="N488" s="254"/>
      <c r="O488" s="254"/>
      <c r="P488" s="254"/>
      <c r="Q488" s="254"/>
      <c r="R488" s="254"/>
      <c r="S488" s="254"/>
      <c r="T488" s="255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6" t="s">
        <v>180</v>
      </c>
      <c r="AU488" s="256" t="s">
        <v>21</v>
      </c>
      <c r="AV488" s="14" t="s">
        <v>133</v>
      </c>
      <c r="AW488" s="14" t="s">
        <v>42</v>
      </c>
      <c r="AX488" s="14" t="s">
        <v>90</v>
      </c>
      <c r="AY488" s="256" t="s">
        <v>128</v>
      </c>
    </row>
    <row r="489" s="2" customFormat="1" ht="24.15" customHeight="1">
      <c r="A489" s="40"/>
      <c r="B489" s="41"/>
      <c r="C489" s="278" t="s">
        <v>702</v>
      </c>
      <c r="D489" s="278" t="s">
        <v>316</v>
      </c>
      <c r="E489" s="279" t="s">
        <v>703</v>
      </c>
      <c r="F489" s="280" t="s">
        <v>704</v>
      </c>
      <c r="G489" s="281" t="s">
        <v>216</v>
      </c>
      <c r="H489" s="282">
        <v>20</v>
      </c>
      <c r="I489" s="283"/>
      <c r="J489" s="284">
        <f>ROUND(I489*H489,2)</f>
        <v>0</v>
      </c>
      <c r="K489" s="285"/>
      <c r="L489" s="286"/>
      <c r="M489" s="287" t="s">
        <v>44</v>
      </c>
      <c r="N489" s="288" t="s">
        <v>53</v>
      </c>
      <c r="O489" s="86"/>
      <c r="P489" s="211">
        <f>O489*H489</f>
        <v>0</v>
      </c>
      <c r="Q489" s="211">
        <v>0.125</v>
      </c>
      <c r="R489" s="211">
        <f>Q489*H489</f>
        <v>2.5</v>
      </c>
      <c r="S489" s="211">
        <v>0</v>
      </c>
      <c r="T489" s="212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13" t="s">
        <v>213</v>
      </c>
      <c r="AT489" s="213" t="s">
        <v>316</v>
      </c>
      <c r="AU489" s="213" t="s">
        <v>21</v>
      </c>
      <c r="AY489" s="18" t="s">
        <v>128</v>
      </c>
      <c r="BE489" s="214">
        <f>IF(N489="základní",J489,0)</f>
        <v>0</v>
      </c>
      <c r="BF489" s="214">
        <f>IF(N489="snížená",J489,0)</f>
        <v>0</v>
      </c>
      <c r="BG489" s="214">
        <f>IF(N489="zákl. přenesená",J489,0)</f>
        <v>0</v>
      </c>
      <c r="BH489" s="214">
        <f>IF(N489="sníž. přenesená",J489,0)</f>
        <v>0</v>
      </c>
      <c r="BI489" s="214">
        <f>IF(N489="nulová",J489,0)</f>
        <v>0</v>
      </c>
      <c r="BJ489" s="18" t="s">
        <v>90</v>
      </c>
      <c r="BK489" s="214">
        <f>ROUND(I489*H489,2)</f>
        <v>0</v>
      </c>
      <c r="BL489" s="18" t="s">
        <v>133</v>
      </c>
      <c r="BM489" s="213" t="s">
        <v>705</v>
      </c>
    </row>
    <row r="490" s="13" customFormat="1">
      <c r="A490" s="13"/>
      <c r="B490" s="235"/>
      <c r="C490" s="236"/>
      <c r="D490" s="233" t="s">
        <v>180</v>
      </c>
      <c r="E490" s="237" t="s">
        <v>44</v>
      </c>
      <c r="F490" s="238" t="s">
        <v>691</v>
      </c>
      <c r="G490" s="236"/>
      <c r="H490" s="239">
        <v>8</v>
      </c>
      <c r="I490" s="240"/>
      <c r="J490" s="236"/>
      <c r="K490" s="236"/>
      <c r="L490" s="241"/>
      <c r="M490" s="242"/>
      <c r="N490" s="243"/>
      <c r="O490" s="243"/>
      <c r="P490" s="243"/>
      <c r="Q490" s="243"/>
      <c r="R490" s="243"/>
      <c r="S490" s="243"/>
      <c r="T490" s="24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5" t="s">
        <v>180</v>
      </c>
      <c r="AU490" s="245" t="s">
        <v>21</v>
      </c>
      <c r="AV490" s="13" t="s">
        <v>21</v>
      </c>
      <c r="AW490" s="13" t="s">
        <v>42</v>
      </c>
      <c r="AX490" s="13" t="s">
        <v>82</v>
      </c>
      <c r="AY490" s="245" t="s">
        <v>128</v>
      </c>
    </row>
    <row r="491" s="13" customFormat="1">
      <c r="A491" s="13"/>
      <c r="B491" s="235"/>
      <c r="C491" s="236"/>
      <c r="D491" s="233" t="s">
        <v>180</v>
      </c>
      <c r="E491" s="237" t="s">
        <v>44</v>
      </c>
      <c r="F491" s="238" t="s">
        <v>692</v>
      </c>
      <c r="G491" s="236"/>
      <c r="H491" s="239">
        <v>2.5</v>
      </c>
      <c r="I491" s="240"/>
      <c r="J491" s="236"/>
      <c r="K491" s="236"/>
      <c r="L491" s="241"/>
      <c r="M491" s="242"/>
      <c r="N491" s="243"/>
      <c r="O491" s="243"/>
      <c r="P491" s="243"/>
      <c r="Q491" s="243"/>
      <c r="R491" s="243"/>
      <c r="S491" s="243"/>
      <c r="T491" s="244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5" t="s">
        <v>180</v>
      </c>
      <c r="AU491" s="245" t="s">
        <v>21</v>
      </c>
      <c r="AV491" s="13" t="s">
        <v>21</v>
      </c>
      <c r="AW491" s="13" t="s">
        <v>42</v>
      </c>
      <c r="AX491" s="13" t="s">
        <v>82</v>
      </c>
      <c r="AY491" s="245" t="s">
        <v>128</v>
      </c>
    </row>
    <row r="492" s="13" customFormat="1">
      <c r="A492" s="13"/>
      <c r="B492" s="235"/>
      <c r="C492" s="236"/>
      <c r="D492" s="233" t="s">
        <v>180</v>
      </c>
      <c r="E492" s="237" t="s">
        <v>44</v>
      </c>
      <c r="F492" s="238" t="s">
        <v>693</v>
      </c>
      <c r="G492" s="236"/>
      <c r="H492" s="239">
        <v>7</v>
      </c>
      <c r="I492" s="240"/>
      <c r="J492" s="236"/>
      <c r="K492" s="236"/>
      <c r="L492" s="241"/>
      <c r="M492" s="242"/>
      <c r="N492" s="243"/>
      <c r="O492" s="243"/>
      <c r="P492" s="243"/>
      <c r="Q492" s="243"/>
      <c r="R492" s="243"/>
      <c r="S492" s="243"/>
      <c r="T492" s="24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5" t="s">
        <v>180</v>
      </c>
      <c r="AU492" s="245" t="s">
        <v>21</v>
      </c>
      <c r="AV492" s="13" t="s">
        <v>21</v>
      </c>
      <c r="AW492" s="13" t="s">
        <v>42</v>
      </c>
      <c r="AX492" s="13" t="s">
        <v>82</v>
      </c>
      <c r="AY492" s="245" t="s">
        <v>128</v>
      </c>
    </row>
    <row r="493" s="13" customFormat="1">
      <c r="A493" s="13"/>
      <c r="B493" s="235"/>
      <c r="C493" s="236"/>
      <c r="D493" s="233" t="s">
        <v>180</v>
      </c>
      <c r="E493" s="237" t="s">
        <v>44</v>
      </c>
      <c r="F493" s="238" t="s">
        <v>694</v>
      </c>
      <c r="G493" s="236"/>
      <c r="H493" s="239">
        <v>2.5</v>
      </c>
      <c r="I493" s="240"/>
      <c r="J493" s="236"/>
      <c r="K493" s="236"/>
      <c r="L493" s="241"/>
      <c r="M493" s="242"/>
      <c r="N493" s="243"/>
      <c r="O493" s="243"/>
      <c r="P493" s="243"/>
      <c r="Q493" s="243"/>
      <c r="R493" s="243"/>
      <c r="S493" s="243"/>
      <c r="T493" s="244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5" t="s">
        <v>180</v>
      </c>
      <c r="AU493" s="245" t="s">
        <v>21</v>
      </c>
      <c r="AV493" s="13" t="s">
        <v>21</v>
      </c>
      <c r="AW493" s="13" t="s">
        <v>42</v>
      </c>
      <c r="AX493" s="13" t="s">
        <v>82</v>
      </c>
      <c r="AY493" s="245" t="s">
        <v>128</v>
      </c>
    </row>
    <row r="494" s="14" customFormat="1">
      <c r="A494" s="14"/>
      <c r="B494" s="246"/>
      <c r="C494" s="247"/>
      <c r="D494" s="233" t="s">
        <v>180</v>
      </c>
      <c r="E494" s="248" t="s">
        <v>44</v>
      </c>
      <c r="F494" s="249" t="s">
        <v>182</v>
      </c>
      <c r="G494" s="247"/>
      <c r="H494" s="250">
        <v>20</v>
      </c>
      <c r="I494" s="251"/>
      <c r="J494" s="247"/>
      <c r="K494" s="247"/>
      <c r="L494" s="252"/>
      <c r="M494" s="253"/>
      <c r="N494" s="254"/>
      <c r="O494" s="254"/>
      <c r="P494" s="254"/>
      <c r="Q494" s="254"/>
      <c r="R494" s="254"/>
      <c r="S494" s="254"/>
      <c r="T494" s="255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6" t="s">
        <v>180</v>
      </c>
      <c r="AU494" s="256" t="s">
        <v>21</v>
      </c>
      <c r="AV494" s="14" t="s">
        <v>133</v>
      </c>
      <c r="AW494" s="14" t="s">
        <v>42</v>
      </c>
      <c r="AX494" s="14" t="s">
        <v>90</v>
      </c>
      <c r="AY494" s="256" t="s">
        <v>128</v>
      </c>
    </row>
    <row r="495" s="2" customFormat="1" ht="24.15" customHeight="1">
      <c r="A495" s="40"/>
      <c r="B495" s="41"/>
      <c r="C495" s="278" t="s">
        <v>706</v>
      </c>
      <c r="D495" s="278" t="s">
        <v>316</v>
      </c>
      <c r="E495" s="279" t="s">
        <v>707</v>
      </c>
      <c r="F495" s="280" t="s">
        <v>708</v>
      </c>
      <c r="G495" s="281" t="s">
        <v>216</v>
      </c>
      <c r="H495" s="282">
        <v>8</v>
      </c>
      <c r="I495" s="283"/>
      <c r="J495" s="284">
        <f>ROUND(I495*H495,2)</f>
        <v>0</v>
      </c>
      <c r="K495" s="285"/>
      <c r="L495" s="286"/>
      <c r="M495" s="287" t="s">
        <v>44</v>
      </c>
      <c r="N495" s="288" t="s">
        <v>53</v>
      </c>
      <c r="O495" s="86"/>
      <c r="P495" s="211">
        <f>O495*H495</f>
        <v>0</v>
      </c>
      <c r="Q495" s="211">
        <v>0.125</v>
      </c>
      <c r="R495" s="211">
        <f>Q495*H495</f>
        <v>1</v>
      </c>
      <c r="S495" s="211">
        <v>0</v>
      </c>
      <c r="T495" s="212">
        <f>S495*H495</f>
        <v>0</v>
      </c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R495" s="213" t="s">
        <v>213</v>
      </c>
      <c r="AT495" s="213" t="s">
        <v>316</v>
      </c>
      <c r="AU495" s="213" t="s">
        <v>21</v>
      </c>
      <c r="AY495" s="18" t="s">
        <v>128</v>
      </c>
      <c r="BE495" s="214">
        <f>IF(N495="základní",J495,0)</f>
        <v>0</v>
      </c>
      <c r="BF495" s="214">
        <f>IF(N495="snížená",J495,0)</f>
        <v>0</v>
      </c>
      <c r="BG495" s="214">
        <f>IF(N495="zákl. přenesená",J495,0)</f>
        <v>0</v>
      </c>
      <c r="BH495" s="214">
        <f>IF(N495="sníž. přenesená",J495,0)</f>
        <v>0</v>
      </c>
      <c r="BI495" s="214">
        <f>IF(N495="nulová",J495,0)</f>
        <v>0</v>
      </c>
      <c r="BJ495" s="18" t="s">
        <v>90</v>
      </c>
      <c r="BK495" s="214">
        <f>ROUND(I495*H495,2)</f>
        <v>0</v>
      </c>
      <c r="BL495" s="18" t="s">
        <v>133</v>
      </c>
      <c r="BM495" s="213" t="s">
        <v>709</v>
      </c>
    </row>
    <row r="496" s="13" customFormat="1">
      <c r="A496" s="13"/>
      <c r="B496" s="235"/>
      <c r="C496" s="236"/>
      <c r="D496" s="233" t="s">
        <v>180</v>
      </c>
      <c r="E496" s="237" t="s">
        <v>44</v>
      </c>
      <c r="F496" s="238" t="s">
        <v>695</v>
      </c>
      <c r="G496" s="236"/>
      <c r="H496" s="239">
        <v>8</v>
      </c>
      <c r="I496" s="240"/>
      <c r="J496" s="236"/>
      <c r="K496" s="236"/>
      <c r="L496" s="241"/>
      <c r="M496" s="242"/>
      <c r="N496" s="243"/>
      <c r="O496" s="243"/>
      <c r="P496" s="243"/>
      <c r="Q496" s="243"/>
      <c r="R496" s="243"/>
      <c r="S496" s="243"/>
      <c r="T496" s="24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5" t="s">
        <v>180</v>
      </c>
      <c r="AU496" s="245" t="s">
        <v>21</v>
      </c>
      <c r="AV496" s="13" t="s">
        <v>21</v>
      </c>
      <c r="AW496" s="13" t="s">
        <v>42</v>
      </c>
      <c r="AX496" s="13" t="s">
        <v>82</v>
      </c>
      <c r="AY496" s="245" t="s">
        <v>128</v>
      </c>
    </row>
    <row r="497" s="14" customFormat="1">
      <c r="A497" s="14"/>
      <c r="B497" s="246"/>
      <c r="C497" s="247"/>
      <c r="D497" s="233" t="s">
        <v>180</v>
      </c>
      <c r="E497" s="248" t="s">
        <v>44</v>
      </c>
      <c r="F497" s="249" t="s">
        <v>182</v>
      </c>
      <c r="G497" s="247"/>
      <c r="H497" s="250">
        <v>8</v>
      </c>
      <c r="I497" s="251"/>
      <c r="J497" s="247"/>
      <c r="K497" s="247"/>
      <c r="L497" s="252"/>
      <c r="M497" s="253"/>
      <c r="N497" s="254"/>
      <c r="O497" s="254"/>
      <c r="P497" s="254"/>
      <c r="Q497" s="254"/>
      <c r="R497" s="254"/>
      <c r="S497" s="254"/>
      <c r="T497" s="255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6" t="s">
        <v>180</v>
      </c>
      <c r="AU497" s="256" t="s">
        <v>21</v>
      </c>
      <c r="AV497" s="14" t="s">
        <v>133</v>
      </c>
      <c r="AW497" s="14" t="s">
        <v>42</v>
      </c>
      <c r="AX497" s="14" t="s">
        <v>90</v>
      </c>
      <c r="AY497" s="256" t="s">
        <v>128</v>
      </c>
    </row>
    <row r="498" s="2" customFormat="1" ht="24.15" customHeight="1">
      <c r="A498" s="40"/>
      <c r="B498" s="41"/>
      <c r="C498" s="201" t="s">
        <v>710</v>
      </c>
      <c r="D498" s="201" t="s">
        <v>129</v>
      </c>
      <c r="E498" s="202" t="s">
        <v>711</v>
      </c>
      <c r="F498" s="203" t="s">
        <v>712</v>
      </c>
      <c r="G498" s="204" t="s">
        <v>224</v>
      </c>
      <c r="H498" s="205">
        <v>8.25</v>
      </c>
      <c r="I498" s="206"/>
      <c r="J498" s="207">
        <f>ROUND(I498*H498,2)</f>
        <v>0</v>
      </c>
      <c r="K498" s="208"/>
      <c r="L498" s="46"/>
      <c r="M498" s="209" t="s">
        <v>44</v>
      </c>
      <c r="N498" s="210" t="s">
        <v>53</v>
      </c>
      <c r="O498" s="86"/>
      <c r="P498" s="211">
        <f>O498*H498</f>
        <v>0</v>
      </c>
      <c r="Q498" s="211">
        <v>2.2563399999999998</v>
      </c>
      <c r="R498" s="211">
        <f>Q498*H498</f>
        <v>18.614804999999997</v>
      </c>
      <c r="S498" s="211">
        <v>0</v>
      </c>
      <c r="T498" s="212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13" t="s">
        <v>133</v>
      </c>
      <c r="AT498" s="213" t="s">
        <v>129</v>
      </c>
      <c r="AU498" s="213" t="s">
        <v>21</v>
      </c>
      <c r="AY498" s="18" t="s">
        <v>128</v>
      </c>
      <c r="BE498" s="214">
        <f>IF(N498="základní",J498,0)</f>
        <v>0</v>
      </c>
      <c r="BF498" s="214">
        <f>IF(N498="snížená",J498,0)</f>
        <v>0</v>
      </c>
      <c r="BG498" s="214">
        <f>IF(N498="zákl. přenesená",J498,0)</f>
        <v>0</v>
      </c>
      <c r="BH498" s="214">
        <f>IF(N498="sníž. přenesená",J498,0)</f>
        <v>0</v>
      </c>
      <c r="BI498" s="214">
        <f>IF(N498="nulová",J498,0)</f>
        <v>0</v>
      </c>
      <c r="BJ498" s="18" t="s">
        <v>90</v>
      </c>
      <c r="BK498" s="214">
        <f>ROUND(I498*H498,2)</f>
        <v>0</v>
      </c>
      <c r="BL498" s="18" t="s">
        <v>133</v>
      </c>
      <c r="BM498" s="213" t="s">
        <v>713</v>
      </c>
    </row>
    <row r="499" s="2" customFormat="1">
      <c r="A499" s="40"/>
      <c r="B499" s="41"/>
      <c r="C499" s="42"/>
      <c r="D499" s="228" t="s">
        <v>176</v>
      </c>
      <c r="E499" s="42"/>
      <c r="F499" s="229" t="s">
        <v>714</v>
      </c>
      <c r="G499" s="42"/>
      <c r="H499" s="42"/>
      <c r="I499" s="230"/>
      <c r="J499" s="42"/>
      <c r="K499" s="42"/>
      <c r="L499" s="46"/>
      <c r="M499" s="231"/>
      <c r="N499" s="232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8" t="s">
        <v>176</v>
      </c>
      <c r="AU499" s="18" t="s">
        <v>21</v>
      </c>
    </row>
    <row r="500" s="2" customFormat="1">
      <c r="A500" s="40"/>
      <c r="B500" s="41"/>
      <c r="C500" s="42"/>
      <c r="D500" s="233" t="s">
        <v>178</v>
      </c>
      <c r="E500" s="42"/>
      <c r="F500" s="234" t="s">
        <v>260</v>
      </c>
      <c r="G500" s="42"/>
      <c r="H500" s="42"/>
      <c r="I500" s="230"/>
      <c r="J500" s="42"/>
      <c r="K500" s="42"/>
      <c r="L500" s="46"/>
      <c r="M500" s="231"/>
      <c r="N500" s="232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8" t="s">
        <v>178</v>
      </c>
      <c r="AU500" s="18" t="s">
        <v>21</v>
      </c>
    </row>
    <row r="501" s="13" customFormat="1">
      <c r="A501" s="13"/>
      <c r="B501" s="235"/>
      <c r="C501" s="236"/>
      <c r="D501" s="233" t="s">
        <v>180</v>
      </c>
      <c r="E501" s="237" t="s">
        <v>44</v>
      </c>
      <c r="F501" s="238" t="s">
        <v>715</v>
      </c>
      <c r="G501" s="236"/>
      <c r="H501" s="239">
        <v>8.25</v>
      </c>
      <c r="I501" s="240"/>
      <c r="J501" s="236"/>
      <c r="K501" s="236"/>
      <c r="L501" s="241"/>
      <c r="M501" s="242"/>
      <c r="N501" s="243"/>
      <c r="O501" s="243"/>
      <c r="P501" s="243"/>
      <c r="Q501" s="243"/>
      <c r="R501" s="243"/>
      <c r="S501" s="243"/>
      <c r="T501" s="244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5" t="s">
        <v>180</v>
      </c>
      <c r="AU501" s="245" t="s">
        <v>21</v>
      </c>
      <c r="AV501" s="13" t="s">
        <v>21</v>
      </c>
      <c r="AW501" s="13" t="s">
        <v>42</v>
      </c>
      <c r="AX501" s="13" t="s">
        <v>82</v>
      </c>
      <c r="AY501" s="245" t="s">
        <v>128</v>
      </c>
    </row>
    <row r="502" s="14" customFormat="1">
      <c r="A502" s="14"/>
      <c r="B502" s="246"/>
      <c r="C502" s="247"/>
      <c r="D502" s="233" t="s">
        <v>180</v>
      </c>
      <c r="E502" s="248" t="s">
        <v>44</v>
      </c>
      <c r="F502" s="249" t="s">
        <v>182</v>
      </c>
      <c r="G502" s="247"/>
      <c r="H502" s="250">
        <v>8.25</v>
      </c>
      <c r="I502" s="251"/>
      <c r="J502" s="247"/>
      <c r="K502" s="247"/>
      <c r="L502" s="252"/>
      <c r="M502" s="253"/>
      <c r="N502" s="254"/>
      <c r="O502" s="254"/>
      <c r="P502" s="254"/>
      <c r="Q502" s="254"/>
      <c r="R502" s="254"/>
      <c r="S502" s="254"/>
      <c r="T502" s="25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6" t="s">
        <v>180</v>
      </c>
      <c r="AU502" s="256" t="s">
        <v>21</v>
      </c>
      <c r="AV502" s="14" t="s">
        <v>133</v>
      </c>
      <c r="AW502" s="14" t="s">
        <v>42</v>
      </c>
      <c r="AX502" s="14" t="s">
        <v>90</v>
      </c>
      <c r="AY502" s="256" t="s">
        <v>128</v>
      </c>
    </row>
    <row r="503" s="2" customFormat="1" ht="24.15" customHeight="1">
      <c r="A503" s="40"/>
      <c r="B503" s="41"/>
      <c r="C503" s="201" t="s">
        <v>716</v>
      </c>
      <c r="D503" s="201" t="s">
        <v>129</v>
      </c>
      <c r="E503" s="202" t="s">
        <v>717</v>
      </c>
      <c r="F503" s="203" t="s">
        <v>718</v>
      </c>
      <c r="G503" s="204" t="s">
        <v>216</v>
      </c>
      <c r="H503" s="205">
        <v>34.5</v>
      </c>
      <c r="I503" s="206"/>
      <c r="J503" s="207">
        <f>ROUND(I503*H503,2)</f>
        <v>0</v>
      </c>
      <c r="K503" s="208"/>
      <c r="L503" s="46"/>
      <c r="M503" s="209" t="s">
        <v>44</v>
      </c>
      <c r="N503" s="210" t="s">
        <v>53</v>
      </c>
      <c r="O503" s="86"/>
      <c r="P503" s="211">
        <f>O503*H503</f>
        <v>0</v>
      </c>
      <c r="Q503" s="211">
        <v>1.0000000000000001E-05</v>
      </c>
      <c r="R503" s="211">
        <f>Q503*H503</f>
        <v>0.00034500000000000004</v>
      </c>
      <c r="S503" s="211">
        <v>0</v>
      </c>
      <c r="T503" s="212">
        <f>S503*H503</f>
        <v>0</v>
      </c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R503" s="213" t="s">
        <v>133</v>
      </c>
      <c r="AT503" s="213" t="s">
        <v>129</v>
      </c>
      <c r="AU503" s="213" t="s">
        <v>21</v>
      </c>
      <c r="AY503" s="18" t="s">
        <v>128</v>
      </c>
      <c r="BE503" s="214">
        <f>IF(N503="základní",J503,0)</f>
        <v>0</v>
      </c>
      <c r="BF503" s="214">
        <f>IF(N503="snížená",J503,0)</f>
        <v>0</v>
      </c>
      <c r="BG503" s="214">
        <f>IF(N503="zákl. přenesená",J503,0)</f>
        <v>0</v>
      </c>
      <c r="BH503" s="214">
        <f>IF(N503="sníž. přenesená",J503,0)</f>
        <v>0</v>
      </c>
      <c r="BI503" s="214">
        <f>IF(N503="nulová",J503,0)</f>
        <v>0</v>
      </c>
      <c r="BJ503" s="18" t="s">
        <v>90</v>
      </c>
      <c r="BK503" s="214">
        <f>ROUND(I503*H503,2)</f>
        <v>0</v>
      </c>
      <c r="BL503" s="18" t="s">
        <v>133</v>
      </c>
      <c r="BM503" s="213" t="s">
        <v>719</v>
      </c>
    </row>
    <row r="504" s="2" customFormat="1">
      <c r="A504" s="40"/>
      <c r="B504" s="41"/>
      <c r="C504" s="42"/>
      <c r="D504" s="228" t="s">
        <v>176</v>
      </c>
      <c r="E504" s="42"/>
      <c r="F504" s="229" t="s">
        <v>720</v>
      </c>
      <c r="G504" s="42"/>
      <c r="H504" s="42"/>
      <c r="I504" s="230"/>
      <c r="J504" s="42"/>
      <c r="K504" s="42"/>
      <c r="L504" s="46"/>
      <c r="M504" s="231"/>
      <c r="N504" s="232"/>
      <c r="O504" s="86"/>
      <c r="P504" s="86"/>
      <c r="Q504" s="86"/>
      <c r="R504" s="86"/>
      <c r="S504" s="86"/>
      <c r="T504" s="87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T504" s="18" t="s">
        <v>176</v>
      </c>
      <c r="AU504" s="18" t="s">
        <v>21</v>
      </c>
    </row>
    <row r="505" s="2" customFormat="1">
      <c r="A505" s="40"/>
      <c r="B505" s="41"/>
      <c r="C505" s="42"/>
      <c r="D505" s="233" t="s">
        <v>178</v>
      </c>
      <c r="E505" s="42"/>
      <c r="F505" s="234" t="s">
        <v>187</v>
      </c>
      <c r="G505" s="42"/>
      <c r="H505" s="42"/>
      <c r="I505" s="230"/>
      <c r="J505" s="42"/>
      <c r="K505" s="42"/>
      <c r="L505" s="46"/>
      <c r="M505" s="231"/>
      <c r="N505" s="232"/>
      <c r="O505" s="86"/>
      <c r="P505" s="86"/>
      <c r="Q505" s="86"/>
      <c r="R505" s="86"/>
      <c r="S505" s="86"/>
      <c r="T505" s="87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T505" s="18" t="s">
        <v>178</v>
      </c>
      <c r="AU505" s="18" t="s">
        <v>21</v>
      </c>
    </row>
    <row r="506" s="13" customFormat="1">
      <c r="A506" s="13"/>
      <c r="B506" s="235"/>
      <c r="C506" s="236"/>
      <c r="D506" s="233" t="s">
        <v>180</v>
      </c>
      <c r="E506" s="237" t="s">
        <v>44</v>
      </c>
      <c r="F506" s="238" t="s">
        <v>721</v>
      </c>
      <c r="G506" s="236"/>
      <c r="H506" s="239">
        <v>34.5</v>
      </c>
      <c r="I506" s="240"/>
      <c r="J506" s="236"/>
      <c r="K506" s="236"/>
      <c r="L506" s="241"/>
      <c r="M506" s="242"/>
      <c r="N506" s="243"/>
      <c r="O506" s="243"/>
      <c r="P506" s="243"/>
      <c r="Q506" s="243"/>
      <c r="R506" s="243"/>
      <c r="S506" s="243"/>
      <c r="T506" s="24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5" t="s">
        <v>180</v>
      </c>
      <c r="AU506" s="245" t="s">
        <v>21</v>
      </c>
      <c r="AV506" s="13" t="s">
        <v>21</v>
      </c>
      <c r="AW506" s="13" t="s">
        <v>42</v>
      </c>
      <c r="AX506" s="13" t="s">
        <v>82</v>
      </c>
      <c r="AY506" s="245" t="s">
        <v>128</v>
      </c>
    </row>
    <row r="507" s="14" customFormat="1">
      <c r="A507" s="14"/>
      <c r="B507" s="246"/>
      <c r="C507" s="247"/>
      <c r="D507" s="233" t="s">
        <v>180</v>
      </c>
      <c r="E507" s="248" t="s">
        <v>44</v>
      </c>
      <c r="F507" s="249" t="s">
        <v>182</v>
      </c>
      <c r="G507" s="247"/>
      <c r="H507" s="250">
        <v>34.5</v>
      </c>
      <c r="I507" s="251"/>
      <c r="J507" s="247"/>
      <c r="K507" s="247"/>
      <c r="L507" s="252"/>
      <c r="M507" s="253"/>
      <c r="N507" s="254"/>
      <c r="O507" s="254"/>
      <c r="P507" s="254"/>
      <c r="Q507" s="254"/>
      <c r="R507" s="254"/>
      <c r="S507" s="254"/>
      <c r="T507" s="255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56" t="s">
        <v>180</v>
      </c>
      <c r="AU507" s="256" t="s">
        <v>21</v>
      </c>
      <c r="AV507" s="14" t="s">
        <v>133</v>
      </c>
      <c r="AW507" s="14" t="s">
        <v>42</v>
      </c>
      <c r="AX507" s="14" t="s">
        <v>90</v>
      </c>
      <c r="AY507" s="256" t="s">
        <v>128</v>
      </c>
    </row>
    <row r="508" s="2" customFormat="1" ht="24.15" customHeight="1">
      <c r="A508" s="40"/>
      <c r="B508" s="41"/>
      <c r="C508" s="201" t="s">
        <v>722</v>
      </c>
      <c r="D508" s="201" t="s">
        <v>129</v>
      </c>
      <c r="E508" s="202" t="s">
        <v>723</v>
      </c>
      <c r="F508" s="203" t="s">
        <v>724</v>
      </c>
      <c r="G508" s="204" t="s">
        <v>216</v>
      </c>
      <c r="H508" s="205">
        <v>34.5</v>
      </c>
      <c r="I508" s="206"/>
      <c r="J508" s="207">
        <f>ROUND(I508*H508,2)</f>
        <v>0</v>
      </c>
      <c r="K508" s="208"/>
      <c r="L508" s="46"/>
      <c r="M508" s="209" t="s">
        <v>44</v>
      </c>
      <c r="N508" s="210" t="s">
        <v>53</v>
      </c>
      <c r="O508" s="86"/>
      <c r="P508" s="211">
        <f>O508*H508</f>
        <v>0</v>
      </c>
      <c r="Q508" s="211">
        <v>0.00034000000000000002</v>
      </c>
      <c r="R508" s="211">
        <f>Q508*H508</f>
        <v>0.011730000000000001</v>
      </c>
      <c r="S508" s="211">
        <v>0</v>
      </c>
      <c r="T508" s="212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3" t="s">
        <v>133</v>
      </c>
      <c r="AT508" s="213" t="s">
        <v>129</v>
      </c>
      <c r="AU508" s="213" t="s">
        <v>21</v>
      </c>
      <c r="AY508" s="18" t="s">
        <v>128</v>
      </c>
      <c r="BE508" s="214">
        <f>IF(N508="základní",J508,0)</f>
        <v>0</v>
      </c>
      <c r="BF508" s="214">
        <f>IF(N508="snížená",J508,0)</f>
        <v>0</v>
      </c>
      <c r="BG508" s="214">
        <f>IF(N508="zákl. přenesená",J508,0)</f>
        <v>0</v>
      </c>
      <c r="BH508" s="214">
        <f>IF(N508="sníž. přenesená",J508,0)</f>
        <v>0</v>
      </c>
      <c r="BI508" s="214">
        <f>IF(N508="nulová",J508,0)</f>
        <v>0</v>
      </c>
      <c r="BJ508" s="18" t="s">
        <v>90</v>
      </c>
      <c r="BK508" s="214">
        <f>ROUND(I508*H508,2)</f>
        <v>0</v>
      </c>
      <c r="BL508" s="18" t="s">
        <v>133</v>
      </c>
      <c r="BM508" s="213" t="s">
        <v>725</v>
      </c>
    </row>
    <row r="509" s="2" customFormat="1">
      <c r="A509" s="40"/>
      <c r="B509" s="41"/>
      <c r="C509" s="42"/>
      <c r="D509" s="228" t="s">
        <v>176</v>
      </c>
      <c r="E509" s="42"/>
      <c r="F509" s="229" t="s">
        <v>726</v>
      </c>
      <c r="G509" s="42"/>
      <c r="H509" s="42"/>
      <c r="I509" s="230"/>
      <c r="J509" s="42"/>
      <c r="K509" s="42"/>
      <c r="L509" s="46"/>
      <c r="M509" s="231"/>
      <c r="N509" s="232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8" t="s">
        <v>176</v>
      </c>
      <c r="AU509" s="18" t="s">
        <v>21</v>
      </c>
    </row>
    <row r="510" s="2" customFormat="1">
      <c r="A510" s="40"/>
      <c r="B510" s="41"/>
      <c r="C510" s="42"/>
      <c r="D510" s="233" t="s">
        <v>178</v>
      </c>
      <c r="E510" s="42"/>
      <c r="F510" s="234" t="s">
        <v>187</v>
      </c>
      <c r="G510" s="42"/>
      <c r="H510" s="42"/>
      <c r="I510" s="230"/>
      <c r="J510" s="42"/>
      <c r="K510" s="42"/>
      <c r="L510" s="46"/>
      <c r="M510" s="231"/>
      <c r="N510" s="232"/>
      <c r="O510" s="86"/>
      <c r="P510" s="86"/>
      <c r="Q510" s="86"/>
      <c r="R510" s="86"/>
      <c r="S510" s="86"/>
      <c r="T510" s="87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T510" s="18" t="s">
        <v>178</v>
      </c>
      <c r="AU510" s="18" t="s">
        <v>21</v>
      </c>
    </row>
    <row r="511" s="2" customFormat="1" ht="16.5" customHeight="1">
      <c r="A511" s="40"/>
      <c r="B511" s="41"/>
      <c r="C511" s="201" t="s">
        <v>727</v>
      </c>
      <c r="D511" s="201" t="s">
        <v>129</v>
      </c>
      <c r="E511" s="202" t="s">
        <v>728</v>
      </c>
      <c r="F511" s="203" t="s">
        <v>729</v>
      </c>
      <c r="G511" s="204" t="s">
        <v>216</v>
      </c>
      <c r="H511" s="205">
        <v>34.5</v>
      </c>
      <c r="I511" s="206"/>
      <c r="J511" s="207">
        <f>ROUND(I511*H511,2)</f>
        <v>0</v>
      </c>
      <c r="K511" s="208"/>
      <c r="L511" s="46"/>
      <c r="M511" s="209" t="s">
        <v>44</v>
      </c>
      <c r="N511" s="210" t="s">
        <v>53</v>
      </c>
      <c r="O511" s="86"/>
      <c r="P511" s="211">
        <f>O511*H511</f>
        <v>0</v>
      </c>
      <c r="Q511" s="211">
        <v>0</v>
      </c>
      <c r="R511" s="211">
        <f>Q511*H511</f>
        <v>0</v>
      </c>
      <c r="S511" s="211">
        <v>0</v>
      </c>
      <c r="T511" s="212">
        <f>S511*H511</f>
        <v>0</v>
      </c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R511" s="213" t="s">
        <v>133</v>
      </c>
      <c r="AT511" s="213" t="s">
        <v>129</v>
      </c>
      <c r="AU511" s="213" t="s">
        <v>21</v>
      </c>
      <c r="AY511" s="18" t="s">
        <v>128</v>
      </c>
      <c r="BE511" s="214">
        <f>IF(N511="základní",J511,0)</f>
        <v>0</v>
      </c>
      <c r="BF511" s="214">
        <f>IF(N511="snížená",J511,0)</f>
        <v>0</v>
      </c>
      <c r="BG511" s="214">
        <f>IF(N511="zákl. přenesená",J511,0)</f>
        <v>0</v>
      </c>
      <c r="BH511" s="214">
        <f>IF(N511="sníž. přenesená",J511,0)</f>
        <v>0</v>
      </c>
      <c r="BI511" s="214">
        <f>IF(N511="nulová",J511,0)</f>
        <v>0</v>
      </c>
      <c r="BJ511" s="18" t="s">
        <v>90</v>
      </c>
      <c r="BK511" s="214">
        <f>ROUND(I511*H511,2)</f>
        <v>0</v>
      </c>
      <c r="BL511" s="18" t="s">
        <v>133</v>
      </c>
      <c r="BM511" s="213" t="s">
        <v>730</v>
      </c>
    </row>
    <row r="512" s="2" customFormat="1">
      <c r="A512" s="40"/>
      <c r="B512" s="41"/>
      <c r="C512" s="42"/>
      <c r="D512" s="228" t="s">
        <v>176</v>
      </c>
      <c r="E512" s="42"/>
      <c r="F512" s="229" t="s">
        <v>731</v>
      </c>
      <c r="G512" s="42"/>
      <c r="H512" s="42"/>
      <c r="I512" s="230"/>
      <c r="J512" s="42"/>
      <c r="K512" s="42"/>
      <c r="L512" s="46"/>
      <c r="M512" s="231"/>
      <c r="N512" s="232"/>
      <c r="O512" s="86"/>
      <c r="P512" s="86"/>
      <c r="Q512" s="86"/>
      <c r="R512" s="86"/>
      <c r="S512" s="86"/>
      <c r="T512" s="87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T512" s="18" t="s">
        <v>176</v>
      </c>
      <c r="AU512" s="18" t="s">
        <v>21</v>
      </c>
    </row>
    <row r="513" s="2" customFormat="1">
      <c r="A513" s="40"/>
      <c r="B513" s="41"/>
      <c r="C513" s="42"/>
      <c r="D513" s="233" t="s">
        <v>178</v>
      </c>
      <c r="E513" s="42"/>
      <c r="F513" s="234" t="s">
        <v>187</v>
      </c>
      <c r="G513" s="42"/>
      <c r="H513" s="42"/>
      <c r="I513" s="230"/>
      <c r="J513" s="42"/>
      <c r="K513" s="42"/>
      <c r="L513" s="46"/>
      <c r="M513" s="231"/>
      <c r="N513" s="232"/>
      <c r="O513" s="86"/>
      <c r="P513" s="86"/>
      <c r="Q513" s="86"/>
      <c r="R513" s="86"/>
      <c r="S513" s="86"/>
      <c r="T513" s="87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18" t="s">
        <v>178</v>
      </c>
      <c r="AU513" s="18" t="s">
        <v>21</v>
      </c>
    </row>
    <row r="514" s="13" customFormat="1">
      <c r="A514" s="13"/>
      <c r="B514" s="235"/>
      <c r="C514" s="236"/>
      <c r="D514" s="233" t="s">
        <v>180</v>
      </c>
      <c r="E514" s="237" t="s">
        <v>44</v>
      </c>
      <c r="F514" s="238" t="s">
        <v>732</v>
      </c>
      <c r="G514" s="236"/>
      <c r="H514" s="239">
        <v>34.5</v>
      </c>
      <c r="I514" s="240"/>
      <c r="J514" s="236"/>
      <c r="K514" s="236"/>
      <c r="L514" s="241"/>
      <c r="M514" s="242"/>
      <c r="N514" s="243"/>
      <c r="O514" s="243"/>
      <c r="P514" s="243"/>
      <c r="Q514" s="243"/>
      <c r="R514" s="243"/>
      <c r="S514" s="243"/>
      <c r="T514" s="244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5" t="s">
        <v>180</v>
      </c>
      <c r="AU514" s="245" t="s">
        <v>21</v>
      </c>
      <c r="AV514" s="13" t="s">
        <v>21</v>
      </c>
      <c r="AW514" s="13" t="s">
        <v>42</v>
      </c>
      <c r="AX514" s="13" t="s">
        <v>82</v>
      </c>
      <c r="AY514" s="245" t="s">
        <v>128</v>
      </c>
    </row>
    <row r="515" s="14" customFormat="1">
      <c r="A515" s="14"/>
      <c r="B515" s="246"/>
      <c r="C515" s="247"/>
      <c r="D515" s="233" t="s">
        <v>180</v>
      </c>
      <c r="E515" s="248" t="s">
        <v>44</v>
      </c>
      <c r="F515" s="249" t="s">
        <v>182</v>
      </c>
      <c r="G515" s="247"/>
      <c r="H515" s="250">
        <v>34.5</v>
      </c>
      <c r="I515" s="251"/>
      <c r="J515" s="247"/>
      <c r="K515" s="247"/>
      <c r="L515" s="252"/>
      <c r="M515" s="253"/>
      <c r="N515" s="254"/>
      <c r="O515" s="254"/>
      <c r="P515" s="254"/>
      <c r="Q515" s="254"/>
      <c r="R515" s="254"/>
      <c r="S515" s="254"/>
      <c r="T515" s="255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6" t="s">
        <v>180</v>
      </c>
      <c r="AU515" s="256" t="s">
        <v>21</v>
      </c>
      <c r="AV515" s="14" t="s">
        <v>133</v>
      </c>
      <c r="AW515" s="14" t="s">
        <v>42</v>
      </c>
      <c r="AX515" s="14" t="s">
        <v>90</v>
      </c>
      <c r="AY515" s="256" t="s">
        <v>128</v>
      </c>
    </row>
    <row r="516" s="2" customFormat="1" ht="24.15" customHeight="1">
      <c r="A516" s="40"/>
      <c r="B516" s="41"/>
      <c r="C516" s="201" t="s">
        <v>733</v>
      </c>
      <c r="D516" s="201" t="s">
        <v>129</v>
      </c>
      <c r="E516" s="202" t="s">
        <v>734</v>
      </c>
      <c r="F516" s="203" t="s">
        <v>735</v>
      </c>
      <c r="G516" s="204" t="s">
        <v>216</v>
      </c>
      <c r="H516" s="205">
        <v>34.5</v>
      </c>
      <c r="I516" s="206"/>
      <c r="J516" s="207">
        <f>ROUND(I516*H516,2)</f>
        <v>0</v>
      </c>
      <c r="K516" s="208"/>
      <c r="L516" s="46"/>
      <c r="M516" s="209" t="s">
        <v>44</v>
      </c>
      <c r="N516" s="210" t="s">
        <v>53</v>
      </c>
      <c r="O516" s="86"/>
      <c r="P516" s="211">
        <f>O516*H516</f>
        <v>0</v>
      </c>
      <c r="Q516" s="211">
        <v>0</v>
      </c>
      <c r="R516" s="211">
        <f>Q516*H516</f>
        <v>0</v>
      </c>
      <c r="S516" s="211">
        <v>0</v>
      </c>
      <c r="T516" s="212">
        <f>S516*H516</f>
        <v>0</v>
      </c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R516" s="213" t="s">
        <v>133</v>
      </c>
      <c r="AT516" s="213" t="s">
        <v>129</v>
      </c>
      <c r="AU516" s="213" t="s">
        <v>21</v>
      </c>
      <c r="AY516" s="18" t="s">
        <v>128</v>
      </c>
      <c r="BE516" s="214">
        <f>IF(N516="základní",J516,0)</f>
        <v>0</v>
      </c>
      <c r="BF516" s="214">
        <f>IF(N516="snížená",J516,0)</f>
        <v>0</v>
      </c>
      <c r="BG516" s="214">
        <f>IF(N516="zákl. přenesená",J516,0)</f>
        <v>0</v>
      </c>
      <c r="BH516" s="214">
        <f>IF(N516="sníž. přenesená",J516,0)</f>
        <v>0</v>
      </c>
      <c r="BI516" s="214">
        <f>IF(N516="nulová",J516,0)</f>
        <v>0</v>
      </c>
      <c r="BJ516" s="18" t="s">
        <v>90</v>
      </c>
      <c r="BK516" s="214">
        <f>ROUND(I516*H516,2)</f>
        <v>0</v>
      </c>
      <c r="BL516" s="18" t="s">
        <v>133</v>
      </c>
      <c r="BM516" s="213" t="s">
        <v>736</v>
      </c>
    </row>
    <row r="517" s="2" customFormat="1">
      <c r="A517" s="40"/>
      <c r="B517" s="41"/>
      <c r="C517" s="42"/>
      <c r="D517" s="228" t="s">
        <v>176</v>
      </c>
      <c r="E517" s="42"/>
      <c r="F517" s="229" t="s">
        <v>737</v>
      </c>
      <c r="G517" s="42"/>
      <c r="H517" s="42"/>
      <c r="I517" s="230"/>
      <c r="J517" s="42"/>
      <c r="K517" s="42"/>
      <c r="L517" s="46"/>
      <c r="M517" s="231"/>
      <c r="N517" s="232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T517" s="18" t="s">
        <v>176</v>
      </c>
      <c r="AU517" s="18" t="s">
        <v>21</v>
      </c>
    </row>
    <row r="518" s="2" customFormat="1">
      <c r="A518" s="40"/>
      <c r="B518" s="41"/>
      <c r="C518" s="42"/>
      <c r="D518" s="233" t="s">
        <v>178</v>
      </c>
      <c r="E518" s="42"/>
      <c r="F518" s="234" t="s">
        <v>187</v>
      </c>
      <c r="G518" s="42"/>
      <c r="H518" s="42"/>
      <c r="I518" s="230"/>
      <c r="J518" s="42"/>
      <c r="K518" s="42"/>
      <c r="L518" s="46"/>
      <c r="M518" s="231"/>
      <c r="N518" s="232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8" t="s">
        <v>178</v>
      </c>
      <c r="AU518" s="18" t="s">
        <v>21</v>
      </c>
    </row>
    <row r="519" s="13" customFormat="1">
      <c r="A519" s="13"/>
      <c r="B519" s="235"/>
      <c r="C519" s="236"/>
      <c r="D519" s="233" t="s">
        <v>180</v>
      </c>
      <c r="E519" s="237" t="s">
        <v>44</v>
      </c>
      <c r="F519" s="238" t="s">
        <v>738</v>
      </c>
      <c r="G519" s="236"/>
      <c r="H519" s="239">
        <v>34.5</v>
      </c>
      <c r="I519" s="240"/>
      <c r="J519" s="236"/>
      <c r="K519" s="236"/>
      <c r="L519" s="241"/>
      <c r="M519" s="242"/>
      <c r="N519" s="243"/>
      <c r="O519" s="243"/>
      <c r="P519" s="243"/>
      <c r="Q519" s="243"/>
      <c r="R519" s="243"/>
      <c r="S519" s="243"/>
      <c r="T519" s="24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5" t="s">
        <v>180</v>
      </c>
      <c r="AU519" s="245" t="s">
        <v>21</v>
      </c>
      <c r="AV519" s="13" t="s">
        <v>21</v>
      </c>
      <c r="AW519" s="13" t="s">
        <v>42</v>
      </c>
      <c r="AX519" s="13" t="s">
        <v>82</v>
      </c>
      <c r="AY519" s="245" t="s">
        <v>128</v>
      </c>
    </row>
    <row r="520" s="14" customFormat="1">
      <c r="A520" s="14"/>
      <c r="B520" s="246"/>
      <c r="C520" s="247"/>
      <c r="D520" s="233" t="s">
        <v>180</v>
      </c>
      <c r="E520" s="248" t="s">
        <v>44</v>
      </c>
      <c r="F520" s="249" t="s">
        <v>182</v>
      </c>
      <c r="G520" s="247"/>
      <c r="H520" s="250">
        <v>34.5</v>
      </c>
      <c r="I520" s="251"/>
      <c r="J520" s="247"/>
      <c r="K520" s="247"/>
      <c r="L520" s="252"/>
      <c r="M520" s="253"/>
      <c r="N520" s="254"/>
      <c r="O520" s="254"/>
      <c r="P520" s="254"/>
      <c r="Q520" s="254"/>
      <c r="R520" s="254"/>
      <c r="S520" s="254"/>
      <c r="T520" s="25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6" t="s">
        <v>180</v>
      </c>
      <c r="AU520" s="256" t="s">
        <v>21</v>
      </c>
      <c r="AV520" s="14" t="s">
        <v>133</v>
      </c>
      <c r="AW520" s="14" t="s">
        <v>42</v>
      </c>
      <c r="AX520" s="14" t="s">
        <v>90</v>
      </c>
      <c r="AY520" s="256" t="s">
        <v>128</v>
      </c>
    </row>
    <row r="521" s="11" customFormat="1" ht="22.8" customHeight="1">
      <c r="A521" s="11"/>
      <c r="B521" s="187"/>
      <c r="C521" s="188"/>
      <c r="D521" s="189" t="s">
        <v>81</v>
      </c>
      <c r="E521" s="226" t="s">
        <v>739</v>
      </c>
      <c r="F521" s="226" t="s">
        <v>740</v>
      </c>
      <c r="G521" s="188"/>
      <c r="H521" s="188"/>
      <c r="I521" s="191"/>
      <c r="J521" s="227">
        <f>BK521</f>
        <v>0</v>
      </c>
      <c r="K521" s="188"/>
      <c r="L521" s="193"/>
      <c r="M521" s="194"/>
      <c r="N521" s="195"/>
      <c r="O521" s="195"/>
      <c r="P521" s="196">
        <f>SUM(P522:P556)</f>
        <v>0</v>
      </c>
      <c r="Q521" s="195"/>
      <c r="R521" s="196">
        <f>SUM(R522:R556)</f>
        <v>0</v>
      </c>
      <c r="S521" s="195"/>
      <c r="T521" s="197">
        <f>SUM(T522:T556)</f>
        <v>0</v>
      </c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R521" s="198" t="s">
        <v>90</v>
      </c>
      <c r="AT521" s="199" t="s">
        <v>81</v>
      </c>
      <c r="AU521" s="199" t="s">
        <v>90</v>
      </c>
      <c r="AY521" s="198" t="s">
        <v>128</v>
      </c>
      <c r="BK521" s="200">
        <f>SUM(BK522:BK556)</f>
        <v>0</v>
      </c>
    </row>
    <row r="522" s="2" customFormat="1" ht="21.75" customHeight="1">
      <c r="A522" s="40"/>
      <c r="B522" s="41"/>
      <c r="C522" s="201" t="s">
        <v>741</v>
      </c>
      <c r="D522" s="201" t="s">
        <v>129</v>
      </c>
      <c r="E522" s="202" t="s">
        <v>742</v>
      </c>
      <c r="F522" s="203" t="s">
        <v>743</v>
      </c>
      <c r="G522" s="204" t="s">
        <v>302</v>
      </c>
      <c r="H522" s="205">
        <v>135.43000000000001</v>
      </c>
      <c r="I522" s="206"/>
      <c r="J522" s="207">
        <f>ROUND(I522*H522,2)</f>
        <v>0</v>
      </c>
      <c r="K522" s="208"/>
      <c r="L522" s="46"/>
      <c r="M522" s="209" t="s">
        <v>44</v>
      </c>
      <c r="N522" s="210" t="s">
        <v>53</v>
      </c>
      <c r="O522" s="86"/>
      <c r="P522" s="211">
        <f>O522*H522</f>
        <v>0</v>
      </c>
      <c r="Q522" s="211">
        <v>0</v>
      </c>
      <c r="R522" s="211">
        <f>Q522*H522</f>
        <v>0</v>
      </c>
      <c r="S522" s="211">
        <v>0</v>
      </c>
      <c r="T522" s="212">
        <f>S522*H522</f>
        <v>0</v>
      </c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R522" s="213" t="s">
        <v>133</v>
      </c>
      <c r="AT522" s="213" t="s">
        <v>129</v>
      </c>
      <c r="AU522" s="213" t="s">
        <v>21</v>
      </c>
      <c r="AY522" s="18" t="s">
        <v>128</v>
      </c>
      <c r="BE522" s="214">
        <f>IF(N522="základní",J522,0)</f>
        <v>0</v>
      </c>
      <c r="BF522" s="214">
        <f>IF(N522="snížená",J522,0)</f>
        <v>0</v>
      </c>
      <c r="BG522" s="214">
        <f>IF(N522="zákl. přenesená",J522,0)</f>
        <v>0</v>
      </c>
      <c r="BH522" s="214">
        <f>IF(N522="sníž. přenesená",J522,0)</f>
        <v>0</v>
      </c>
      <c r="BI522" s="214">
        <f>IF(N522="nulová",J522,0)</f>
        <v>0</v>
      </c>
      <c r="BJ522" s="18" t="s">
        <v>90</v>
      </c>
      <c r="BK522" s="214">
        <f>ROUND(I522*H522,2)</f>
        <v>0</v>
      </c>
      <c r="BL522" s="18" t="s">
        <v>133</v>
      </c>
      <c r="BM522" s="213" t="s">
        <v>744</v>
      </c>
    </row>
    <row r="523" s="2" customFormat="1">
      <c r="A523" s="40"/>
      <c r="B523" s="41"/>
      <c r="C523" s="42"/>
      <c r="D523" s="228" t="s">
        <v>176</v>
      </c>
      <c r="E523" s="42"/>
      <c r="F523" s="229" t="s">
        <v>745</v>
      </c>
      <c r="G523" s="42"/>
      <c r="H523" s="42"/>
      <c r="I523" s="230"/>
      <c r="J523" s="42"/>
      <c r="K523" s="42"/>
      <c r="L523" s="46"/>
      <c r="M523" s="231"/>
      <c r="N523" s="232"/>
      <c r="O523" s="86"/>
      <c r="P523" s="86"/>
      <c r="Q523" s="86"/>
      <c r="R523" s="86"/>
      <c r="S523" s="86"/>
      <c r="T523" s="87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T523" s="18" t="s">
        <v>176</v>
      </c>
      <c r="AU523" s="18" t="s">
        <v>21</v>
      </c>
    </row>
    <row r="524" s="13" customFormat="1">
      <c r="A524" s="13"/>
      <c r="B524" s="235"/>
      <c r="C524" s="236"/>
      <c r="D524" s="233" t="s">
        <v>180</v>
      </c>
      <c r="E524" s="237" t="s">
        <v>44</v>
      </c>
      <c r="F524" s="238" t="s">
        <v>746</v>
      </c>
      <c r="G524" s="236"/>
      <c r="H524" s="239">
        <v>78.849999999999994</v>
      </c>
      <c r="I524" s="240"/>
      <c r="J524" s="236"/>
      <c r="K524" s="236"/>
      <c r="L524" s="241"/>
      <c r="M524" s="242"/>
      <c r="N524" s="243"/>
      <c r="O524" s="243"/>
      <c r="P524" s="243"/>
      <c r="Q524" s="243"/>
      <c r="R524" s="243"/>
      <c r="S524" s="243"/>
      <c r="T524" s="24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5" t="s">
        <v>180</v>
      </c>
      <c r="AU524" s="245" t="s">
        <v>21</v>
      </c>
      <c r="AV524" s="13" t="s">
        <v>21</v>
      </c>
      <c r="AW524" s="13" t="s">
        <v>42</v>
      </c>
      <c r="AX524" s="13" t="s">
        <v>82</v>
      </c>
      <c r="AY524" s="245" t="s">
        <v>128</v>
      </c>
    </row>
    <row r="525" s="13" customFormat="1">
      <c r="A525" s="13"/>
      <c r="B525" s="235"/>
      <c r="C525" s="236"/>
      <c r="D525" s="233" t="s">
        <v>180</v>
      </c>
      <c r="E525" s="237" t="s">
        <v>44</v>
      </c>
      <c r="F525" s="238" t="s">
        <v>747</v>
      </c>
      <c r="G525" s="236"/>
      <c r="H525" s="239">
        <v>3.3140000000000001</v>
      </c>
      <c r="I525" s="240"/>
      <c r="J525" s="236"/>
      <c r="K525" s="236"/>
      <c r="L525" s="241"/>
      <c r="M525" s="242"/>
      <c r="N525" s="243"/>
      <c r="O525" s="243"/>
      <c r="P525" s="243"/>
      <c r="Q525" s="243"/>
      <c r="R525" s="243"/>
      <c r="S525" s="243"/>
      <c r="T525" s="24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5" t="s">
        <v>180</v>
      </c>
      <c r="AU525" s="245" t="s">
        <v>21</v>
      </c>
      <c r="AV525" s="13" t="s">
        <v>21</v>
      </c>
      <c r="AW525" s="13" t="s">
        <v>42</v>
      </c>
      <c r="AX525" s="13" t="s">
        <v>82</v>
      </c>
      <c r="AY525" s="245" t="s">
        <v>128</v>
      </c>
    </row>
    <row r="526" s="13" customFormat="1">
      <c r="A526" s="13"/>
      <c r="B526" s="235"/>
      <c r="C526" s="236"/>
      <c r="D526" s="233" t="s">
        <v>180</v>
      </c>
      <c r="E526" s="237" t="s">
        <v>44</v>
      </c>
      <c r="F526" s="238" t="s">
        <v>748</v>
      </c>
      <c r="G526" s="236"/>
      <c r="H526" s="239">
        <v>53.265999999999998</v>
      </c>
      <c r="I526" s="240"/>
      <c r="J526" s="236"/>
      <c r="K526" s="236"/>
      <c r="L526" s="241"/>
      <c r="M526" s="242"/>
      <c r="N526" s="243"/>
      <c r="O526" s="243"/>
      <c r="P526" s="243"/>
      <c r="Q526" s="243"/>
      <c r="R526" s="243"/>
      <c r="S526" s="243"/>
      <c r="T526" s="244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5" t="s">
        <v>180</v>
      </c>
      <c r="AU526" s="245" t="s">
        <v>21</v>
      </c>
      <c r="AV526" s="13" t="s">
        <v>21</v>
      </c>
      <c r="AW526" s="13" t="s">
        <v>42</v>
      </c>
      <c r="AX526" s="13" t="s">
        <v>82</v>
      </c>
      <c r="AY526" s="245" t="s">
        <v>128</v>
      </c>
    </row>
    <row r="527" s="14" customFormat="1">
      <c r="A527" s="14"/>
      <c r="B527" s="246"/>
      <c r="C527" s="247"/>
      <c r="D527" s="233" t="s">
        <v>180</v>
      </c>
      <c r="E527" s="248" t="s">
        <v>44</v>
      </c>
      <c r="F527" s="249" t="s">
        <v>182</v>
      </c>
      <c r="G527" s="247"/>
      <c r="H527" s="250">
        <v>135.42999999999998</v>
      </c>
      <c r="I527" s="251"/>
      <c r="J527" s="247"/>
      <c r="K527" s="247"/>
      <c r="L527" s="252"/>
      <c r="M527" s="253"/>
      <c r="N527" s="254"/>
      <c r="O527" s="254"/>
      <c r="P527" s="254"/>
      <c r="Q527" s="254"/>
      <c r="R527" s="254"/>
      <c r="S527" s="254"/>
      <c r="T527" s="255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6" t="s">
        <v>180</v>
      </c>
      <c r="AU527" s="256" t="s">
        <v>21</v>
      </c>
      <c r="AV527" s="14" t="s">
        <v>133</v>
      </c>
      <c r="AW527" s="14" t="s">
        <v>42</v>
      </c>
      <c r="AX527" s="14" t="s">
        <v>90</v>
      </c>
      <c r="AY527" s="256" t="s">
        <v>128</v>
      </c>
    </row>
    <row r="528" s="2" customFormat="1" ht="24.15" customHeight="1">
      <c r="A528" s="40"/>
      <c r="B528" s="41"/>
      <c r="C528" s="201" t="s">
        <v>749</v>
      </c>
      <c r="D528" s="201" t="s">
        <v>129</v>
      </c>
      <c r="E528" s="202" t="s">
        <v>750</v>
      </c>
      <c r="F528" s="203" t="s">
        <v>751</v>
      </c>
      <c r="G528" s="204" t="s">
        <v>302</v>
      </c>
      <c r="H528" s="205">
        <v>1489.73</v>
      </c>
      <c r="I528" s="206"/>
      <c r="J528" s="207">
        <f>ROUND(I528*H528,2)</f>
        <v>0</v>
      </c>
      <c r="K528" s="208"/>
      <c r="L528" s="46"/>
      <c r="M528" s="209" t="s">
        <v>44</v>
      </c>
      <c r="N528" s="210" t="s">
        <v>53</v>
      </c>
      <c r="O528" s="86"/>
      <c r="P528" s="211">
        <f>O528*H528</f>
        <v>0</v>
      </c>
      <c r="Q528" s="211">
        <v>0</v>
      </c>
      <c r="R528" s="211">
        <f>Q528*H528</f>
        <v>0</v>
      </c>
      <c r="S528" s="211">
        <v>0</v>
      </c>
      <c r="T528" s="212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13" t="s">
        <v>133</v>
      </c>
      <c r="AT528" s="213" t="s">
        <v>129</v>
      </c>
      <c r="AU528" s="213" t="s">
        <v>21</v>
      </c>
      <c r="AY528" s="18" t="s">
        <v>128</v>
      </c>
      <c r="BE528" s="214">
        <f>IF(N528="základní",J528,0)</f>
        <v>0</v>
      </c>
      <c r="BF528" s="214">
        <f>IF(N528="snížená",J528,0)</f>
        <v>0</v>
      </c>
      <c r="BG528" s="214">
        <f>IF(N528="zákl. přenesená",J528,0)</f>
        <v>0</v>
      </c>
      <c r="BH528" s="214">
        <f>IF(N528="sníž. přenesená",J528,0)</f>
        <v>0</v>
      </c>
      <c r="BI528" s="214">
        <f>IF(N528="nulová",J528,0)</f>
        <v>0</v>
      </c>
      <c r="BJ528" s="18" t="s">
        <v>90</v>
      </c>
      <c r="BK528" s="214">
        <f>ROUND(I528*H528,2)</f>
        <v>0</v>
      </c>
      <c r="BL528" s="18" t="s">
        <v>133</v>
      </c>
      <c r="BM528" s="213" t="s">
        <v>752</v>
      </c>
    </row>
    <row r="529" s="2" customFormat="1">
      <c r="A529" s="40"/>
      <c r="B529" s="41"/>
      <c r="C529" s="42"/>
      <c r="D529" s="228" t="s">
        <v>176</v>
      </c>
      <c r="E529" s="42"/>
      <c r="F529" s="229" t="s">
        <v>753</v>
      </c>
      <c r="G529" s="42"/>
      <c r="H529" s="42"/>
      <c r="I529" s="230"/>
      <c r="J529" s="42"/>
      <c r="K529" s="42"/>
      <c r="L529" s="46"/>
      <c r="M529" s="231"/>
      <c r="N529" s="232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8" t="s">
        <v>176</v>
      </c>
      <c r="AU529" s="18" t="s">
        <v>21</v>
      </c>
    </row>
    <row r="530" s="13" customFormat="1">
      <c r="A530" s="13"/>
      <c r="B530" s="235"/>
      <c r="C530" s="236"/>
      <c r="D530" s="233" t="s">
        <v>180</v>
      </c>
      <c r="E530" s="237" t="s">
        <v>44</v>
      </c>
      <c r="F530" s="238" t="s">
        <v>754</v>
      </c>
      <c r="G530" s="236"/>
      <c r="H530" s="239">
        <v>1489.73</v>
      </c>
      <c r="I530" s="240"/>
      <c r="J530" s="236"/>
      <c r="K530" s="236"/>
      <c r="L530" s="241"/>
      <c r="M530" s="242"/>
      <c r="N530" s="243"/>
      <c r="O530" s="243"/>
      <c r="P530" s="243"/>
      <c r="Q530" s="243"/>
      <c r="R530" s="243"/>
      <c r="S530" s="243"/>
      <c r="T530" s="24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5" t="s">
        <v>180</v>
      </c>
      <c r="AU530" s="245" t="s">
        <v>21</v>
      </c>
      <c r="AV530" s="13" t="s">
        <v>21</v>
      </c>
      <c r="AW530" s="13" t="s">
        <v>42</v>
      </c>
      <c r="AX530" s="13" t="s">
        <v>82</v>
      </c>
      <c r="AY530" s="245" t="s">
        <v>128</v>
      </c>
    </row>
    <row r="531" s="14" customFormat="1">
      <c r="A531" s="14"/>
      <c r="B531" s="246"/>
      <c r="C531" s="247"/>
      <c r="D531" s="233" t="s">
        <v>180</v>
      </c>
      <c r="E531" s="248" t="s">
        <v>44</v>
      </c>
      <c r="F531" s="249" t="s">
        <v>182</v>
      </c>
      <c r="G531" s="247"/>
      <c r="H531" s="250">
        <v>1489.73</v>
      </c>
      <c r="I531" s="251"/>
      <c r="J531" s="247"/>
      <c r="K531" s="247"/>
      <c r="L531" s="252"/>
      <c r="M531" s="253"/>
      <c r="N531" s="254"/>
      <c r="O531" s="254"/>
      <c r="P531" s="254"/>
      <c r="Q531" s="254"/>
      <c r="R531" s="254"/>
      <c r="S531" s="254"/>
      <c r="T531" s="255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6" t="s">
        <v>180</v>
      </c>
      <c r="AU531" s="256" t="s">
        <v>21</v>
      </c>
      <c r="AV531" s="14" t="s">
        <v>133</v>
      </c>
      <c r="AW531" s="14" t="s">
        <v>42</v>
      </c>
      <c r="AX531" s="14" t="s">
        <v>90</v>
      </c>
      <c r="AY531" s="256" t="s">
        <v>128</v>
      </c>
    </row>
    <row r="532" s="2" customFormat="1" ht="16.5" customHeight="1">
      <c r="A532" s="40"/>
      <c r="B532" s="41"/>
      <c r="C532" s="201" t="s">
        <v>755</v>
      </c>
      <c r="D532" s="201" t="s">
        <v>129</v>
      </c>
      <c r="E532" s="202" t="s">
        <v>756</v>
      </c>
      <c r="F532" s="203" t="s">
        <v>757</v>
      </c>
      <c r="G532" s="204" t="s">
        <v>302</v>
      </c>
      <c r="H532" s="205">
        <v>3.0699999999999998</v>
      </c>
      <c r="I532" s="206"/>
      <c r="J532" s="207">
        <f>ROUND(I532*H532,2)</f>
        <v>0</v>
      </c>
      <c r="K532" s="208"/>
      <c r="L532" s="46"/>
      <c r="M532" s="209" t="s">
        <v>44</v>
      </c>
      <c r="N532" s="210" t="s">
        <v>53</v>
      </c>
      <c r="O532" s="86"/>
      <c r="P532" s="211">
        <f>O532*H532</f>
        <v>0</v>
      </c>
      <c r="Q532" s="211">
        <v>0</v>
      </c>
      <c r="R532" s="211">
        <f>Q532*H532</f>
        <v>0</v>
      </c>
      <c r="S532" s="211">
        <v>0</v>
      </c>
      <c r="T532" s="212">
        <f>S532*H532</f>
        <v>0</v>
      </c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R532" s="213" t="s">
        <v>133</v>
      </c>
      <c r="AT532" s="213" t="s">
        <v>129</v>
      </c>
      <c r="AU532" s="213" t="s">
        <v>21</v>
      </c>
      <c r="AY532" s="18" t="s">
        <v>128</v>
      </c>
      <c r="BE532" s="214">
        <f>IF(N532="základní",J532,0)</f>
        <v>0</v>
      </c>
      <c r="BF532" s="214">
        <f>IF(N532="snížená",J532,0)</f>
        <v>0</v>
      </c>
      <c r="BG532" s="214">
        <f>IF(N532="zákl. přenesená",J532,0)</f>
        <v>0</v>
      </c>
      <c r="BH532" s="214">
        <f>IF(N532="sníž. přenesená",J532,0)</f>
        <v>0</v>
      </c>
      <c r="BI532" s="214">
        <f>IF(N532="nulová",J532,0)</f>
        <v>0</v>
      </c>
      <c r="BJ532" s="18" t="s">
        <v>90</v>
      </c>
      <c r="BK532" s="214">
        <f>ROUND(I532*H532,2)</f>
        <v>0</v>
      </c>
      <c r="BL532" s="18" t="s">
        <v>133</v>
      </c>
      <c r="BM532" s="213" t="s">
        <v>758</v>
      </c>
    </row>
    <row r="533" s="2" customFormat="1">
      <c r="A533" s="40"/>
      <c r="B533" s="41"/>
      <c r="C533" s="42"/>
      <c r="D533" s="228" t="s">
        <v>176</v>
      </c>
      <c r="E533" s="42"/>
      <c r="F533" s="229" t="s">
        <v>759</v>
      </c>
      <c r="G533" s="42"/>
      <c r="H533" s="42"/>
      <c r="I533" s="230"/>
      <c r="J533" s="42"/>
      <c r="K533" s="42"/>
      <c r="L533" s="46"/>
      <c r="M533" s="231"/>
      <c r="N533" s="232"/>
      <c r="O533" s="86"/>
      <c r="P533" s="86"/>
      <c r="Q533" s="86"/>
      <c r="R533" s="86"/>
      <c r="S533" s="86"/>
      <c r="T533" s="87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T533" s="18" t="s">
        <v>176</v>
      </c>
      <c r="AU533" s="18" t="s">
        <v>21</v>
      </c>
    </row>
    <row r="534" s="13" customFormat="1">
      <c r="A534" s="13"/>
      <c r="B534" s="235"/>
      <c r="C534" s="236"/>
      <c r="D534" s="233" t="s">
        <v>180</v>
      </c>
      <c r="E534" s="237" t="s">
        <v>44</v>
      </c>
      <c r="F534" s="238" t="s">
        <v>760</v>
      </c>
      <c r="G534" s="236"/>
      <c r="H534" s="239">
        <v>3.0699999999999998</v>
      </c>
      <c r="I534" s="240"/>
      <c r="J534" s="236"/>
      <c r="K534" s="236"/>
      <c r="L534" s="241"/>
      <c r="M534" s="242"/>
      <c r="N534" s="243"/>
      <c r="O534" s="243"/>
      <c r="P534" s="243"/>
      <c r="Q534" s="243"/>
      <c r="R534" s="243"/>
      <c r="S534" s="243"/>
      <c r="T534" s="244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5" t="s">
        <v>180</v>
      </c>
      <c r="AU534" s="245" t="s">
        <v>21</v>
      </c>
      <c r="AV534" s="13" t="s">
        <v>21</v>
      </c>
      <c r="AW534" s="13" t="s">
        <v>42</v>
      </c>
      <c r="AX534" s="13" t="s">
        <v>82</v>
      </c>
      <c r="AY534" s="245" t="s">
        <v>128</v>
      </c>
    </row>
    <row r="535" s="14" customFormat="1">
      <c r="A535" s="14"/>
      <c r="B535" s="246"/>
      <c r="C535" s="247"/>
      <c r="D535" s="233" t="s">
        <v>180</v>
      </c>
      <c r="E535" s="248" t="s">
        <v>44</v>
      </c>
      <c r="F535" s="249" t="s">
        <v>182</v>
      </c>
      <c r="G535" s="247"/>
      <c r="H535" s="250">
        <v>3.0699999999999998</v>
      </c>
      <c r="I535" s="251"/>
      <c r="J535" s="247"/>
      <c r="K535" s="247"/>
      <c r="L535" s="252"/>
      <c r="M535" s="253"/>
      <c r="N535" s="254"/>
      <c r="O535" s="254"/>
      <c r="P535" s="254"/>
      <c r="Q535" s="254"/>
      <c r="R535" s="254"/>
      <c r="S535" s="254"/>
      <c r="T535" s="255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6" t="s">
        <v>180</v>
      </c>
      <c r="AU535" s="256" t="s">
        <v>21</v>
      </c>
      <c r="AV535" s="14" t="s">
        <v>133</v>
      </c>
      <c r="AW535" s="14" t="s">
        <v>42</v>
      </c>
      <c r="AX535" s="14" t="s">
        <v>90</v>
      </c>
      <c r="AY535" s="256" t="s">
        <v>128</v>
      </c>
    </row>
    <row r="536" s="2" customFormat="1" ht="24.15" customHeight="1">
      <c r="A536" s="40"/>
      <c r="B536" s="41"/>
      <c r="C536" s="201" t="s">
        <v>761</v>
      </c>
      <c r="D536" s="201" t="s">
        <v>129</v>
      </c>
      <c r="E536" s="202" t="s">
        <v>762</v>
      </c>
      <c r="F536" s="203" t="s">
        <v>763</v>
      </c>
      <c r="G536" s="204" t="s">
        <v>302</v>
      </c>
      <c r="H536" s="205">
        <v>33.770000000000003</v>
      </c>
      <c r="I536" s="206"/>
      <c r="J536" s="207">
        <f>ROUND(I536*H536,2)</f>
        <v>0</v>
      </c>
      <c r="K536" s="208"/>
      <c r="L536" s="46"/>
      <c r="M536" s="209" t="s">
        <v>44</v>
      </c>
      <c r="N536" s="210" t="s">
        <v>53</v>
      </c>
      <c r="O536" s="86"/>
      <c r="P536" s="211">
        <f>O536*H536</f>
        <v>0</v>
      </c>
      <c r="Q536" s="211">
        <v>0</v>
      </c>
      <c r="R536" s="211">
        <f>Q536*H536</f>
        <v>0</v>
      </c>
      <c r="S536" s="211">
        <v>0</v>
      </c>
      <c r="T536" s="212">
        <f>S536*H536</f>
        <v>0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13" t="s">
        <v>133</v>
      </c>
      <c r="AT536" s="213" t="s">
        <v>129</v>
      </c>
      <c r="AU536" s="213" t="s">
        <v>21</v>
      </c>
      <c r="AY536" s="18" t="s">
        <v>128</v>
      </c>
      <c r="BE536" s="214">
        <f>IF(N536="základní",J536,0)</f>
        <v>0</v>
      </c>
      <c r="BF536" s="214">
        <f>IF(N536="snížená",J536,0)</f>
        <v>0</v>
      </c>
      <c r="BG536" s="214">
        <f>IF(N536="zákl. přenesená",J536,0)</f>
        <v>0</v>
      </c>
      <c r="BH536" s="214">
        <f>IF(N536="sníž. přenesená",J536,0)</f>
        <v>0</v>
      </c>
      <c r="BI536" s="214">
        <f>IF(N536="nulová",J536,0)</f>
        <v>0</v>
      </c>
      <c r="BJ536" s="18" t="s">
        <v>90</v>
      </c>
      <c r="BK536" s="214">
        <f>ROUND(I536*H536,2)</f>
        <v>0</v>
      </c>
      <c r="BL536" s="18" t="s">
        <v>133</v>
      </c>
      <c r="BM536" s="213" t="s">
        <v>764</v>
      </c>
    </row>
    <row r="537" s="2" customFormat="1">
      <c r="A537" s="40"/>
      <c r="B537" s="41"/>
      <c r="C537" s="42"/>
      <c r="D537" s="228" t="s">
        <v>176</v>
      </c>
      <c r="E537" s="42"/>
      <c r="F537" s="229" t="s">
        <v>765</v>
      </c>
      <c r="G537" s="42"/>
      <c r="H537" s="42"/>
      <c r="I537" s="230"/>
      <c r="J537" s="42"/>
      <c r="K537" s="42"/>
      <c r="L537" s="46"/>
      <c r="M537" s="231"/>
      <c r="N537" s="232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8" t="s">
        <v>176</v>
      </c>
      <c r="AU537" s="18" t="s">
        <v>21</v>
      </c>
    </row>
    <row r="538" s="13" customFormat="1">
      <c r="A538" s="13"/>
      <c r="B538" s="235"/>
      <c r="C538" s="236"/>
      <c r="D538" s="233" t="s">
        <v>180</v>
      </c>
      <c r="E538" s="237" t="s">
        <v>44</v>
      </c>
      <c r="F538" s="238" t="s">
        <v>766</v>
      </c>
      <c r="G538" s="236"/>
      <c r="H538" s="239">
        <v>33.770000000000003</v>
      </c>
      <c r="I538" s="240"/>
      <c r="J538" s="236"/>
      <c r="K538" s="236"/>
      <c r="L538" s="241"/>
      <c r="M538" s="242"/>
      <c r="N538" s="243"/>
      <c r="O538" s="243"/>
      <c r="P538" s="243"/>
      <c r="Q538" s="243"/>
      <c r="R538" s="243"/>
      <c r="S538" s="243"/>
      <c r="T538" s="24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5" t="s">
        <v>180</v>
      </c>
      <c r="AU538" s="245" t="s">
        <v>21</v>
      </c>
      <c r="AV538" s="13" t="s">
        <v>21</v>
      </c>
      <c r="AW538" s="13" t="s">
        <v>42</v>
      </c>
      <c r="AX538" s="13" t="s">
        <v>82</v>
      </c>
      <c r="AY538" s="245" t="s">
        <v>128</v>
      </c>
    </row>
    <row r="539" s="14" customFormat="1">
      <c r="A539" s="14"/>
      <c r="B539" s="246"/>
      <c r="C539" s="247"/>
      <c r="D539" s="233" t="s">
        <v>180</v>
      </c>
      <c r="E539" s="248" t="s">
        <v>44</v>
      </c>
      <c r="F539" s="249" t="s">
        <v>182</v>
      </c>
      <c r="G539" s="247"/>
      <c r="H539" s="250">
        <v>33.770000000000003</v>
      </c>
      <c r="I539" s="251"/>
      <c r="J539" s="247"/>
      <c r="K539" s="247"/>
      <c r="L539" s="252"/>
      <c r="M539" s="253"/>
      <c r="N539" s="254"/>
      <c r="O539" s="254"/>
      <c r="P539" s="254"/>
      <c r="Q539" s="254"/>
      <c r="R539" s="254"/>
      <c r="S539" s="254"/>
      <c r="T539" s="255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6" t="s">
        <v>180</v>
      </c>
      <c r="AU539" s="256" t="s">
        <v>21</v>
      </c>
      <c r="AV539" s="14" t="s">
        <v>133</v>
      </c>
      <c r="AW539" s="14" t="s">
        <v>42</v>
      </c>
      <c r="AX539" s="14" t="s">
        <v>90</v>
      </c>
      <c r="AY539" s="256" t="s">
        <v>128</v>
      </c>
    </row>
    <row r="540" s="2" customFormat="1" ht="24.15" customHeight="1">
      <c r="A540" s="40"/>
      <c r="B540" s="41"/>
      <c r="C540" s="201" t="s">
        <v>767</v>
      </c>
      <c r="D540" s="201" t="s">
        <v>129</v>
      </c>
      <c r="E540" s="202" t="s">
        <v>768</v>
      </c>
      <c r="F540" s="203" t="s">
        <v>769</v>
      </c>
      <c r="G540" s="204" t="s">
        <v>302</v>
      </c>
      <c r="H540" s="205">
        <v>135.43000000000001</v>
      </c>
      <c r="I540" s="206"/>
      <c r="J540" s="207">
        <f>ROUND(I540*H540,2)</f>
        <v>0</v>
      </c>
      <c r="K540" s="208"/>
      <c r="L540" s="46"/>
      <c r="M540" s="209" t="s">
        <v>44</v>
      </c>
      <c r="N540" s="210" t="s">
        <v>53</v>
      </c>
      <c r="O540" s="86"/>
      <c r="P540" s="211">
        <f>O540*H540</f>
        <v>0</v>
      </c>
      <c r="Q540" s="211">
        <v>0</v>
      </c>
      <c r="R540" s="211">
        <f>Q540*H540</f>
        <v>0</v>
      </c>
      <c r="S540" s="211">
        <v>0</v>
      </c>
      <c r="T540" s="212">
        <f>S540*H540</f>
        <v>0</v>
      </c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R540" s="213" t="s">
        <v>133</v>
      </c>
      <c r="AT540" s="213" t="s">
        <v>129</v>
      </c>
      <c r="AU540" s="213" t="s">
        <v>21</v>
      </c>
      <c r="AY540" s="18" t="s">
        <v>128</v>
      </c>
      <c r="BE540" s="214">
        <f>IF(N540="základní",J540,0)</f>
        <v>0</v>
      </c>
      <c r="BF540" s="214">
        <f>IF(N540="snížená",J540,0)</f>
        <v>0</v>
      </c>
      <c r="BG540" s="214">
        <f>IF(N540="zákl. přenesená",J540,0)</f>
        <v>0</v>
      </c>
      <c r="BH540" s="214">
        <f>IF(N540="sníž. přenesená",J540,0)</f>
        <v>0</v>
      </c>
      <c r="BI540" s="214">
        <f>IF(N540="nulová",J540,0)</f>
        <v>0</v>
      </c>
      <c r="BJ540" s="18" t="s">
        <v>90</v>
      </c>
      <c r="BK540" s="214">
        <f>ROUND(I540*H540,2)</f>
        <v>0</v>
      </c>
      <c r="BL540" s="18" t="s">
        <v>133</v>
      </c>
      <c r="BM540" s="213" t="s">
        <v>770</v>
      </c>
    </row>
    <row r="541" s="2" customFormat="1">
      <c r="A541" s="40"/>
      <c r="B541" s="41"/>
      <c r="C541" s="42"/>
      <c r="D541" s="228" t="s">
        <v>176</v>
      </c>
      <c r="E541" s="42"/>
      <c r="F541" s="229" t="s">
        <v>771</v>
      </c>
      <c r="G541" s="42"/>
      <c r="H541" s="42"/>
      <c r="I541" s="230"/>
      <c r="J541" s="42"/>
      <c r="K541" s="42"/>
      <c r="L541" s="46"/>
      <c r="M541" s="231"/>
      <c r="N541" s="232"/>
      <c r="O541" s="86"/>
      <c r="P541" s="86"/>
      <c r="Q541" s="86"/>
      <c r="R541" s="86"/>
      <c r="S541" s="86"/>
      <c r="T541" s="87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T541" s="18" t="s">
        <v>176</v>
      </c>
      <c r="AU541" s="18" t="s">
        <v>21</v>
      </c>
    </row>
    <row r="542" s="2" customFormat="1" ht="24.15" customHeight="1">
      <c r="A542" s="40"/>
      <c r="B542" s="41"/>
      <c r="C542" s="201" t="s">
        <v>772</v>
      </c>
      <c r="D542" s="201" t="s">
        <v>129</v>
      </c>
      <c r="E542" s="202" t="s">
        <v>773</v>
      </c>
      <c r="F542" s="203" t="s">
        <v>774</v>
      </c>
      <c r="G542" s="204" t="s">
        <v>302</v>
      </c>
      <c r="H542" s="205">
        <v>3.0699999999999998</v>
      </c>
      <c r="I542" s="206"/>
      <c r="J542" s="207">
        <f>ROUND(I542*H542,2)</f>
        <v>0</v>
      </c>
      <c r="K542" s="208"/>
      <c r="L542" s="46"/>
      <c r="M542" s="209" t="s">
        <v>44</v>
      </c>
      <c r="N542" s="210" t="s">
        <v>53</v>
      </c>
      <c r="O542" s="86"/>
      <c r="P542" s="211">
        <f>O542*H542</f>
        <v>0</v>
      </c>
      <c r="Q542" s="211">
        <v>0</v>
      </c>
      <c r="R542" s="211">
        <f>Q542*H542</f>
        <v>0</v>
      </c>
      <c r="S542" s="211">
        <v>0</v>
      </c>
      <c r="T542" s="212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213" t="s">
        <v>133</v>
      </c>
      <c r="AT542" s="213" t="s">
        <v>129</v>
      </c>
      <c r="AU542" s="213" t="s">
        <v>21</v>
      </c>
      <c r="AY542" s="18" t="s">
        <v>128</v>
      </c>
      <c r="BE542" s="214">
        <f>IF(N542="základní",J542,0)</f>
        <v>0</v>
      </c>
      <c r="BF542" s="214">
        <f>IF(N542="snížená",J542,0)</f>
        <v>0</v>
      </c>
      <c r="BG542" s="214">
        <f>IF(N542="zákl. přenesená",J542,0)</f>
        <v>0</v>
      </c>
      <c r="BH542" s="214">
        <f>IF(N542="sníž. přenesená",J542,0)</f>
        <v>0</v>
      </c>
      <c r="BI542" s="214">
        <f>IF(N542="nulová",J542,0)</f>
        <v>0</v>
      </c>
      <c r="BJ542" s="18" t="s">
        <v>90</v>
      </c>
      <c r="BK542" s="214">
        <f>ROUND(I542*H542,2)</f>
        <v>0</v>
      </c>
      <c r="BL542" s="18" t="s">
        <v>133</v>
      </c>
      <c r="BM542" s="213" t="s">
        <v>775</v>
      </c>
    </row>
    <row r="543" s="2" customFormat="1">
      <c r="A543" s="40"/>
      <c r="B543" s="41"/>
      <c r="C543" s="42"/>
      <c r="D543" s="228" t="s">
        <v>176</v>
      </c>
      <c r="E543" s="42"/>
      <c r="F543" s="229" t="s">
        <v>776</v>
      </c>
      <c r="G543" s="42"/>
      <c r="H543" s="42"/>
      <c r="I543" s="230"/>
      <c r="J543" s="42"/>
      <c r="K543" s="42"/>
      <c r="L543" s="46"/>
      <c r="M543" s="231"/>
      <c r="N543" s="232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18" t="s">
        <v>176</v>
      </c>
      <c r="AU543" s="18" t="s">
        <v>21</v>
      </c>
    </row>
    <row r="544" s="2" customFormat="1" ht="37.8" customHeight="1">
      <c r="A544" s="40"/>
      <c r="B544" s="41"/>
      <c r="C544" s="201" t="s">
        <v>777</v>
      </c>
      <c r="D544" s="201" t="s">
        <v>129</v>
      </c>
      <c r="E544" s="202" t="s">
        <v>778</v>
      </c>
      <c r="F544" s="203" t="s">
        <v>779</v>
      </c>
      <c r="G544" s="204" t="s">
        <v>302</v>
      </c>
      <c r="H544" s="205">
        <v>6.3840000000000003</v>
      </c>
      <c r="I544" s="206"/>
      <c r="J544" s="207">
        <f>ROUND(I544*H544,2)</f>
        <v>0</v>
      </c>
      <c r="K544" s="208"/>
      <c r="L544" s="46"/>
      <c r="M544" s="209" t="s">
        <v>44</v>
      </c>
      <c r="N544" s="210" t="s">
        <v>53</v>
      </c>
      <c r="O544" s="86"/>
      <c r="P544" s="211">
        <f>O544*H544</f>
        <v>0</v>
      </c>
      <c r="Q544" s="211">
        <v>0</v>
      </c>
      <c r="R544" s="211">
        <f>Q544*H544</f>
        <v>0</v>
      </c>
      <c r="S544" s="211">
        <v>0</v>
      </c>
      <c r="T544" s="212">
        <f>S544*H544</f>
        <v>0</v>
      </c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R544" s="213" t="s">
        <v>133</v>
      </c>
      <c r="AT544" s="213" t="s">
        <v>129</v>
      </c>
      <c r="AU544" s="213" t="s">
        <v>21</v>
      </c>
      <c r="AY544" s="18" t="s">
        <v>128</v>
      </c>
      <c r="BE544" s="214">
        <f>IF(N544="základní",J544,0)</f>
        <v>0</v>
      </c>
      <c r="BF544" s="214">
        <f>IF(N544="snížená",J544,0)</f>
        <v>0</v>
      </c>
      <c r="BG544" s="214">
        <f>IF(N544="zákl. přenesená",J544,0)</f>
        <v>0</v>
      </c>
      <c r="BH544" s="214">
        <f>IF(N544="sníž. přenesená",J544,0)</f>
        <v>0</v>
      </c>
      <c r="BI544" s="214">
        <f>IF(N544="nulová",J544,0)</f>
        <v>0</v>
      </c>
      <c r="BJ544" s="18" t="s">
        <v>90</v>
      </c>
      <c r="BK544" s="214">
        <f>ROUND(I544*H544,2)</f>
        <v>0</v>
      </c>
      <c r="BL544" s="18" t="s">
        <v>133</v>
      </c>
      <c r="BM544" s="213" t="s">
        <v>780</v>
      </c>
    </row>
    <row r="545" s="2" customFormat="1">
      <c r="A545" s="40"/>
      <c r="B545" s="41"/>
      <c r="C545" s="42"/>
      <c r="D545" s="228" t="s">
        <v>176</v>
      </c>
      <c r="E545" s="42"/>
      <c r="F545" s="229" t="s">
        <v>781</v>
      </c>
      <c r="G545" s="42"/>
      <c r="H545" s="42"/>
      <c r="I545" s="230"/>
      <c r="J545" s="42"/>
      <c r="K545" s="42"/>
      <c r="L545" s="46"/>
      <c r="M545" s="231"/>
      <c r="N545" s="232"/>
      <c r="O545" s="86"/>
      <c r="P545" s="86"/>
      <c r="Q545" s="86"/>
      <c r="R545" s="86"/>
      <c r="S545" s="86"/>
      <c r="T545" s="87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T545" s="18" t="s">
        <v>176</v>
      </c>
      <c r="AU545" s="18" t="s">
        <v>21</v>
      </c>
    </row>
    <row r="546" s="13" customFormat="1">
      <c r="A546" s="13"/>
      <c r="B546" s="235"/>
      <c r="C546" s="236"/>
      <c r="D546" s="233" t="s">
        <v>180</v>
      </c>
      <c r="E546" s="237" t="s">
        <v>44</v>
      </c>
      <c r="F546" s="238" t="s">
        <v>747</v>
      </c>
      <c r="G546" s="236"/>
      <c r="H546" s="239">
        <v>3.3140000000000001</v>
      </c>
      <c r="I546" s="240"/>
      <c r="J546" s="236"/>
      <c r="K546" s="236"/>
      <c r="L546" s="241"/>
      <c r="M546" s="242"/>
      <c r="N546" s="243"/>
      <c r="O546" s="243"/>
      <c r="P546" s="243"/>
      <c r="Q546" s="243"/>
      <c r="R546" s="243"/>
      <c r="S546" s="243"/>
      <c r="T546" s="24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5" t="s">
        <v>180</v>
      </c>
      <c r="AU546" s="245" t="s">
        <v>21</v>
      </c>
      <c r="AV546" s="13" t="s">
        <v>21</v>
      </c>
      <c r="AW546" s="13" t="s">
        <v>42</v>
      </c>
      <c r="AX546" s="13" t="s">
        <v>82</v>
      </c>
      <c r="AY546" s="245" t="s">
        <v>128</v>
      </c>
    </row>
    <row r="547" s="13" customFormat="1">
      <c r="A547" s="13"/>
      <c r="B547" s="235"/>
      <c r="C547" s="236"/>
      <c r="D547" s="233" t="s">
        <v>180</v>
      </c>
      <c r="E547" s="237" t="s">
        <v>44</v>
      </c>
      <c r="F547" s="238" t="s">
        <v>760</v>
      </c>
      <c r="G547" s="236"/>
      <c r="H547" s="239">
        <v>3.0699999999999998</v>
      </c>
      <c r="I547" s="240"/>
      <c r="J547" s="236"/>
      <c r="K547" s="236"/>
      <c r="L547" s="241"/>
      <c r="M547" s="242"/>
      <c r="N547" s="243"/>
      <c r="O547" s="243"/>
      <c r="P547" s="243"/>
      <c r="Q547" s="243"/>
      <c r="R547" s="243"/>
      <c r="S547" s="243"/>
      <c r="T547" s="24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5" t="s">
        <v>180</v>
      </c>
      <c r="AU547" s="245" t="s">
        <v>21</v>
      </c>
      <c r="AV547" s="13" t="s">
        <v>21</v>
      </c>
      <c r="AW547" s="13" t="s">
        <v>42</v>
      </c>
      <c r="AX547" s="13" t="s">
        <v>82</v>
      </c>
      <c r="AY547" s="245" t="s">
        <v>128</v>
      </c>
    </row>
    <row r="548" s="14" customFormat="1">
      <c r="A548" s="14"/>
      <c r="B548" s="246"/>
      <c r="C548" s="247"/>
      <c r="D548" s="233" t="s">
        <v>180</v>
      </c>
      <c r="E548" s="248" t="s">
        <v>44</v>
      </c>
      <c r="F548" s="249" t="s">
        <v>182</v>
      </c>
      <c r="G548" s="247"/>
      <c r="H548" s="250">
        <v>6.3840000000000003</v>
      </c>
      <c r="I548" s="251"/>
      <c r="J548" s="247"/>
      <c r="K548" s="247"/>
      <c r="L548" s="252"/>
      <c r="M548" s="253"/>
      <c r="N548" s="254"/>
      <c r="O548" s="254"/>
      <c r="P548" s="254"/>
      <c r="Q548" s="254"/>
      <c r="R548" s="254"/>
      <c r="S548" s="254"/>
      <c r="T548" s="255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6" t="s">
        <v>180</v>
      </c>
      <c r="AU548" s="256" t="s">
        <v>21</v>
      </c>
      <c r="AV548" s="14" t="s">
        <v>133</v>
      </c>
      <c r="AW548" s="14" t="s">
        <v>42</v>
      </c>
      <c r="AX548" s="14" t="s">
        <v>90</v>
      </c>
      <c r="AY548" s="256" t="s">
        <v>128</v>
      </c>
    </row>
    <row r="549" s="2" customFormat="1" ht="44.25" customHeight="1">
      <c r="A549" s="40"/>
      <c r="B549" s="41"/>
      <c r="C549" s="201" t="s">
        <v>782</v>
      </c>
      <c r="D549" s="201" t="s">
        <v>129</v>
      </c>
      <c r="E549" s="202" t="s">
        <v>783</v>
      </c>
      <c r="F549" s="203" t="s">
        <v>784</v>
      </c>
      <c r="G549" s="204" t="s">
        <v>302</v>
      </c>
      <c r="H549" s="205">
        <v>53.265999999999998</v>
      </c>
      <c r="I549" s="206"/>
      <c r="J549" s="207">
        <f>ROUND(I549*H549,2)</f>
        <v>0</v>
      </c>
      <c r="K549" s="208"/>
      <c r="L549" s="46"/>
      <c r="M549" s="209" t="s">
        <v>44</v>
      </c>
      <c r="N549" s="210" t="s">
        <v>53</v>
      </c>
      <c r="O549" s="86"/>
      <c r="P549" s="211">
        <f>O549*H549</f>
        <v>0</v>
      </c>
      <c r="Q549" s="211">
        <v>0</v>
      </c>
      <c r="R549" s="211">
        <f>Q549*H549</f>
        <v>0</v>
      </c>
      <c r="S549" s="211">
        <v>0</v>
      </c>
      <c r="T549" s="212">
        <f>S549*H549</f>
        <v>0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13" t="s">
        <v>133</v>
      </c>
      <c r="AT549" s="213" t="s">
        <v>129</v>
      </c>
      <c r="AU549" s="213" t="s">
        <v>21</v>
      </c>
      <c r="AY549" s="18" t="s">
        <v>128</v>
      </c>
      <c r="BE549" s="214">
        <f>IF(N549="základní",J549,0)</f>
        <v>0</v>
      </c>
      <c r="BF549" s="214">
        <f>IF(N549="snížená",J549,0)</f>
        <v>0</v>
      </c>
      <c r="BG549" s="214">
        <f>IF(N549="zákl. přenesená",J549,0)</f>
        <v>0</v>
      </c>
      <c r="BH549" s="214">
        <f>IF(N549="sníž. přenesená",J549,0)</f>
        <v>0</v>
      </c>
      <c r="BI549" s="214">
        <f>IF(N549="nulová",J549,0)</f>
        <v>0</v>
      </c>
      <c r="BJ549" s="18" t="s">
        <v>90</v>
      </c>
      <c r="BK549" s="214">
        <f>ROUND(I549*H549,2)</f>
        <v>0</v>
      </c>
      <c r="BL549" s="18" t="s">
        <v>133</v>
      </c>
      <c r="BM549" s="213" t="s">
        <v>785</v>
      </c>
    </row>
    <row r="550" s="2" customFormat="1">
      <c r="A550" s="40"/>
      <c r="B550" s="41"/>
      <c r="C550" s="42"/>
      <c r="D550" s="228" t="s">
        <v>176</v>
      </c>
      <c r="E550" s="42"/>
      <c r="F550" s="229" t="s">
        <v>786</v>
      </c>
      <c r="G550" s="42"/>
      <c r="H550" s="42"/>
      <c r="I550" s="230"/>
      <c r="J550" s="42"/>
      <c r="K550" s="42"/>
      <c r="L550" s="46"/>
      <c r="M550" s="231"/>
      <c r="N550" s="232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8" t="s">
        <v>176</v>
      </c>
      <c r="AU550" s="18" t="s">
        <v>21</v>
      </c>
    </row>
    <row r="551" s="13" customFormat="1">
      <c r="A551" s="13"/>
      <c r="B551" s="235"/>
      <c r="C551" s="236"/>
      <c r="D551" s="233" t="s">
        <v>180</v>
      </c>
      <c r="E551" s="237" t="s">
        <v>44</v>
      </c>
      <c r="F551" s="238" t="s">
        <v>748</v>
      </c>
      <c r="G551" s="236"/>
      <c r="H551" s="239">
        <v>53.265999999999998</v>
      </c>
      <c r="I551" s="240"/>
      <c r="J551" s="236"/>
      <c r="K551" s="236"/>
      <c r="L551" s="241"/>
      <c r="M551" s="242"/>
      <c r="N551" s="243"/>
      <c r="O551" s="243"/>
      <c r="P551" s="243"/>
      <c r="Q551" s="243"/>
      <c r="R551" s="243"/>
      <c r="S551" s="243"/>
      <c r="T551" s="24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5" t="s">
        <v>180</v>
      </c>
      <c r="AU551" s="245" t="s">
        <v>21</v>
      </c>
      <c r="AV551" s="13" t="s">
        <v>21</v>
      </c>
      <c r="AW551" s="13" t="s">
        <v>42</v>
      </c>
      <c r="AX551" s="13" t="s">
        <v>82</v>
      </c>
      <c r="AY551" s="245" t="s">
        <v>128</v>
      </c>
    </row>
    <row r="552" s="14" customFormat="1">
      <c r="A552" s="14"/>
      <c r="B552" s="246"/>
      <c r="C552" s="247"/>
      <c r="D552" s="233" t="s">
        <v>180</v>
      </c>
      <c r="E552" s="248" t="s">
        <v>44</v>
      </c>
      <c r="F552" s="249" t="s">
        <v>182</v>
      </c>
      <c r="G552" s="247"/>
      <c r="H552" s="250">
        <v>53.265999999999998</v>
      </c>
      <c r="I552" s="251"/>
      <c r="J552" s="247"/>
      <c r="K552" s="247"/>
      <c r="L552" s="252"/>
      <c r="M552" s="253"/>
      <c r="N552" s="254"/>
      <c r="O552" s="254"/>
      <c r="P552" s="254"/>
      <c r="Q552" s="254"/>
      <c r="R552" s="254"/>
      <c r="S552" s="254"/>
      <c r="T552" s="255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6" t="s">
        <v>180</v>
      </c>
      <c r="AU552" s="256" t="s">
        <v>21</v>
      </c>
      <c r="AV552" s="14" t="s">
        <v>133</v>
      </c>
      <c r="AW552" s="14" t="s">
        <v>42</v>
      </c>
      <c r="AX552" s="14" t="s">
        <v>90</v>
      </c>
      <c r="AY552" s="256" t="s">
        <v>128</v>
      </c>
    </row>
    <row r="553" s="2" customFormat="1" ht="44.25" customHeight="1">
      <c r="A553" s="40"/>
      <c r="B553" s="41"/>
      <c r="C553" s="201" t="s">
        <v>787</v>
      </c>
      <c r="D553" s="201" t="s">
        <v>129</v>
      </c>
      <c r="E553" s="202" t="s">
        <v>788</v>
      </c>
      <c r="F553" s="203" t="s">
        <v>789</v>
      </c>
      <c r="G553" s="204" t="s">
        <v>302</v>
      </c>
      <c r="H553" s="205">
        <v>78.849999999999994</v>
      </c>
      <c r="I553" s="206"/>
      <c r="J553" s="207">
        <f>ROUND(I553*H553,2)</f>
        <v>0</v>
      </c>
      <c r="K553" s="208"/>
      <c r="L553" s="46"/>
      <c r="M553" s="209" t="s">
        <v>44</v>
      </c>
      <c r="N553" s="210" t="s">
        <v>53</v>
      </c>
      <c r="O553" s="86"/>
      <c r="P553" s="211">
        <f>O553*H553</f>
        <v>0</v>
      </c>
      <c r="Q553" s="211">
        <v>0</v>
      </c>
      <c r="R553" s="211">
        <f>Q553*H553</f>
        <v>0</v>
      </c>
      <c r="S553" s="211">
        <v>0</v>
      </c>
      <c r="T553" s="212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13" t="s">
        <v>133</v>
      </c>
      <c r="AT553" s="213" t="s">
        <v>129</v>
      </c>
      <c r="AU553" s="213" t="s">
        <v>21</v>
      </c>
      <c r="AY553" s="18" t="s">
        <v>128</v>
      </c>
      <c r="BE553" s="214">
        <f>IF(N553="základní",J553,0)</f>
        <v>0</v>
      </c>
      <c r="BF553" s="214">
        <f>IF(N553="snížená",J553,0)</f>
        <v>0</v>
      </c>
      <c r="BG553" s="214">
        <f>IF(N553="zákl. přenesená",J553,0)</f>
        <v>0</v>
      </c>
      <c r="BH553" s="214">
        <f>IF(N553="sníž. přenesená",J553,0)</f>
        <v>0</v>
      </c>
      <c r="BI553" s="214">
        <f>IF(N553="nulová",J553,0)</f>
        <v>0</v>
      </c>
      <c r="BJ553" s="18" t="s">
        <v>90</v>
      </c>
      <c r="BK553" s="214">
        <f>ROUND(I553*H553,2)</f>
        <v>0</v>
      </c>
      <c r="BL553" s="18" t="s">
        <v>133</v>
      </c>
      <c r="BM553" s="213" t="s">
        <v>790</v>
      </c>
    </row>
    <row r="554" s="2" customFormat="1">
      <c r="A554" s="40"/>
      <c r="B554" s="41"/>
      <c r="C554" s="42"/>
      <c r="D554" s="228" t="s">
        <v>176</v>
      </c>
      <c r="E554" s="42"/>
      <c r="F554" s="229" t="s">
        <v>791</v>
      </c>
      <c r="G554" s="42"/>
      <c r="H554" s="42"/>
      <c r="I554" s="230"/>
      <c r="J554" s="42"/>
      <c r="K554" s="42"/>
      <c r="L554" s="46"/>
      <c r="M554" s="231"/>
      <c r="N554" s="232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8" t="s">
        <v>176</v>
      </c>
      <c r="AU554" s="18" t="s">
        <v>21</v>
      </c>
    </row>
    <row r="555" s="13" customFormat="1">
      <c r="A555" s="13"/>
      <c r="B555" s="235"/>
      <c r="C555" s="236"/>
      <c r="D555" s="233" t="s">
        <v>180</v>
      </c>
      <c r="E555" s="237" t="s">
        <v>44</v>
      </c>
      <c r="F555" s="238" t="s">
        <v>746</v>
      </c>
      <c r="G555" s="236"/>
      <c r="H555" s="239">
        <v>78.849999999999994</v>
      </c>
      <c r="I555" s="240"/>
      <c r="J555" s="236"/>
      <c r="K555" s="236"/>
      <c r="L555" s="241"/>
      <c r="M555" s="242"/>
      <c r="N555" s="243"/>
      <c r="O555" s="243"/>
      <c r="P555" s="243"/>
      <c r="Q555" s="243"/>
      <c r="R555" s="243"/>
      <c r="S555" s="243"/>
      <c r="T555" s="244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5" t="s">
        <v>180</v>
      </c>
      <c r="AU555" s="245" t="s">
        <v>21</v>
      </c>
      <c r="AV555" s="13" t="s">
        <v>21</v>
      </c>
      <c r="AW555" s="13" t="s">
        <v>42</v>
      </c>
      <c r="AX555" s="13" t="s">
        <v>82</v>
      </c>
      <c r="AY555" s="245" t="s">
        <v>128</v>
      </c>
    </row>
    <row r="556" s="14" customFormat="1">
      <c r="A556" s="14"/>
      <c r="B556" s="246"/>
      <c r="C556" s="247"/>
      <c r="D556" s="233" t="s">
        <v>180</v>
      </c>
      <c r="E556" s="248" t="s">
        <v>44</v>
      </c>
      <c r="F556" s="249" t="s">
        <v>182</v>
      </c>
      <c r="G556" s="247"/>
      <c r="H556" s="250">
        <v>78.849999999999994</v>
      </c>
      <c r="I556" s="251"/>
      <c r="J556" s="247"/>
      <c r="K556" s="247"/>
      <c r="L556" s="252"/>
      <c r="M556" s="253"/>
      <c r="N556" s="254"/>
      <c r="O556" s="254"/>
      <c r="P556" s="254"/>
      <c r="Q556" s="254"/>
      <c r="R556" s="254"/>
      <c r="S556" s="254"/>
      <c r="T556" s="255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6" t="s">
        <v>180</v>
      </c>
      <c r="AU556" s="256" t="s">
        <v>21</v>
      </c>
      <c r="AV556" s="14" t="s">
        <v>133</v>
      </c>
      <c r="AW556" s="14" t="s">
        <v>42</v>
      </c>
      <c r="AX556" s="14" t="s">
        <v>90</v>
      </c>
      <c r="AY556" s="256" t="s">
        <v>128</v>
      </c>
    </row>
    <row r="557" s="11" customFormat="1" ht="22.8" customHeight="1">
      <c r="A557" s="11"/>
      <c r="B557" s="187"/>
      <c r="C557" s="188"/>
      <c r="D557" s="189" t="s">
        <v>81</v>
      </c>
      <c r="E557" s="226" t="s">
        <v>792</v>
      </c>
      <c r="F557" s="226" t="s">
        <v>793</v>
      </c>
      <c r="G557" s="188"/>
      <c r="H557" s="188"/>
      <c r="I557" s="191"/>
      <c r="J557" s="227">
        <f>BK557</f>
        <v>0</v>
      </c>
      <c r="K557" s="188"/>
      <c r="L557" s="193"/>
      <c r="M557" s="194"/>
      <c r="N557" s="195"/>
      <c r="O557" s="195"/>
      <c r="P557" s="196">
        <f>SUM(P558:P559)</f>
        <v>0</v>
      </c>
      <c r="Q557" s="195"/>
      <c r="R557" s="196">
        <f>SUM(R558:R559)</f>
        <v>0</v>
      </c>
      <c r="S557" s="195"/>
      <c r="T557" s="197">
        <f>SUM(T558:T559)</f>
        <v>0</v>
      </c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R557" s="198" t="s">
        <v>90</v>
      </c>
      <c r="AT557" s="199" t="s">
        <v>81</v>
      </c>
      <c r="AU557" s="199" t="s">
        <v>90</v>
      </c>
      <c r="AY557" s="198" t="s">
        <v>128</v>
      </c>
      <c r="BK557" s="200">
        <f>SUM(BK558:BK559)</f>
        <v>0</v>
      </c>
    </row>
    <row r="558" s="2" customFormat="1" ht="24.15" customHeight="1">
      <c r="A558" s="40"/>
      <c r="B558" s="41"/>
      <c r="C558" s="201" t="s">
        <v>794</v>
      </c>
      <c r="D558" s="201" t="s">
        <v>129</v>
      </c>
      <c r="E558" s="202" t="s">
        <v>795</v>
      </c>
      <c r="F558" s="203" t="s">
        <v>796</v>
      </c>
      <c r="G558" s="204" t="s">
        <v>302</v>
      </c>
      <c r="H558" s="205">
        <v>880.04899999999998</v>
      </c>
      <c r="I558" s="206"/>
      <c r="J558" s="207">
        <f>ROUND(I558*H558,2)</f>
        <v>0</v>
      </c>
      <c r="K558" s="208"/>
      <c r="L558" s="46"/>
      <c r="M558" s="209" t="s">
        <v>44</v>
      </c>
      <c r="N558" s="210" t="s">
        <v>53</v>
      </c>
      <c r="O558" s="86"/>
      <c r="P558" s="211">
        <f>O558*H558</f>
        <v>0</v>
      </c>
      <c r="Q558" s="211">
        <v>0</v>
      </c>
      <c r="R558" s="211">
        <f>Q558*H558</f>
        <v>0</v>
      </c>
      <c r="S558" s="211">
        <v>0</v>
      </c>
      <c r="T558" s="212">
        <f>S558*H558</f>
        <v>0</v>
      </c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R558" s="213" t="s">
        <v>133</v>
      </c>
      <c r="AT558" s="213" t="s">
        <v>129</v>
      </c>
      <c r="AU558" s="213" t="s">
        <v>21</v>
      </c>
      <c r="AY558" s="18" t="s">
        <v>128</v>
      </c>
      <c r="BE558" s="214">
        <f>IF(N558="základní",J558,0)</f>
        <v>0</v>
      </c>
      <c r="BF558" s="214">
        <f>IF(N558="snížená",J558,0)</f>
        <v>0</v>
      </c>
      <c r="BG558" s="214">
        <f>IF(N558="zákl. přenesená",J558,0)</f>
        <v>0</v>
      </c>
      <c r="BH558" s="214">
        <f>IF(N558="sníž. přenesená",J558,0)</f>
        <v>0</v>
      </c>
      <c r="BI558" s="214">
        <f>IF(N558="nulová",J558,0)</f>
        <v>0</v>
      </c>
      <c r="BJ558" s="18" t="s">
        <v>90</v>
      </c>
      <c r="BK558" s="214">
        <f>ROUND(I558*H558,2)</f>
        <v>0</v>
      </c>
      <c r="BL558" s="18" t="s">
        <v>133</v>
      </c>
      <c r="BM558" s="213" t="s">
        <v>797</v>
      </c>
    </row>
    <row r="559" s="2" customFormat="1">
      <c r="A559" s="40"/>
      <c r="B559" s="41"/>
      <c r="C559" s="42"/>
      <c r="D559" s="228" t="s">
        <v>176</v>
      </c>
      <c r="E559" s="42"/>
      <c r="F559" s="229" t="s">
        <v>798</v>
      </c>
      <c r="G559" s="42"/>
      <c r="H559" s="42"/>
      <c r="I559" s="230"/>
      <c r="J559" s="42"/>
      <c r="K559" s="42"/>
      <c r="L559" s="46"/>
      <c r="M559" s="231"/>
      <c r="N559" s="232"/>
      <c r="O559" s="86"/>
      <c r="P559" s="86"/>
      <c r="Q559" s="86"/>
      <c r="R559" s="86"/>
      <c r="S559" s="86"/>
      <c r="T559" s="87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18" t="s">
        <v>176</v>
      </c>
      <c r="AU559" s="18" t="s">
        <v>21</v>
      </c>
    </row>
    <row r="560" s="11" customFormat="1" ht="25.92" customHeight="1">
      <c r="A560" s="11"/>
      <c r="B560" s="187"/>
      <c r="C560" s="188"/>
      <c r="D560" s="189" t="s">
        <v>81</v>
      </c>
      <c r="E560" s="190" t="s">
        <v>799</v>
      </c>
      <c r="F560" s="190" t="s">
        <v>800</v>
      </c>
      <c r="G560" s="188"/>
      <c r="H560" s="188"/>
      <c r="I560" s="191"/>
      <c r="J560" s="192">
        <f>BK560</f>
        <v>0</v>
      </c>
      <c r="K560" s="188"/>
      <c r="L560" s="193"/>
      <c r="M560" s="194"/>
      <c r="N560" s="195"/>
      <c r="O560" s="195"/>
      <c r="P560" s="196">
        <f>P561</f>
        <v>0</v>
      </c>
      <c r="Q560" s="195"/>
      <c r="R560" s="196">
        <f>R561</f>
        <v>0.036000000000000004</v>
      </c>
      <c r="S560" s="195"/>
      <c r="T560" s="197">
        <f>T561</f>
        <v>0</v>
      </c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R560" s="198" t="s">
        <v>21</v>
      </c>
      <c r="AT560" s="199" t="s">
        <v>81</v>
      </c>
      <c r="AU560" s="199" t="s">
        <v>82</v>
      </c>
      <c r="AY560" s="198" t="s">
        <v>128</v>
      </c>
      <c r="BK560" s="200">
        <f>BK561</f>
        <v>0</v>
      </c>
    </row>
    <row r="561" s="11" customFormat="1" ht="22.8" customHeight="1">
      <c r="A561" s="11"/>
      <c r="B561" s="187"/>
      <c r="C561" s="188"/>
      <c r="D561" s="189" t="s">
        <v>81</v>
      </c>
      <c r="E561" s="226" t="s">
        <v>801</v>
      </c>
      <c r="F561" s="226" t="s">
        <v>802</v>
      </c>
      <c r="G561" s="188"/>
      <c r="H561" s="188"/>
      <c r="I561" s="191"/>
      <c r="J561" s="227">
        <f>BK561</f>
        <v>0</v>
      </c>
      <c r="K561" s="188"/>
      <c r="L561" s="193"/>
      <c r="M561" s="194"/>
      <c r="N561" s="195"/>
      <c r="O561" s="195"/>
      <c r="P561" s="196">
        <f>SUM(P562:P563)</f>
        <v>0</v>
      </c>
      <c r="Q561" s="195"/>
      <c r="R561" s="196">
        <f>SUM(R562:R563)</f>
        <v>0.036000000000000004</v>
      </c>
      <c r="S561" s="195"/>
      <c r="T561" s="197">
        <f>SUM(T562:T563)</f>
        <v>0</v>
      </c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R561" s="198" t="s">
        <v>21</v>
      </c>
      <c r="AT561" s="199" t="s">
        <v>81</v>
      </c>
      <c r="AU561" s="199" t="s">
        <v>90</v>
      </c>
      <c r="AY561" s="198" t="s">
        <v>128</v>
      </c>
      <c r="BK561" s="200">
        <f>SUM(BK562:BK563)</f>
        <v>0</v>
      </c>
    </row>
    <row r="562" s="2" customFormat="1" ht="24.15" customHeight="1">
      <c r="A562" s="40"/>
      <c r="B562" s="41"/>
      <c r="C562" s="201" t="s">
        <v>803</v>
      </c>
      <c r="D562" s="201" t="s">
        <v>129</v>
      </c>
      <c r="E562" s="202" t="s">
        <v>804</v>
      </c>
      <c r="F562" s="203" t="s">
        <v>805</v>
      </c>
      <c r="G562" s="204" t="s">
        <v>174</v>
      </c>
      <c r="H562" s="205">
        <v>45</v>
      </c>
      <c r="I562" s="206"/>
      <c r="J562" s="207">
        <f>ROUND(I562*H562,2)</f>
        <v>0</v>
      </c>
      <c r="K562" s="208"/>
      <c r="L562" s="46"/>
      <c r="M562" s="209" t="s">
        <v>44</v>
      </c>
      <c r="N562" s="210" t="s">
        <v>53</v>
      </c>
      <c r="O562" s="86"/>
      <c r="P562" s="211">
        <f>O562*H562</f>
        <v>0</v>
      </c>
      <c r="Q562" s="211">
        <v>0.00080000000000000004</v>
      </c>
      <c r="R562" s="211">
        <f>Q562*H562</f>
        <v>0.036000000000000004</v>
      </c>
      <c r="S562" s="211">
        <v>0</v>
      </c>
      <c r="T562" s="212">
        <f>S562*H562</f>
        <v>0</v>
      </c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R562" s="213" t="s">
        <v>277</v>
      </c>
      <c r="AT562" s="213" t="s">
        <v>129</v>
      </c>
      <c r="AU562" s="213" t="s">
        <v>21</v>
      </c>
      <c r="AY562" s="18" t="s">
        <v>128</v>
      </c>
      <c r="BE562" s="214">
        <f>IF(N562="základní",J562,0)</f>
        <v>0</v>
      </c>
      <c r="BF562" s="214">
        <f>IF(N562="snížená",J562,0)</f>
        <v>0</v>
      </c>
      <c r="BG562" s="214">
        <f>IF(N562="zákl. přenesená",J562,0)</f>
        <v>0</v>
      </c>
      <c r="BH562" s="214">
        <f>IF(N562="sníž. přenesená",J562,0)</f>
        <v>0</v>
      </c>
      <c r="BI562" s="214">
        <f>IF(N562="nulová",J562,0)</f>
        <v>0</v>
      </c>
      <c r="BJ562" s="18" t="s">
        <v>90</v>
      </c>
      <c r="BK562" s="214">
        <f>ROUND(I562*H562,2)</f>
        <v>0</v>
      </c>
      <c r="BL562" s="18" t="s">
        <v>277</v>
      </c>
      <c r="BM562" s="213" t="s">
        <v>806</v>
      </c>
    </row>
    <row r="563" s="2" customFormat="1">
      <c r="A563" s="40"/>
      <c r="B563" s="41"/>
      <c r="C563" s="42"/>
      <c r="D563" s="228" t="s">
        <v>176</v>
      </c>
      <c r="E563" s="42"/>
      <c r="F563" s="229" t="s">
        <v>807</v>
      </c>
      <c r="G563" s="42"/>
      <c r="H563" s="42"/>
      <c r="I563" s="230"/>
      <c r="J563" s="42"/>
      <c r="K563" s="42"/>
      <c r="L563" s="46"/>
      <c r="M563" s="289"/>
      <c r="N563" s="290"/>
      <c r="O563" s="217"/>
      <c r="P563" s="217"/>
      <c r="Q563" s="217"/>
      <c r="R563" s="217"/>
      <c r="S563" s="217"/>
      <c r="T563" s="291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8" t="s">
        <v>176</v>
      </c>
      <c r="AU563" s="18" t="s">
        <v>21</v>
      </c>
    </row>
    <row r="564" s="2" customFormat="1" ht="6.96" customHeight="1">
      <c r="A564" s="40"/>
      <c r="B564" s="61"/>
      <c r="C564" s="62"/>
      <c r="D564" s="62"/>
      <c r="E564" s="62"/>
      <c r="F564" s="62"/>
      <c r="G564" s="62"/>
      <c r="H564" s="62"/>
      <c r="I564" s="62"/>
      <c r="J564" s="62"/>
      <c r="K564" s="62"/>
      <c r="L564" s="46"/>
      <c r="M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</row>
  </sheetData>
  <sheetProtection sheet="1" autoFilter="0" formatColumns="0" formatRows="0" objects="1" scenarios="1" spinCount="100000" saltValue="N+hqd/g/DFgvtYYEBQKMsD8fIBdM1HXx+hiZkPdXem7VluINb4YRAzv8BE/MMIZUvj4hxWDBrSMIrreU0Fwq8g==" hashValue="jAcKMJZimoWu7UFsQ09SKymTpkPbTGrjJPknMhWyxlar/pF+EMzFf1lhoEOe6wMWWGHZ0gZ3GOpLDI/03XPHew==" algorithmName="SHA-512" password="CC35"/>
  <autoFilter ref="C89:K563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2_01/113107223"/>
    <hyperlink ref="F99" r:id="rId2" display="https://podminky.urs.cz/item/CS_URS_2022_01/113107322"/>
    <hyperlink ref="F104" r:id="rId3" display="https://podminky.urs.cz/item/CS_URS_2022_01/113107331"/>
    <hyperlink ref="F109" r:id="rId4" display="https://podminky.urs.cz/item/CS_URS_2022_01/113107332"/>
    <hyperlink ref="F114" r:id="rId5" display="https://podminky.urs.cz/item/CS_URS_2022_01/113154114"/>
    <hyperlink ref="F119" r:id="rId6" display="https://podminky.urs.cz/item/CS_URS_2022_01/113154122"/>
    <hyperlink ref="F129" r:id="rId7" display="https://podminky.urs.cz/item/CS_URS_2022_01/113202111"/>
    <hyperlink ref="F134" r:id="rId8" display="https://podminky.urs.cz/item/CS_URS_2022_01/122151103"/>
    <hyperlink ref="F142" r:id="rId9" display="https://podminky.urs.cz/item/CS_URS_2022_01/122251103"/>
    <hyperlink ref="F187" r:id="rId10" display="https://podminky.urs.cz/item/CS_URS_2022_01/171251201"/>
    <hyperlink ref="F205" r:id="rId11" display="https://podminky.urs.cz/item/CS_URS_2022_01/175111101"/>
    <hyperlink ref="F221" r:id="rId12" display="https://podminky.urs.cz/item/CS_URS_2022_01/181411131"/>
    <hyperlink ref="F246" r:id="rId13" display="https://podminky.urs.cz/item/CS_URS_2022_01/211531111"/>
    <hyperlink ref="F251" r:id="rId14" display="https://podminky.urs.cz/item/CS_URS_2022_01/211971121"/>
    <hyperlink ref="F259" r:id="rId15" display="https://podminky.urs.cz/item/CS_URS_2022_01/213141112"/>
    <hyperlink ref="F275" r:id="rId16" display="https://podminky.urs.cz/item/CS_URS_2022_01/451541111"/>
    <hyperlink ref="F281" r:id="rId17" display="https://podminky.urs.cz/item/CS_URS_2022_01/451561111"/>
    <hyperlink ref="F291" r:id="rId18" display="https://podminky.urs.cz/item/CS_URS_2022_01/564831111"/>
    <hyperlink ref="F296" r:id="rId19" display="https://podminky.urs.cz/item/CS_URS_2022_01/564861111"/>
    <hyperlink ref="F307" r:id="rId20" display="https://podminky.urs.cz/item/CS_URS_2022_01/564871116"/>
    <hyperlink ref="F320" r:id="rId21" display="https://podminky.urs.cz/item/CS_URS_2022_01/564952111"/>
    <hyperlink ref="F325" r:id="rId22" display="https://podminky.urs.cz/item/CS_URS_2022_01/565145111"/>
    <hyperlink ref="F331" r:id="rId23" display="https://podminky.urs.cz/item/CS_URS_2022_01/567122114"/>
    <hyperlink ref="F337" r:id="rId24" display="https://podminky.urs.cz/item/CS_URS_2022_01/573111112"/>
    <hyperlink ref="F343" r:id="rId25" display="https://podminky.urs.cz/item/CS_URS_2022_01/573211112"/>
    <hyperlink ref="F349" r:id="rId26" display="https://podminky.urs.cz/item/CS_URS_2022_01/577134111"/>
    <hyperlink ref="F355" r:id="rId27" display="https://podminky.urs.cz/item/CS_URS_2022_01/591211111"/>
    <hyperlink ref="F363" r:id="rId28" display="https://podminky.urs.cz/item/CS_URS_2022_01/596211122"/>
    <hyperlink ref="F383" r:id="rId29" display="https://podminky.urs.cz/item/CS_URS_2022_01/596211124"/>
    <hyperlink ref="F386" r:id="rId30" display="https://podminky.urs.cz/item/CS_URS_2022_01/871315221"/>
    <hyperlink ref="F391" r:id="rId31" display="https://podminky.urs.cz/item/CS_URS_2022_01/877310310"/>
    <hyperlink ref="F395" r:id="rId32" display="https://podminky.urs.cz/item/CS_URS_2022_01/894411111"/>
    <hyperlink ref="F417" r:id="rId33" display="https://podminky.urs.cz/item/CS_URS_2022_01/899204112"/>
    <hyperlink ref="F422" r:id="rId34" display="https://podminky.urs.cz/item/CS_URS_2022_01/899231111"/>
    <hyperlink ref="F435" r:id="rId35" display="https://podminky.urs.cz/item/CS_URS_2022_01/914111111"/>
    <hyperlink ref="F441" r:id="rId36" display="https://podminky.urs.cz/item/CS_URS_2022_01/914511112"/>
    <hyperlink ref="F448" r:id="rId37" display="https://podminky.urs.cz/item/CS_URS_2022_01/915111111"/>
    <hyperlink ref="F453" r:id="rId38" display="https://podminky.urs.cz/item/CS_URS_2022_01/915491211"/>
    <hyperlink ref="F458" r:id="rId39" display="https://podminky.urs.cz/item/CS_URS_2022_01/915499211"/>
    <hyperlink ref="F463" r:id="rId40" display="https://podminky.urs.cz/item/CS_URS_2022_01/915611111"/>
    <hyperlink ref="F468" r:id="rId41" display="https://podminky.urs.cz/item/CS_URS_2022_01/916231213"/>
    <hyperlink ref="F476" r:id="rId42" display="https://podminky.urs.cz/item/CS_URS_2022_01/916241113"/>
    <hyperlink ref="F499" r:id="rId43" display="https://podminky.urs.cz/item/CS_URS_2022_01/916991121"/>
    <hyperlink ref="F504" r:id="rId44" display="https://podminky.urs.cz/item/CS_URS_2022_01/919112233"/>
    <hyperlink ref="F509" r:id="rId45" display="https://podminky.urs.cz/item/CS_URS_2022_01/919122132"/>
    <hyperlink ref="F512" r:id="rId46" display="https://podminky.urs.cz/item/CS_URS_2022_01/919735111"/>
    <hyperlink ref="F517" r:id="rId47" display="https://podminky.urs.cz/item/CS_URS_2022_01/919735112"/>
    <hyperlink ref="F523" r:id="rId48" display="https://podminky.urs.cz/item/CS_URS_2022_01/997221551"/>
    <hyperlink ref="F529" r:id="rId49" display="https://podminky.urs.cz/item/CS_URS_2022_01/997221559"/>
    <hyperlink ref="F533" r:id="rId50" display="https://podminky.urs.cz/item/CS_URS_2022_01/997221571"/>
    <hyperlink ref="F537" r:id="rId51" display="https://podminky.urs.cz/item/CS_URS_2022_01/997221579"/>
    <hyperlink ref="F541" r:id="rId52" display="https://podminky.urs.cz/item/CS_URS_2022_01/997221611"/>
    <hyperlink ref="F543" r:id="rId53" display="https://podminky.urs.cz/item/CS_URS_2022_01/997221612"/>
    <hyperlink ref="F545" r:id="rId54" display="https://podminky.urs.cz/item/CS_URS_2022_01/997221861"/>
    <hyperlink ref="F550" r:id="rId55" display="https://podminky.urs.cz/item/CS_URS_2022_01/997221875"/>
    <hyperlink ref="F554" r:id="rId56" display="https://podminky.urs.cz/item/CS_URS_2022_01/997221873"/>
    <hyperlink ref="F559" r:id="rId57" display="https://podminky.urs.cz/item/CS_URS_2022_01/998223011"/>
    <hyperlink ref="F563" r:id="rId58" display="https://podminky.urs.cz/item/CS_URS_2022_01/71116121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21</v>
      </c>
    </row>
    <row r="4" s="1" customFormat="1" ht="24.96" customHeight="1">
      <c r="B4" s="21"/>
      <c r="D4" s="132" t="s">
        <v>104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Zřízení nového parkoviště v ulici Na Šarlejích v Novém Bydžově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105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808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21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19. 2. 2021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21.84" customHeight="1">
      <c r="A13" s="40"/>
      <c r="B13" s="46"/>
      <c r="C13" s="40"/>
      <c r="D13" s="140" t="s">
        <v>26</v>
      </c>
      <c r="E13" s="40"/>
      <c r="F13" s="141" t="s">
        <v>27</v>
      </c>
      <c r="G13" s="40"/>
      <c r="H13" s="40"/>
      <c r="I13" s="140" t="s">
        <v>28</v>
      </c>
      <c r="J13" s="141" t="s">
        <v>29</v>
      </c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41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43</v>
      </c>
      <c r="E23" s="40"/>
      <c r="F23" s="40"/>
      <c r="G23" s="40"/>
      <c r="H23" s="40"/>
      <c r="I23" s="134" t="s">
        <v>31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34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2"/>
      <c r="B27" s="143"/>
      <c r="C27" s="142"/>
      <c r="D27" s="142"/>
      <c r="E27" s="144" t="s">
        <v>47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6"/>
      <c r="E29" s="146"/>
      <c r="F29" s="146"/>
      <c r="G29" s="146"/>
      <c r="H29" s="146"/>
      <c r="I29" s="146"/>
      <c r="J29" s="146"/>
      <c r="K29" s="146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7" t="s">
        <v>48</v>
      </c>
      <c r="E30" s="40"/>
      <c r="F30" s="40"/>
      <c r="G30" s="40"/>
      <c r="H30" s="40"/>
      <c r="I30" s="40"/>
      <c r="J30" s="148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6"/>
      <c r="E31" s="146"/>
      <c r="F31" s="146"/>
      <c r="G31" s="146"/>
      <c r="H31" s="146"/>
      <c r="I31" s="146"/>
      <c r="J31" s="146"/>
      <c r="K31" s="146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9" t="s">
        <v>50</v>
      </c>
      <c r="G32" s="40"/>
      <c r="H32" s="40"/>
      <c r="I32" s="149" t="s">
        <v>49</v>
      </c>
      <c r="J32" s="149" t="s">
        <v>51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0" t="s">
        <v>52</v>
      </c>
      <c r="E33" s="134" t="s">
        <v>53</v>
      </c>
      <c r="F33" s="151">
        <f>ROUND((SUM(BE88:BE406)),  2)</f>
        <v>0</v>
      </c>
      <c r="G33" s="40"/>
      <c r="H33" s="40"/>
      <c r="I33" s="152">
        <v>0.20999999999999999</v>
      </c>
      <c r="J33" s="151">
        <f>ROUND(((SUM(BE88:BE406))*I33),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54</v>
      </c>
      <c r="F34" s="151">
        <f>ROUND((SUM(BF88:BF406)),  2)</f>
        <v>0</v>
      </c>
      <c r="G34" s="40"/>
      <c r="H34" s="40"/>
      <c r="I34" s="152">
        <v>0.14999999999999999</v>
      </c>
      <c r="J34" s="151">
        <f>ROUND(((SUM(BF88:BF406))*I34),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55</v>
      </c>
      <c r="F35" s="151">
        <f>ROUND((SUM(BG88:BG406)),  2)</f>
        <v>0</v>
      </c>
      <c r="G35" s="40"/>
      <c r="H35" s="40"/>
      <c r="I35" s="152">
        <v>0.20999999999999999</v>
      </c>
      <c r="J35" s="151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56</v>
      </c>
      <c r="F36" s="151">
        <f>ROUND((SUM(BH88:BH406)),  2)</f>
        <v>0</v>
      </c>
      <c r="G36" s="40"/>
      <c r="H36" s="40"/>
      <c r="I36" s="152">
        <v>0.14999999999999999</v>
      </c>
      <c r="J36" s="151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57</v>
      </c>
      <c r="F37" s="151">
        <f>ROUND((SUM(BI88:BI406)),  2)</f>
        <v>0</v>
      </c>
      <c r="G37" s="40"/>
      <c r="H37" s="40"/>
      <c r="I37" s="152">
        <v>0</v>
      </c>
      <c r="J37" s="151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3"/>
      <c r="D39" s="154" t="s">
        <v>58</v>
      </c>
      <c r="E39" s="155"/>
      <c r="F39" s="155"/>
      <c r="G39" s="156" t="s">
        <v>59</v>
      </c>
      <c r="H39" s="157" t="s">
        <v>60</v>
      </c>
      <c r="I39" s="155"/>
      <c r="J39" s="158">
        <f>SUM(J30:J37)</f>
        <v>0</v>
      </c>
      <c r="K39" s="159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hidden="1" s="2" customFormat="1" ht="6.96" customHeight="1">
      <c r="A44" s="40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hidden="1" s="2" customFormat="1" ht="24.96" customHeight="1">
      <c r="A45" s="40"/>
      <c r="B45" s="41"/>
      <c r="C45" s="24" t="s">
        <v>107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hidden="1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hidden="1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hidden="1" s="2" customFormat="1" ht="16.5" customHeight="1">
      <c r="A48" s="40"/>
      <c r="B48" s="41"/>
      <c r="C48" s="42"/>
      <c r="D48" s="42"/>
      <c r="E48" s="164" t="str">
        <f>E7</f>
        <v>Zřízení nového parkoviště v ulici Na Šarlejích v Novém Bydžově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12" customHeight="1">
      <c r="A49" s="40"/>
      <c r="B49" s="41"/>
      <c r="C49" s="33" t="s">
        <v>105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16.5" customHeight="1">
      <c r="A50" s="40"/>
      <c r="B50" s="41"/>
      <c r="C50" s="42"/>
      <c r="D50" s="42"/>
      <c r="E50" s="71" t="str">
        <f>E9</f>
        <v>2021_04_03 - SO 102 Zpevněné plochy II. etapa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2" customHeight="1">
      <c r="A52" s="40"/>
      <c r="B52" s="41"/>
      <c r="C52" s="33" t="s">
        <v>22</v>
      </c>
      <c r="D52" s="42"/>
      <c r="E52" s="42"/>
      <c r="F52" s="28" t="str">
        <f>F12</f>
        <v>Nový Bydžov</v>
      </c>
      <c r="G52" s="42"/>
      <c r="H52" s="42"/>
      <c r="I52" s="33" t="s">
        <v>24</v>
      </c>
      <c r="J52" s="74" t="str">
        <f>IF(J12="","",J12)</f>
        <v>19. 2. 2021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hidden="1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>Město Nový Bydžov</v>
      </c>
      <c r="G54" s="42"/>
      <c r="H54" s="42"/>
      <c r="I54" s="33" t="s">
        <v>38</v>
      </c>
      <c r="J54" s="38" t="str">
        <f>E21</f>
        <v>PRODIN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hidden="1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hidden="1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29.28" customHeight="1">
      <c r="A57" s="40"/>
      <c r="B57" s="41"/>
      <c r="C57" s="165" t="s">
        <v>108</v>
      </c>
      <c r="D57" s="166"/>
      <c r="E57" s="166"/>
      <c r="F57" s="166"/>
      <c r="G57" s="166"/>
      <c r="H57" s="166"/>
      <c r="I57" s="166"/>
      <c r="J57" s="167" t="s">
        <v>109</v>
      </c>
      <c r="K57" s="166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22.8" customHeight="1">
      <c r="A59" s="40"/>
      <c r="B59" s="41"/>
      <c r="C59" s="168" t="s">
        <v>80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110</v>
      </c>
    </row>
    <row r="60" hidden="1" s="9" customFormat="1" ht="24.96" customHeight="1">
      <c r="A60" s="9"/>
      <c r="B60" s="169"/>
      <c r="C60" s="170"/>
      <c r="D60" s="171" t="s">
        <v>158</v>
      </c>
      <c r="E60" s="172"/>
      <c r="F60" s="172"/>
      <c r="G60" s="172"/>
      <c r="H60" s="172"/>
      <c r="I60" s="172"/>
      <c r="J60" s="173">
        <f>J89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2" customFormat="1" ht="19.92" customHeight="1">
      <c r="A61" s="12"/>
      <c r="B61" s="220"/>
      <c r="C61" s="221"/>
      <c r="D61" s="222" t="s">
        <v>159</v>
      </c>
      <c r="E61" s="223"/>
      <c r="F61" s="223"/>
      <c r="G61" s="223"/>
      <c r="H61" s="223"/>
      <c r="I61" s="223"/>
      <c r="J61" s="224">
        <f>J90</f>
        <v>0</v>
      </c>
      <c r="K61" s="221"/>
      <c r="L61" s="225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hidden="1" s="12" customFormat="1" ht="19.92" customHeight="1">
      <c r="A62" s="12"/>
      <c r="B62" s="220"/>
      <c r="C62" s="221"/>
      <c r="D62" s="222" t="s">
        <v>160</v>
      </c>
      <c r="E62" s="223"/>
      <c r="F62" s="223"/>
      <c r="G62" s="223"/>
      <c r="H62" s="223"/>
      <c r="I62" s="223"/>
      <c r="J62" s="224">
        <f>J193</f>
        <v>0</v>
      </c>
      <c r="K62" s="221"/>
      <c r="L62" s="225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hidden="1" s="12" customFormat="1" ht="19.92" customHeight="1">
      <c r="A63" s="12"/>
      <c r="B63" s="220"/>
      <c r="C63" s="221"/>
      <c r="D63" s="222" t="s">
        <v>161</v>
      </c>
      <c r="E63" s="223"/>
      <c r="F63" s="223"/>
      <c r="G63" s="223"/>
      <c r="H63" s="223"/>
      <c r="I63" s="223"/>
      <c r="J63" s="224">
        <f>J204</f>
        <v>0</v>
      </c>
      <c r="K63" s="221"/>
      <c r="L63" s="225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hidden="1" s="12" customFormat="1" ht="19.92" customHeight="1">
      <c r="A64" s="12"/>
      <c r="B64" s="220"/>
      <c r="C64" s="221"/>
      <c r="D64" s="222" t="s">
        <v>162</v>
      </c>
      <c r="E64" s="223"/>
      <c r="F64" s="223"/>
      <c r="G64" s="223"/>
      <c r="H64" s="223"/>
      <c r="I64" s="223"/>
      <c r="J64" s="224">
        <f>J220</f>
        <v>0</v>
      </c>
      <c r="K64" s="221"/>
      <c r="L64" s="225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hidden="1" s="12" customFormat="1" ht="19.92" customHeight="1">
      <c r="A65" s="12"/>
      <c r="B65" s="220"/>
      <c r="C65" s="221"/>
      <c r="D65" s="222" t="s">
        <v>163</v>
      </c>
      <c r="E65" s="223"/>
      <c r="F65" s="223"/>
      <c r="G65" s="223"/>
      <c r="H65" s="223"/>
      <c r="I65" s="223"/>
      <c r="J65" s="224">
        <f>J283</f>
        <v>0</v>
      </c>
      <c r="K65" s="221"/>
      <c r="L65" s="225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hidden="1" s="12" customFormat="1" ht="19.92" customHeight="1">
      <c r="A66" s="12"/>
      <c r="B66" s="220"/>
      <c r="C66" s="221"/>
      <c r="D66" s="222" t="s">
        <v>164</v>
      </c>
      <c r="E66" s="223"/>
      <c r="F66" s="223"/>
      <c r="G66" s="223"/>
      <c r="H66" s="223"/>
      <c r="I66" s="223"/>
      <c r="J66" s="224">
        <f>J289</f>
        <v>0</v>
      </c>
      <c r="K66" s="221"/>
      <c r="L66" s="225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hidden="1" s="12" customFormat="1" ht="19.92" customHeight="1">
      <c r="A67" s="12"/>
      <c r="B67" s="220"/>
      <c r="C67" s="221"/>
      <c r="D67" s="222" t="s">
        <v>165</v>
      </c>
      <c r="E67" s="223"/>
      <c r="F67" s="223"/>
      <c r="G67" s="223"/>
      <c r="H67" s="223"/>
      <c r="I67" s="223"/>
      <c r="J67" s="224">
        <f>J373</f>
        <v>0</v>
      </c>
      <c r="K67" s="221"/>
      <c r="L67" s="225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hidden="1" s="12" customFormat="1" ht="19.92" customHeight="1">
      <c r="A68" s="12"/>
      <c r="B68" s="220"/>
      <c r="C68" s="221"/>
      <c r="D68" s="222" t="s">
        <v>166</v>
      </c>
      <c r="E68" s="223"/>
      <c r="F68" s="223"/>
      <c r="G68" s="223"/>
      <c r="H68" s="223"/>
      <c r="I68" s="223"/>
      <c r="J68" s="224">
        <f>J404</f>
        <v>0</v>
      </c>
      <c r="K68" s="221"/>
      <c r="L68" s="225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hidden="1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hidden="1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hidden="1"/>
    <row r="72" hidden="1"/>
    <row r="73" hidden="1"/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4" t="s">
        <v>112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3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4" t="str">
        <f>E7</f>
        <v>Zřízení nového parkoviště v ulici Na Šarlejích v Novém Bydžově</v>
      </c>
      <c r="F78" s="33"/>
      <c r="G78" s="33"/>
      <c r="H78" s="33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3" t="s">
        <v>105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2021_04_03 - SO 102 Zpevněné plochy II. etapa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3" t="s">
        <v>22</v>
      </c>
      <c r="D82" s="42"/>
      <c r="E82" s="42"/>
      <c r="F82" s="28" t="str">
        <f>F12</f>
        <v>Nový Bydžov</v>
      </c>
      <c r="G82" s="42"/>
      <c r="H82" s="42"/>
      <c r="I82" s="33" t="s">
        <v>24</v>
      </c>
      <c r="J82" s="74" t="str">
        <f>IF(J12="","",J12)</f>
        <v>19. 2. 2021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3" t="s">
        <v>30</v>
      </c>
      <c r="D84" s="42"/>
      <c r="E84" s="42"/>
      <c r="F84" s="28" t="str">
        <f>E15</f>
        <v>Město Nový Bydžov</v>
      </c>
      <c r="G84" s="42"/>
      <c r="H84" s="42"/>
      <c r="I84" s="33" t="s">
        <v>38</v>
      </c>
      <c r="J84" s="38" t="str">
        <f>E21</f>
        <v>PRODIN a.s.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3" t="s">
        <v>36</v>
      </c>
      <c r="D85" s="42"/>
      <c r="E85" s="42"/>
      <c r="F85" s="28" t="str">
        <f>IF(E18="","",E18)</f>
        <v>Vyplň údaj</v>
      </c>
      <c r="G85" s="42"/>
      <c r="H85" s="42"/>
      <c r="I85" s="33" t="s">
        <v>43</v>
      </c>
      <c r="J85" s="38" t="str">
        <f>E24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0" customFormat="1" ht="29.28" customHeight="1">
      <c r="A87" s="175"/>
      <c r="B87" s="176"/>
      <c r="C87" s="177" t="s">
        <v>113</v>
      </c>
      <c r="D87" s="178" t="s">
        <v>67</v>
      </c>
      <c r="E87" s="178" t="s">
        <v>63</v>
      </c>
      <c r="F87" s="178" t="s">
        <v>64</v>
      </c>
      <c r="G87" s="178" t="s">
        <v>114</v>
      </c>
      <c r="H87" s="178" t="s">
        <v>115</v>
      </c>
      <c r="I87" s="178" t="s">
        <v>116</v>
      </c>
      <c r="J87" s="179" t="s">
        <v>109</v>
      </c>
      <c r="K87" s="180" t="s">
        <v>117</v>
      </c>
      <c r="L87" s="181"/>
      <c r="M87" s="94" t="s">
        <v>44</v>
      </c>
      <c r="N87" s="95" t="s">
        <v>52</v>
      </c>
      <c r="O87" s="95" t="s">
        <v>118</v>
      </c>
      <c r="P87" s="95" t="s">
        <v>119</v>
      </c>
      <c r="Q87" s="95" t="s">
        <v>120</v>
      </c>
      <c r="R87" s="95" t="s">
        <v>121</v>
      </c>
      <c r="S87" s="95" t="s">
        <v>122</v>
      </c>
      <c r="T87" s="96" t="s">
        <v>123</v>
      </c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</row>
    <row r="88" s="2" customFormat="1" ht="22.8" customHeight="1">
      <c r="A88" s="40"/>
      <c r="B88" s="41"/>
      <c r="C88" s="101" t="s">
        <v>124</v>
      </c>
      <c r="D88" s="42"/>
      <c r="E88" s="42"/>
      <c r="F88" s="42"/>
      <c r="G88" s="42"/>
      <c r="H88" s="42"/>
      <c r="I88" s="42"/>
      <c r="J88" s="182">
        <f>BK88</f>
        <v>0</v>
      </c>
      <c r="K88" s="42"/>
      <c r="L88" s="46"/>
      <c r="M88" s="97"/>
      <c r="N88" s="183"/>
      <c r="O88" s="98"/>
      <c r="P88" s="184">
        <f>P89</f>
        <v>0</v>
      </c>
      <c r="Q88" s="98"/>
      <c r="R88" s="184">
        <f>R89</f>
        <v>139.77655780000001</v>
      </c>
      <c r="S88" s="98"/>
      <c r="T88" s="185">
        <f>T89</f>
        <v>23.601500000000001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8" t="s">
        <v>81</v>
      </c>
      <c r="AU88" s="18" t="s">
        <v>110</v>
      </c>
      <c r="BK88" s="186">
        <f>BK89</f>
        <v>0</v>
      </c>
    </row>
    <row r="89" s="11" customFormat="1" ht="25.92" customHeight="1">
      <c r="A89" s="11"/>
      <c r="B89" s="187"/>
      <c r="C89" s="188"/>
      <c r="D89" s="189" t="s">
        <v>81</v>
      </c>
      <c r="E89" s="190" t="s">
        <v>169</v>
      </c>
      <c r="F89" s="190" t="s">
        <v>170</v>
      </c>
      <c r="G89" s="188"/>
      <c r="H89" s="188"/>
      <c r="I89" s="191"/>
      <c r="J89" s="192">
        <f>BK89</f>
        <v>0</v>
      </c>
      <c r="K89" s="188"/>
      <c r="L89" s="193"/>
      <c r="M89" s="194"/>
      <c r="N89" s="195"/>
      <c r="O89" s="195"/>
      <c r="P89" s="196">
        <f>P90+P193+P204+P220+P283+P289+P373+P404</f>
        <v>0</v>
      </c>
      <c r="Q89" s="195"/>
      <c r="R89" s="196">
        <f>R90+R193+R204+R220+R283+R289+R373+R404</f>
        <v>139.77655780000001</v>
      </c>
      <c r="S89" s="195"/>
      <c r="T89" s="197">
        <f>T90+T193+T204+T220+T283+T289+T373+T404</f>
        <v>23.601500000000001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R89" s="198" t="s">
        <v>90</v>
      </c>
      <c r="AT89" s="199" t="s">
        <v>81</v>
      </c>
      <c r="AU89" s="199" t="s">
        <v>82</v>
      </c>
      <c r="AY89" s="198" t="s">
        <v>128</v>
      </c>
      <c r="BK89" s="200">
        <f>BK90+BK193+BK204+BK220+BK283+BK289+BK373+BK404</f>
        <v>0</v>
      </c>
    </row>
    <row r="90" s="11" customFormat="1" ht="22.8" customHeight="1">
      <c r="A90" s="11"/>
      <c r="B90" s="187"/>
      <c r="C90" s="188"/>
      <c r="D90" s="189" t="s">
        <v>81</v>
      </c>
      <c r="E90" s="226" t="s">
        <v>90</v>
      </c>
      <c r="F90" s="226" t="s">
        <v>171</v>
      </c>
      <c r="G90" s="188"/>
      <c r="H90" s="188"/>
      <c r="I90" s="191"/>
      <c r="J90" s="227">
        <f>BK90</f>
        <v>0</v>
      </c>
      <c r="K90" s="188"/>
      <c r="L90" s="193"/>
      <c r="M90" s="194"/>
      <c r="N90" s="195"/>
      <c r="O90" s="195"/>
      <c r="P90" s="196">
        <f>SUM(P91:P192)</f>
        <v>0</v>
      </c>
      <c r="Q90" s="195"/>
      <c r="R90" s="196">
        <f>SUM(R91:R192)</f>
        <v>19.174345000000002</v>
      </c>
      <c r="S90" s="195"/>
      <c r="T90" s="197">
        <f>SUM(T91:T192)</f>
        <v>23.601500000000001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R90" s="198" t="s">
        <v>90</v>
      </c>
      <c r="AT90" s="199" t="s">
        <v>81</v>
      </c>
      <c r="AU90" s="199" t="s">
        <v>90</v>
      </c>
      <c r="AY90" s="198" t="s">
        <v>128</v>
      </c>
      <c r="BK90" s="200">
        <f>SUM(BK91:BK192)</f>
        <v>0</v>
      </c>
    </row>
    <row r="91" s="2" customFormat="1" ht="24.15" customHeight="1">
      <c r="A91" s="40"/>
      <c r="B91" s="41"/>
      <c r="C91" s="201" t="s">
        <v>90</v>
      </c>
      <c r="D91" s="201" t="s">
        <v>129</v>
      </c>
      <c r="E91" s="202" t="s">
        <v>809</v>
      </c>
      <c r="F91" s="203" t="s">
        <v>810</v>
      </c>
      <c r="G91" s="204" t="s">
        <v>174</v>
      </c>
      <c r="H91" s="205">
        <v>3</v>
      </c>
      <c r="I91" s="206"/>
      <c r="J91" s="207">
        <f>ROUND(I91*H91,2)</f>
        <v>0</v>
      </c>
      <c r="K91" s="208"/>
      <c r="L91" s="46"/>
      <c r="M91" s="209" t="s">
        <v>44</v>
      </c>
      <c r="N91" s="210" t="s">
        <v>53</v>
      </c>
      <c r="O91" s="86"/>
      <c r="P91" s="211">
        <f>O91*H91</f>
        <v>0</v>
      </c>
      <c r="Q91" s="211">
        <v>0</v>
      </c>
      <c r="R91" s="211">
        <f>Q91*H91</f>
        <v>0</v>
      </c>
      <c r="S91" s="211">
        <v>0.26000000000000001</v>
      </c>
      <c r="T91" s="212">
        <f>S91*H91</f>
        <v>0.78000000000000003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3" t="s">
        <v>133</v>
      </c>
      <c r="AT91" s="213" t="s">
        <v>129</v>
      </c>
      <c r="AU91" s="213" t="s">
        <v>21</v>
      </c>
      <c r="AY91" s="18" t="s">
        <v>128</v>
      </c>
      <c r="BE91" s="214">
        <f>IF(N91="základní",J91,0)</f>
        <v>0</v>
      </c>
      <c r="BF91" s="214">
        <f>IF(N91="snížená",J91,0)</f>
        <v>0</v>
      </c>
      <c r="BG91" s="214">
        <f>IF(N91="zákl. přenesená",J91,0)</f>
        <v>0</v>
      </c>
      <c r="BH91" s="214">
        <f>IF(N91="sníž. přenesená",J91,0)</f>
        <v>0</v>
      </c>
      <c r="BI91" s="214">
        <f>IF(N91="nulová",J91,0)</f>
        <v>0</v>
      </c>
      <c r="BJ91" s="18" t="s">
        <v>90</v>
      </c>
      <c r="BK91" s="214">
        <f>ROUND(I91*H91,2)</f>
        <v>0</v>
      </c>
      <c r="BL91" s="18" t="s">
        <v>133</v>
      </c>
      <c r="BM91" s="213" t="s">
        <v>811</v>
      </c>
    </row>
    <row r="92" s="2" customFormat="1">
      <c r="A92" s="40"/>
      <c r="B92" s="41"/>
      <c r="C92" s="42"/>
      <c r="D92" s="228" t="s">
        <v>176</v>
      </c>
      <c r="E92" s="42"/>
      <c r="F92" s="229" t="s">
        <v>812</v>
      </c>
      <c r="G92" s="42"/>
      <c r="H92" s="42"/>
      <c r="I92" s="230"/>
      <c r="J92" s="42"/>
      <c r="K92" s="42"/>
      <c r="L92" s="46"/>
      <c r="M92" s="231"/>
      <c r="N92" s="232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8" t="s">
        <v>176</v>
      </c>
      <c r="AU92" s="18" t="s">
        <v>21</v>
      </c>
    </row>
    <row r="93" s="2" customFormat="1">
      <c r="A93" s="40"/>
      <c r="B93" s="41"/>
      <c r="C93" s="42"/>
      <c r="D93" s="233" t="s">
        <v>178</v>
      </c>
      <c r="E93" s="42"/>
      <c r="F93" s="234" t="s">
        <v>187</v>
      </c>
      <c r="G93" s="42"/>
      <c r="H93" s="42"/>
      <c r="I93" s="230"/>
      <c r="J93" s="42"/>
      <c r="K93" s="42"/>
      <c r="L93" s="46"/>
      <c r="M93" s="231"/>
      <c r="N93" s="232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8" t="s">
        <v>178</v>
      </c>
      <c r="AU93" s="18" t="s">
        <v>21</v>
      </c>
    </row>
    <row r="94" s="13" customFormat="1">
      <c r="A94" s="13"/>
      <c r="B94" s="235"/>
      <c r="C94" s="236"/>
      <c r="D94" s="233" t="s">
        <v>180</v>
      </c>
      <c r="E94" s="237" t="s">
        <v>44</v>
      </c>
      <c r="F94" s="238" t="s">
        <v>813</v>
      </c>
      <c r="G94" s="236"/>
      <c r="H94" s="239">
        <v>3</v>
      </c>
      <c r="I94" s="240"/>
      <c r="J94" s="236"/>
      <c r="K94" s="236"/>
      <c r="L94" s="241"/>
      <c r="M94" s="242"/>
      <c r="N94" s="243"/>
      <c r="O94" s="243"/>
      <c r="P94" s="243"/>
      <c r="Q94" s="243"/>
      <c r="R94" s="243"/>
      <c r="S94" s="243"/>
      <c r="T94" s="24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5" t="s">
        <v>180</v>
      </c>
      <c r="AU94" s="245" t="s">
        <v>21</v>
      </c>
      <c r="AV94" s="13" t="s">
        <v>21</v>
      </c>
      <c r="AW94" s="13" t="s">
        <v>42</v>
      </c>
      <c r="AX94" s="13" t="s">
        <v>82</v>
      </c>
      <c r="AY94" s="245" t="s">
        <v>128</v>
      </c>
    </row>
    <row r="95" s="14" customFormat="1">
      <c r="A95" s="14"/>
      <c r="B95" s="246"/>
      <c r="C95" s="247"/>
      <c r="D95" s="233" t="s">
        <v>180</v>
      </c>
      <c r="E95" s="248" t="s">
        <v>44</v>
      </c>
      <c r="F95" s="249" t="s">
        <v>182</v>
      </c>
      <c r="G95" s="247"/>
      <c r="H95" s="250">
        <v>3</v>
      </c>
      <c r="I95" s="251"/>
      <c r="J95" s="247"/>
      <c r="K95" s="247"/>
      <c r="L95" s="252"/>
      <c r="M95" s="253"/>
      <c r="N95" s="254"/>
      <c r="O95" s="254"/>
      <c r="P95" s="254"/>
      <c r="Q95" s="254"/>
      <c r="R95" s="254"/>
      <c r="S95" s="254"/>
      <c r="T95" s="255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6" t="s">
        <v>180</v>
      </c>
      <c r="AU95" s="256" t="s">
        <v>21</v>
      </c>
      <c r="AV95" s="14" t="s">
        <v>133</v>
      </c>
      <c r="AW95" s="14" t="s">
        <v>42</v>
      </c>
      <c r="AX95" s="14" t="s">
        <v>90</v>
      </c>
      <c r="AY95" s="256" t="s">
        <v>128</v>
      </c>
    </row>
    <row r="96" s="2" customFormat="1" ht="24.15" customHeight="1">
      <c r="A96" s="40"/>
      <c r="B96" s="41"/>
      <c r="C96" s="201" t="s">
        <v>21</v>
      </c>
      <c r="D96" s="201" t="s">
        <v>129</v>
      </c>
      <c r="E96" s="202" t="s">
        <v>194</v>
      </c>
      <c r="F96" s="203" t="s">
        <v>195</v>
      </c>
      <c r="G96" s="204" t="s">
        <v>174</v>
      </c>
      <c r="H96" s="205">
        <v>10.5</v>
      </c>
      <c r="I96" s="206"/>
      <c r="J96" s="207">
        <f>ROUND(I96*H96,2)</f>
        <v>0</v>
      </c>
      <c r="K96" s="208"/>
      <c r="L96" s="46"/>
      <c r="M96" s="209" t="s">
        <v>44</v>
      </c>
      <c r="N96" s="210" t="s">
        <v>53</v>
      </c>
      <c r="O96" s="86"/>
      <c r="P96" s="211">
        <f>O96*H96</f>
        <v>0</v>
      </c>
      <c r="Q96" s="211">
        <v>0</v>
      </c>
      <c r="R96" s="211">
        <f>Q96*H96</f>
        <v>0</v>
      </c>
      <c r="S96" s="211">
        <v>0.625</v>
      </c>
      <c r="T96" s="212">
        <f>S96*H96</f>
        <v>6.5625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3" t="s">
        <v>133</v>
      </c>
      <c r="AT96" s="213" t="s">
        <v>129</v>
      </c>
      <c r="AU96" s="213" t="s">
        <v>21</v>
      </c>
      <c r="AY96" s="18" t="s">
        <v>128</v>
      </c>
      <c r="BE96" s="214">
        <f>IF(N96="základní",J96,0)</f>
        <v>0</v>
      </c>
      <c r="BF96" s="214">
        <f>IF(N96="snížená",J96,0)</f>
        <v>0</v>
      </c>
      <c r="BG96" s="214">
        <f>IF(N96="zákl. přenesená",J96,0)</f>
        <v>0</v>
      </c>
      <c r="BH96" s="214">
        <f>IF(N96="sníž. přenesená",J96,0)</f>
        <v>0</v>
      </c>
      <c r="BI96" s="214">
        <f>IF(N96="nulová",J96,0)</f>
        <v>0</v>
      </c>
      <c r="BJ96" s="18" t="s">
        <v>90</v>
      </c>
      <c r="BK96" s="214">
        <f>ROUND(I96*H96,2)</f>
        <v>0</v>
      </c>
      <c r="BL96" s="18" t="s">
        <v>133</v>
      </c>
      <c r="BM96" s="213" t="s">
        <v>814</v>
      </c>
    </row>
    <row r="97" s="2" customFormat="1">
      <c r="A97" s="40"/>
      <c r="B97" s="41"/>
      <c r="C97" s="42"/>
      <c r="D97" s="228" t="s">
        <v>176</v>
      </c>
      <c r="E97" s="42"/>
      <c r="F97" s="229" t="s">
        <v>197</v>
      </c>
      <c r="G97" s="42"/>
      <c r="H97" s="42"/>
      <c r="I97" s="230"/>
      <c r="J97" s="42"/>
      <c r="K97" s="42"/>
      <c r="L97" s="46"/>
      <c r="M97" s="231"/>
      <c r="N97" s="232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8" t="s">
        <v>176</v>
      </c>
      <c r="AU97" s="18" t="s">
        <v>21</v>
      </c>
    </row>
    <row r="98" s="2" customFormat="1">
      <c r="A98" s="40"/>
      <c r="B98" s="41"/>
      <c r="C98" s="42"/>
      <c r="D98" s="233" t="s">
        <v>178</v>
      </c>
      <c r="E98" s="42"/>
      <c r="F98" s="234" t="s">
        <v>187</v>
      </c>
      <c r="G98" s="42"/>
      <c r="H98" s="42"/>
      <c r="I98" s="230"/>
      <c r="J98" s="42"/>
      <c r="K98" s="42"/>
      <c r="L98" s="46"/>
      <c r="M98" s="231"/>
      <c r="N98" s="232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8" t="s">
        <v>178</v>
      </c>
      <c r="AU98" s="18" t="s">
        <v>21</v>
      </c>
    </row>
    <row r="99" s="13" customFormat="1">
      <c r="A99" s="13"/>
      <c r="B99" s="235"/>
      <c r="C99" s="236"/>
      <c r="D99" s="233" t="s">
        <v>180</v>
      </c>
      <c r="E99" s="237" t="s">
        <v>44</v>
      </c>
      <c r="F99" s="238" t="s">
        <v>815</v>
      </c>
      <c r="G99" s="236"/>
      <c r="H99" s="239">
        <v>10.5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180</v>
      </c>
      <c r="AU99" s="245" t="s">
        <v>21</v>
      </c>
      <c r="AV99" s="13" t="s">
        <v>21</v>
      </c>
      <c r="AW99" s="13" t="s">
        <v>42</v>
      </c>
      <c r="AX99" s="13" t="s">
        <v>82</v>
      </c>
      <c r="AY99" s="245" t="s">
        <v>128</v>
      </c>
    </row>
    <row r="100" s="14" customFormat="1">
      <c r="A100" s="14"/>
      <c r="B100" s="246"/>
      <c r="C100" s="247"/>
      <c r="D100" s="233" t="s">
        <v>180</v>
      </c>
      <c r="E100" s="248" t="s">
        <v>44</v>
      </c>
      <c r="F100" s="249" t="s">
        <v>182</v>
      </c>
      <c r="G100" s="247"/>
      <c r="H100" s="250">
        <v>10.5</v>
      </c>
      <c r="I100" s="251"/>
      <c r="J100" s="247"/>
      <c r="K100" s="247"/>
      <c r="L100" s="252"/>
      <c r="M100" s="253"/>
      <c r="N100" s="254"/>
      <c r="O100" s="254"/>
      <c r="P100" s="254"/>
      <c r="Q100" s="254"/>
      <c r="R100" s="254"/>
      <c r="S100" s="254"/>
      <c r="T100" s="25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6" t="s">
        <v>180</v>
      </c>
      <c r="AU100" s="256" t="s">
        <v>21</v>
      </c>
      <c r="AV100" s="14" t="s">
        <v>133</v>
      </c>
      <c r="AW100" s="14" t="s">
        <v>42</v>
      </c>
      <c r="AX100" s="14" t="s">
        <v>90</v>
      </c>
      <c r="AY100" s="256" t="s">
        <v>128</v>
      </c>
    </row>
    <row r="101" s="2" customFormat="1" ht="24.15" customHeight="1">
      <c r="A101" s="40"/>
      <c r="B101" s="41"/>
      <c r="C101" s="201" t="s">
        <v>138</v>
      </c>
      <c r="D101" s="201" t="s">
        <v>129</v>
      </c>
      <c r="E101" s="202" t="s">
        <v>199</v>
      </c>
      <c r="F101" s="203" t="s">
        <v>200</v>
      </c>
      <c r="G101" s="204" t="s">
        <v>174</v>
      </c>
      <c r="H101" s="205">
        <v>16</v>
      </c>
      <c r="I101" s="206"/>
      <c r="J101" s="207">
        <f>ROUND(I101*H101,2)</f>
        <v>0</v>
      </c>
      <c r="K101" s="208"/>
      <c r="L101" s="46"/>
      <c r="M101" s="209" t="s">
        <v>44</v>
      </c>
      <c r="N101" s="210" t="s">
        <v>53</v>
      </c>
      <c r="O101" s="86"/>
      <c r="P101" s="211">
        <f>O101*H101</f>
        <v>0</v>
      </c>
      <c r="Q101" s="211">
        <v>8.0000000000000007E-05</v>
      </c>
      <c r="R101" s="211">
        <f>Q101*H101</f>
        <v>0.0012800000000000001</v>
      </c>
      <c r="S101" s="211">
        <v>0.23000000000000001</v>
      </c>
      <c r="T101" s="212">
        <f>S101*H101</f>
        <v>3.6800000000000002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3" t="s">
        <v>133</v>
      </c>
      <c r="AT101" s="213" t="s">
        <v>129</v>
      </c>
      <c r="AU101" s="213" t="s">
        <v>21</v>
      </c>
      <c r="AY101" s="18" t="s">
        <v>128</v>
      </c>
      <c r="BE101" s="214">
        <f>IF(N101="základní",J101,0)</f>
        <v>0</v>
      </c>
      <c r="BF101" s="214">
        <f>IF(N101="snížená",J101,0)</f>
        <v>0</v>
      </c>
      <c r="BG101" s="214">
        <f>IF(N101="zákl. přenesená",J101,0)</f>
        <v>0</v>
      </c>
      <c r="BH101" s="214">
        <f>IF(N101="sníž. přenesená",J101,0)</f>
        <v>0</v>
      </c>
      <c r="BI101" s="214">
        <f>IF(N101="nulová",J101,0)</f>
        <v>0</v>
      </c>
      <c r="BJ101" s="18" t="s">
        <v>90</v>
      </c>
      <c r="BK101" s="214">
        <f>ROUND(I101*H101,2)</f>
        <v>0</v>
      </c>
      <c r="BL101" s="18" t="s">
        <v>133</v>
      </c>
      <c r="BM101" s="213" t="s">
        <v>816</v>
      </c>
    </row>
    <row r="102" s="2" customFormat="1">
      <c r="A102" s="40"/>
      <c r="B102" s="41"/>
      <c r="C102" s="42"/>
      <c r="D102" s="228" t="s">
        <v>176</v>
      </c>
      <c r="E102" s="42"/>
      <c r="F102" s="229" t="s">
        <v>202</v>
      </c>
      <c r="G102" s="42"/>
      <c r="H102" s="42"/>
      <c r="I102" s="230"/>
      <c r="J102" s="42"/>
      <c r="K102" s="42"/>
      <c r="L102" s="46"/>
      <c r="M102" s="231"/>
      <c r="N102" s="232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8" t="s">
        <v>176</v>
      </c>
      <c r="AU102" s="18" t="s">
        <v>21</v>
      </c>
    </row>
    <row r="103" s="2" customFormat="1">
      <c r="A103" s="40"/>
      <c r="B103" s="41"/>
      <c r="C103" s="42"/>
      <c r="D103" s="233" t="s">
        <v>178</v>
      </c>
      <c r="E103" s="42"/>
      <c r="F103" s="234" t="s">
        <v>187</v>
      </c>
      <c r="G103" s="42"/>
      <c r="H103" s="42"/>
      <c r="I103" s="230"/>
      <c r="J103" s="42"/>
      <c r="K103" s="42"/>
      <c r="L103" s="46"/>
      <c r="M103" s="231"/>
      <c r="N103" s="232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8" t="s">
        <v>178</v>
      </c>
      <c r="AU103" s="18" t="s">
        <v>21</v>
      </c>
    </row>
    <row r="104" s="13" customFormat="1">
      <c r="A104" s="13"/>
      <c r="B104" s="235"/>
      <c r="C104" s="236"/>
      <c r="D104" s="233" t="s">
        <v>180</v>
      </c>
      <c r="E104" s="237" t="s">
        <v>44</v>
      </c>
      <c r="F104" s="238" t="s">
        <v>817</v>
      </c>
      <c r="G104" s="236"/>
      <c r="H104" s="239">
        <v>16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5" t="s">
        <v>180</v>
      </c>
      <c r="AU104" s="245" t="s">
        <v>21</v>
      </c>
      <c r="AV104" s="13" t="s">
        <v>21</v>
      </c>
      <c r="AW104" s="13" t="s">
        <v>42</v>
      </c>
      <c r="AX104" s="13" t="s">
        <v>82</v>
      </c>
      <c r="AY104" s="245" t="s">
        <v>128</v>
      </c>
    </row>
    <row r="105" s="14" customFormat="1">
      <c r="A105" s="14"/>
      <c r="B105" s="246"/>
      <c r="C105" s="247"/>
      <c r="D105" s="233" t="s">
        <v>180</v>
      </c>
      <c r="E105" s="248" t="s">
        <v>44</v>
      </c>
      <c r="F105" s="249" t="s">
        <v>182</v>
      </c>
      <c r="G105" s="247"/>
      <c r="H105" s="250">
        <v>16</v>
      </c>
      <c r="I105" s="251"/>
      <c r="J105" s="247"/>
      <c r="K105" s="247"/>
      <c r="L105" s="252"/>
      <c r="M105" s="253"/>
      <c r="N105" s="254"/>
      <c r="O105" s="254"/>
      <c r="P105" s="254"/>
      <c r="Q105" s="254"/>
      <c r="R105" s="254"/>
      <c r="S105" s="254"/>
      <c r="T105" s="25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6" t="s">
        <v>180</v>
      </c>
      <c r="AU105" s="256" t="s">
        <v>21</v>
      </c>
      <c r="AV105" s="14" t="s">
        <v>133</v>
      </c>
      <c r="AW105" s="14" t="s">
        <v>42</v>
      </c>
      <c r="AX105" s="14" t="s">
        <v>90</v>
      </c>
      <c r="AY105" s="256" t="s">
        <v>128</v>
      </c>
    </row>
    <row r="106" s="2" customFormat="1" ht="33" customHeight="1">
      <c r="A106" s="40"/>
      <c r="B106" s="41"/>
      <c r="C106" s="201" t="s">
        <v>133</v>
      </c>
      <c r="D106" s="201" t="s">
        <v>129</v>
      </c>
      <c r="E106" s="202" t="s">
        <v>204</v>
      </c>
      <c r="F106" s="203" t="s">
        <v>205</v>
      </c>
      <c r="G106" s="204" t="s">
        <v>174</v>
      </c>
      <c r="H106" s="205">
        <v>32</v>
      </c>
      <c r="I106" s="206"/>
      <c r="J106" s="207">
        <f>ROUND(I106*H106,2)</f>
        <v>0</v>
      </c>
      <c r="K106" s="208"/>
      <c r="L106" s="46"/>
      <c r="M106" s="209" t="s">
        <v>44</v>
      </c>
      <c r="N106" s="210" t="s">
        <v>53</v>
      </c>
      <c r="O106" s="86"/>
      <c r="P106" s="211">
        <f>O106*H106</f>
        <v>0</v>
      </c>
      <c r="Q106" s="211">
        <v>4.0000000000000003E-05</v>
      </c>
      <c r="R106" s="211">
        <f>Q106*H106</f>
        <v>0.0012800000000000001</v>
      </c>
      <c r="S106" s="211">
        <v>0.091999999999999998</v>
      </c>
      <c r="T106" s="212">
        <f>S106*H106</f>
        <v>2.944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3" t="s">
        <v>133</v>
      </c>
      <c r="AT106" s="213" t="s">
        <v>129</v>
      </c>
      <c r="AU106" s="213" t="s">
        <v>21</v>
      </c>
      <c r="AY106" s="18" t="s">
        <v>128</v>
      </c>
      <c r="BE106" s="214">
        <f>IF(N106="základní",J106,0)</f>
        <v>0</v>
      </c>
      <c r="BF106" s="214">
        <f>IF(N106="snížená",J106,0)</f>
        <v>0</v>
      </c>
      <c r="BG106" s="214">
        <f>IF(N106="zákl. přenesená",J106,0)</f>
        <v>0</v>
      </c>
      <c r="BH106" s="214">
        <f>IF(N106="sníž. přenesená",J106,0)</f>
        <v>0</v>
      </c>
      <c r="BI106" s="214">
        <f>IF(N106="nulová",J106,0)</f>
        <v>0</v>
      </c>
      <c r="BJ106" s="18" t="s">
        <v>90</v>
      </c>
      <c r="BK106" s="214">
        <f>ROUND(I106*H106,2)</f>
        <v>0</v>
      </c>
      <c r="BL106" s="18" t="s">
        <v>133</v>
      </c>
      <c r="BM106" s="213" t="s">
        <v>818</v>
      </c>
    </row>
    <row r="107" s="2" customFormat="1">
      <c r="A107" s="40"/>
      <c r="B107" s="41"/>
      <c r="C107" s="42"/>
      <c r="D107" s="228" t="s">
        <v>176</v>
      </c>
      <c r="E107" s="42"/>
      <c r="F107" s="229" t="s">
        <v>207</v>
      </c>
      <c r="G107" s="42"/>
      <c r="H107" s="42"/>
      <c r="I107" s="230"/>
      <c r="J107" s="42"/>
      <c r="K107" s="42"/>
      <c r="L107" s="46"/>
      <c r="M107" s="231"/>
      <c r="N107" s="232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8" t="s">
        <v>176</v>
      </c>
      <c r="AU107" s="18" t="s">
        <v>21</v>
      </c>
    </row>
    <row r="108" s="2" customFormat="1">
      <c r="A108" s="40"/>
      <c r="B108" s="41"/>
      <c r="C108" s="42"/>
      <c r="D108" s="233" t="s">
        <v>178</v>
      </c>
      <c r="E108" s="42"/>
      <c r="F108" s="234" t="s">
        <v>187</v>
      </c>
      <c r="G108" s="42"/>
      <c r="H108" s="42"/>
      <c r="I108" s="230"/>
      <c r="J108" s="42"/>
      <c r="K108" s="42"/>
      <c r="L108" s="46"/>
      <c r="M108" s="231"/>
      <c r="N108" s="232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8" t="s">
        <v>178</v>
      </c>
      <c r="AU108" s="18" t="s">
        <v>21</v>
      </c>
    </row>
    <row r="109" s="13" customFormat="1">
      <c r="A109" s="13"/>
      <c r="B109" s="235"/>
      <c r="C109" s="236"/>
      <c r="D109" s="233" t="s">
        <v>180</v>
      </c>
      <c r="E109" s="237" t="s">
        <v>44</v>
      </c>
      <c r="F109" s="238" t="s">
        <v>819</v>
      </c>
      <c r="G109" s="236"/>
      <c r="H109" s="239">
        <v>32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5" t="s">
        <v>180</v>
      </c>
      <c r="AU109" s="245" t="s">
        <v>21</v>
      </c>
      <c r="AV109" s="13" t="s">
        <v>21</v>
      </c>
      <c r="AW109" s="13" t="s">
        <v>42</v>
      </c>
      <c r="AX109" s="13" t="s">
        <v>82</v>
      </c>
      <c r="AY109" s="245" t="s">
        <v>128</v>
      </c>
    </row>
    <row r="110" s="14" customFormat="1">
      <c r="A110" s="14"/>
      <c r="B110" s="246"/>
      <c r="C110" s="247"/>
      <c r="D110" s="233" t="s">
        <v>180</v>
      </c>
      <c r="E110" s="248" t="s">
        <v>44</v>
      </c>
      <c r="F110" s="249" t="s">
        <v>182</v>
      </c>
      <c r="G110" s="247"/>
      <c r="H110" s="250">
        <v>32</v>
      </c>
      <c r="I110" s="251"/>
      <c r="J110" s="247"/>
      <c r="K110" s="247"/>
      <c r="L110" s="252"/>
      <c r="M110" s="253"/>
      <c r="N110" s="254"/>
      <c r="O110" s="254"/>
      <c r="P110" s="254"/>
      <c r="Q110" s="254"/>
      <c r="R110" s="254"/>
      <c r="S110" s="254"/>
      <c r="T110" s="25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6" t="s">
        <v>180</v>
      </c>
      <c r="AU110" s="256" t="s">
        <v>21</v>
      </c>
      <c r="AV110" s="14" t="s">
        <v>133</v>
      </c>
      <c r="AW110" s="14" t="s">
        <v>42</v>
      </c>
      <c r="AX110" s="14" t="s">
        <v>90</v>
      </c>
      <c r="AY110" s="256" t="s">
        <v>128</v>
      </c>
    </row>
    <row r="111" s="2" customFormat="1" ht="16.5" customHeight="1">
      <c r="A111" s="40"/>
      <c r="B111" s="41"/>
      <c r="C111" s="201" t="s">
        <v>127</v>
      </c>
      <c r="D111" s="201" t="s">
        <v>129</v>
      </c>
      <c r="E111" s="202" t="s">
        <v>214</v>
      </c>
      <c r="F111" s="203" t="s">
        <v>215</v>
      </c>
      <c r="G111" s="204" t="s">
        <v>216</v>
      </c>
      <c r="H111" s="205">
        <v>47</v>
      </c>
      <c r="I111" s="206"/>
      <c r="J111" s="207">
        <f>ROUND(I111*H111,2)</f>
        <v>0</v>
      </c>
      <c r="K111" s="208"/>
      <c r="L111" s="46"/>
      <c r="M111" s="209" t="s">
        <v>44</v>
      </c>
      <c r="N111" s="210" t="s">
        <v>53</v>
      </c>
      <c r="O111" s="86"/>
      <c r="P111" s="211">
        <f>O111*H111</f>
        <v>0</v>
      </c>
      <c r="Q111" s="211">
        <v>0</v>
      </c>
      <c r="R111" s="211">
        <f>Q111*H111</f>
        <v>0</v>
      </c>
      <c r="S111" s="211">
        <v>0.20499999999999999</v>
      </c>
      <c r="T111" s="212">
        <f>S111*H111</f>
        <v>9.6349999999999998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3" t="s">
        <v>133</v>
      </c>
      <c r="AT111" s="213" t="s">
        <v>129</v>
      </c>
      <c r="AU111" s="213" t="s">
        <v>21</v>
      </c>
      <c r="AY111" s="18" t="s">
        <v>128</v>
      </c>
      <c r="BE111" s="214">
        <f>IF(N111="základní",J111,0)</f>
        <v>0</v>
      </c>
      <c r="BF111" s="214">
        <f>IF(N111="snížená",J111,0)</f>
        <v>0</v>
      </c>
      <c r="BG111" s="214">
        <f>IF(N111="zákl. přenesená",J111,0)</f>
        <v>0</v>
      </c>
      <c r="BH111" s="214">
        <f>IF(N111="sníž. přenesená",J111,0)</f>
        <v>0</v>
      </c>
      <c r="BI111" s="214">
        <f>IF(N111="nulová",J111,0)</f>
        <v>0</v>
      </c>
      <c r="BJ111" s="18" t="s">
        <v>90</v>
      </c>
      <c r="BK111" s="214">
        <f>ROUND(I111*H111,2)</f>
        <v>0</v>
      </c>
      <c r="BL111" s="18" t="s">
        <v>133</v>
      </c>
      <c r="BM111" s="213" t="s">
        <v>820</v>
      </c>
    </row>
    <row r="112" s="2" customFormat="1">
      <c r="A112" s="40"/>
      <c r="B112" s="41"/>
      <c r="C112" s="42"/>
      <c r="D112" s="228" t="s">
        <v>176</v>
      </c>
      <c r="E112" s="42"/>
      <c r="F112" s="229" t="s">
        <v>218</v>
      </c>
      <c r="G112" s="42"/>
      <c r="H112" s="42"/>
      <c r="I112" s="230"/>
      <c r="J112" s="42"/>
      <c r="K112" s="42"/>
      <c r="L112" s="46"/>
      <c r="M112" s="231"/>
      <c r="N112" s="232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8" t="s">
        <v>176</v>
      </c>
      <c r="AU112" s="18" t="s">
        <v>21</v>
      </c>
    </row>
    <row r="113" s="2" customFormat="1">
      <c r="A113" s="40"/>
      <c r="B113" s="41"/>
      <c r="C113" s="42"/>
      <c r="D113" s="233" t="s">
        <v>178</v>
      </c>
      <c r="E113" s="42"/>
      <c r="F113" s="234" t="s">
        <v>187</v>
      </c>
      <c r="G113" s="42"/>
      <c r="H113" s="42"/>
      <c r="I113" s="230"/>
      <c r="J113" s="42"/>
      <c r="K113" s="42"/>
      <c r="L113" s="46"/>
      <c r="M113" s="231"/>
      <c r="N113" s="232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8" t="s">
        <v>178</v>
      </c>
      <c r="AU113" s="18" t="s">
        <v>21</v>
      </c>
    </row>
    <row r="114" s="13" customFormat="1">
      <c r="A114" s="13"/>
      <c r="B114" s="235"/>
      <c r="C114" s="236"/>
      <c r="D114" s="233" t="s">
        <v>180</v>
      </c>
      <c r="E114" s="237" t="s">
        <v>44</v>
      </c>
      <c r="F114" s="238" t="s">
        <v>821</v>
      </c>
      <c r="G114" s="236"/>
      <c r="H114" s="239">
        <v>42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180</v>
      </c>
      <c r="AU114" s="245" t="s">
        <v>21</v>
      </c>
      <c r="AV114" s="13" t="s">
        <v>21</v>
      </c>
      <c r="AW114" s="13" t="s">
        <v>42</v>
      </c>
      <c r="AX114" s="13" t="s">
        <v>82</v>
      </c>
      <c r="AY114" s="245" t="s">
        <v>128</v>
      </c>
    </row>
    <row r="115" s="13" customFormat="1">
      <c r="A115" s="13"/>
      <c r="B115" s="235"/>
      <c r="C115" s="236"/>
      <c r="D115" s="233" t="s">
        <v>180</v>
      </c>
      <c r="E115" s="237" t="s">
        <v>44</v>
      </c>
      <c r="F115" s="238" t="s">
        <v>822</v>
      </c>
      <c r="G115" s="236"/>
      <c r="H115" s="239">
        <v>5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180</v>
      </c>
      <c r="AU115" s="245" t="s">
        <v>21</v>
      </c>
      <c r="AV115" s="13" t="s">
        <v>21</v>
      </c>
      <c r="AW115" s="13" t="s">
        <v>42</v>
      </c>
      <c r="AX115" s="13" t="s">
        <v>82</v>
      </c>
      <c r="AY115" s="245" t="s">
        <v>128</v>
      </c>
    </row>
    <row r="116" s="14" customFormat="1">
      <c r="A116" s="14"/>
      <c r="B116" s="246"/>
      <c r="C116" s="247"/>
      <c r="D116" s="233" t="s">
        <v>180</v>
      </c>
      <c r="E116" s="248" t="s">
        <v>44</v>
      </c>
      <c r="F116" s="249" t="s">
        <v>182</v>
      </c>
      <c r="G116" s="247"/>
      <c r="H116" s="250">
        <v>47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6" t="s">
        <v>180</v>
      </c>
      <c r="AU116" s="256" t="s">
        <v>21</v>
      </c>
      <c r="AV116" s="14" t="s">
        <v>133</v>
      </c>
      <c r="AW116" s="14" t="s">
        <v>42</v>
      </c>
      <c r="AX116" s="14" t="s">
        <v>90</v>
      </c>
      <c r="AY116" s="256" t="s">
        <v>128</v>
      </c>
    </row>
    <row r="117" s="2" customFormat="1" ht="33" customHeight="1">
      <c r="A117" s="40"/>
      <c r="B117" s="41"/>
      <c r="C117" s="201" t="s">
        <v>148</v>
      </c>
      <c r="D117" s="201" t="s">
        <v>129</v>
      </c>
      <c r="E117" s="202" t="s">
        <v>222</v>
      </c>
      <c r="F117" s="203" t="s">
        <v>223</v>
      </c>
      <c r="G117" s="204" t="s">
        <v>224</v>
      </c>
      <c r="H117" s="205">
        <v>20.649999999999999</v>
      </c>
      <c r="I117" s="206"/>
      <c r="J117" s="207">
        <f>ROUND(I117*H117,2)</f>
        <v>0</v>
      </c>
      <c r="K117" s="208"/>
      <c r="L117" s="46"/>
      <c r="M117" s="209" t="s">
        <v>44</v>
      </c>
      <c r="N117" s="210" t="s">
        <v>53</v>
      </c>
      <c r="O117" s="86"/>
      <c r="P117" s="211">
        <f>O117*H117</f>
        <v>0</v>
      </c>
      <c r="Q117" s="211">
        <v>0</v>
      </c>
      <c r="R117" s="211">
        <f>Q117*H117</f>
        <v>0</v>
      </c>
      <c r="S117" s="211">
        <v>0</v>
      </c>
      <c r="T117" s="212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3" t="s">
        <v>133</v>
      </c>
      <c r="AT117" s="213" t="s">
        <v>129</v>
      </c>
      <c r="AU117" s="213" t="s">
        <v>21</v>
      </c>
      <c r="AY117" s="18" t="s">
        <v>128</v>
      </c>
      <c r="BE117" s="214">
        <f>IF(N117="základní",J117,0)</f>
        <v>0</v>
      </c>
      <c r="BF117" s="214">
        <f>IF(N117="snížená",J117,0)</f>
        <v>0</v>
      </c>
      <c r="BG117" s="214">
        <f>IF(N117="zákl. přenesená",J117,0)</f>
        <v>0</v>
      </c>
      <c r="BH117" s="214">
        <f>IF(N117="sníž. přenesená",J117,0)</f>
        <v>0</v>
      </c>
      <c r="BI117" s="214">
        <f>IF(N117="nulová",J117,0)</f>
        <v>0</v>
      </c>
      <c r="BJ117" s="18" t="s">
        <v>90</v>
      </c>
      <c r="BK117" s="214">
        <f>ROUND(I117*H117,2)</f>
        <v>0</v>
      </c>
      <c r="BL117" s="18" t="s">
        <v>133</v>
      </c>
      <c r="BM117" s="213" t="s">
        <v>823</v>
      </c>
    </row>
    <row r="118" s="2" customFormat="1">
      <c r="A118" s="40"/>
      <c r="B118" s="41"/>
      <c r="C118" s="42"/>
      <c r="D118" s="228" t="s">
        <v>176</v>
      </c>
      <c r="E118" s="42"/>
      <c r="F118" s="229" t="s">
        <v>226</v>
      </c>
      <c r="G118" s="42"/>
      <c r="H118" s="42"/>
      <c r="I118" s="230"/>
      <c r="J118" s="42"/>
      <c r="K118" s="42"/>
      <c r="L118" s="46"/>
      <c r="M118" s="231"/>
      <c r="N118" s="232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8" t="s">
        <v>176</v>
      </c>
      <c r="AU118" s="18" t="s">
        <v>21</v>
      </c>
    </row>
    <row r="119" s="2" customFormat="1">
      <c r="A119" s="40"/>
      <c r="B119" s="41"/>
      <c r="C119" s="42"/>
      <c r="D119" s="233" t="s">
        <v>178</v>
      </c>
      <c r="E119" s="42"/>
      <c r="F119" s="234" t="s">
        <v>227</v>
      </c>
      <c r="G119" s="42"/>
      <c r="H119" s="42"/>
      <c r="I119" s="230"/>
      <c r="J119" s="42"/>
      <c r="K119" s="42"/>
      <c r="L119" s="46"/>
      <c r="M119" s="231"/>
      <c r="N119" s="232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8" t="s">
        <v>178</v>
      </c>
      <c r="AU119" s="18" t="s">
        <v>21</v>
      </c>
    </row>
    <row r="120" s="13" customFormat="1">
      <c r="A120" s="13"/>
      <c r="B120" s="235"/>
      <c r="C120" s="236"/>
      <c r="D120" s="233" t="s">
        <v>180</v>
      </c>
      <c r="E120" s="237" t="s">
        <v>44</v>
      </c>
      <c r="F120" s="238" t="s">
        <v>824</v>
      </c>
      <c r="G120" s="236"/>
      <c r="H120" s="239">
        <v>7.6500000000000004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5" t="s">
        <v>180</v>
      </c>
      <c r="AU120" s="245" t="s">
        <v>21</v>
      </c>
      <c r="AV120" s="13" t="s">
        <v>21</v>
      </c>
      <c r="AW120" s="13" t="s">
        <v>42</v>
      </c>
      <c r="AX120" s="13" t="s">
        <v>82</v>
      </c>
      <c r="AY120" s="245" t="s">
        <v>128</v>
      </c>
    </row>
    <row r="121" s="13" customFormat="1">
      <c r="A121" s="13"/>
      <c r="B121" s="235"/>
      <c r="C121" s="236"/>
      <c r="D121" s="233" t="s">
        <v>180</v>
      </c>
      <c r="E121" s="237" t="s">
        <v>44</v>
      </c>
      <c r="F121" s="238" t="s">
        <v>825</v>
      </c>
      <c r="G121" s="236"/>
      <c r="H121" s="239">
        <v>13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180</v>
      </c>
      <c r="AU121" s="245" t="s">
        <v>21</v>
      </c>
      <c r="AV121" s="13" t="s">
        <v>21</v>
      </c>
      <c r="AW121" s="13" t="s">
        <v>42</v>
      </c>
      <c r="AX121" s="13" t="s">
        <v>82</v>
      </c>
      <c r="AY121" s="245" t="s">
        <v>128</v>
      </c>
    </row>
    <row r="122" s="14" customFormat="1">
      <c r="A122" s="14"/>
      <c r="B122" s="246"/>
      <c r="C122" s="247"/>
      <c r="D122" s="233" t="s">
        <v>180</v>
      </c>
      <c r="E122" s="248" t="s">
        <v>44</v>
      </c>
      <c r="F122" s="249" t="s">
        <v>182</v>
      </c>
      <c r="G122" s="247"/>
      <c r="H122" s="250">
        <v>20.649999999999999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6" t="s">
        <v>180</v>
      </c>
      <c r="AU122" s="256" t="s">
        <v>21</v>
      </c>
      <c r="AV122" s="14" t="s">
        <v>133</v>
      </c>
      <c r="AW122" s="14" t="s">
        <v>42</v>
      </c>
      <c r="AX122" s="14" t="s">
        <v>90</v>
      </c>
      <c r="AY122" s="256" t="s">
        <v>128</v>
      </c>
    </row>
    <row r="123" s="2" customFormat="1" ht="33" customHeight="1">
      <c r="A123" s="40"/>
      <c r="B123" s="41"/>
      <c r="C123" s="201" t="s">
        <v>152</v>
      </c>
      <c r="D123" s="201" t="s">
        <v>129</v>
      </c>
      <c r="E123" s="202" t="s">
        <v>233</v>
      </c>
      <c r="F123" s="203" t="s">
        <v>234</v>
      </c>
      <c r="G123" s="204" t="s">
        <v>224</v>
      </c>
      <c r="H123" s="205">
        <v>100</v>
      </c>
      <c r="I123" s="206"/>
      <c r="J123" s="207">
        <f>ROUND(I123*H123,2)</f>
        <v>0</v>
      </c>
      <c r="K123" s="208"/>
      <c r="L123" s="46"/>
      <c r="M123" s="209" t="s">
        <v>44</v>
      </c>
      <c r="N123" s="210" t="s">
        <v>53</v>
      </c>
      <c r="O123" s="86"/>
      <c r="P123" s="211">
        <f>O123*H123</f>
        <v>0</v>
      </c>
      <c r="Q123" s="211">
        <v>0</v>
      </c>
      <c r="R123" s="211">
        <f>Q123*H123</f>
        <v>0</v>
      </c>
      <c r="S123" s="211">
        <v>0</v>
      </c>
      <c r="T123" s="212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3" t="s">
        <v>133</v>
      </c>
      <c r="AT123" s="213" t="s">
        <v>129</v>
      </c>
      <c r="AU123" s="213" t="s">
        <v>21</v>
      </c>
      <c r="AY123" s="18" t="s">
        <v>128</v>
      </c>
      <c r="BE123" s="214">
        <f>IF(N123="základní",J123,0)</f>
        <v>0</v>
      </c>
      <c r="BF123" s="214">
        <f>IF(N123="snížená",J123,0)</f>
        <v>0</v>
      </c>
      <c r="BG123" s="214">
        <f>IF(N123="zákl. přenesená",J123,0)</f>
        <v>0</v>
      </c>
      <c r="BH123" s="214">
        <f>IF(N123="sníž. přenesená",J123,0)</f>
        <v>0</v>
      </c>
      <c r="BI123" s="214">
        <f>IF(N123="nulová",J123,0)</f>
        <v>0</v>
      </c>
      <c r="BJ123" s="18" t="s">
        <v>90</v>
      </c>
      <c r="BK123" s="214">
        <f>ROUND(I123*H123,2)</f>
        <v>0</v>
      </c>
      <c r="BL123" s="18" t="s">
        <v>133</v>
      </c>
      <c r="BM123" s="213" t="s">
        <v>826</v>
      </c>
    </row>
    <row r="124" s="2" customFormat="1">
      <c r="A124" s="40"/>
      <c r="B124" s="41"/>
      <c r="C124" s="42"/>
      <c r="D124" s="228" t="s">
        <v>176</v>
      </c>
      <c r="E124" s="42"/>
      <c r="F124" s="229" t="s">
        <v>236</v>
      </c>
      <c r="G124" s="42"/>
      <c r="H124" s="42"/>
      <c r="I124" s="230"/>
      <c r="J124" s="42"/>
      <c r="K124" s="42"/>
      <c r="L124" s="46"/>
      <c r="M124" s="231"/>
      <c r="N124" s="232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8" t="s">
        <v>176</v>
      </c>
      <c r="AU124" s="18" t="s">
        <v>21</v>
      </c>
    </row>
    <row r="125" s="2" customFormat="1">
      <c r="A125" s="40"/>
      <c r="B125" s="41"/>
      <c r="C125" s="42"/>
      <c r="D125" s="233" t="s">
        <v>178</v>
      </c>
      <c r="E125" s="42"/>
      <c r="F125" s="234" t="s">
        <v>227</v>
      </c>
      <c r="G125" s="42"/>
      <c r="H125" s="42"/>
      <c r="I125" s="230"/>
      <c r="J125" s="42"/>
      <c r="K125" s="42"/>
      <c r="L125" s="46"/>
      <c r="M125" s="231"/>
      <c r="N125" s="232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8" t="s">
        <v>178</v>
      </c>
      <c r="AU125" s="18" t="s">
        <v>21</v>
      </c>
    </row>
    <row r="126" s="13" customFormat="1">
      <c r="A126" s="13"/>
      <c r="B126" s="235"/>
      <c r="C126" s="236"/>
      <c r="D126" s="233" t="s">
        <v>180</v>
      </c>
      <c r="E126" s="237" t="s">
        <v>44</v>
      </c>
      <c r="F126" s="238" t="s">
        <v>827</v>
      </c>
      <c r="G126" s="236"/>
      <c r="H126" s="239">
        <v>48.100000000000001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180</v>
      </c>
      <c r="AU126" s="245" t="s">
        <v>21</v>
      </c>
      <c r="AV126" s="13" t="s">
        <v>21</v>
      </c>
      <c r="AW126" s="13" t="s">
        <v>42</v>
      </c>
      <c r="AX126" s="13" t="s">
        <v>82</v>
      </c>
      <c r="AY126" s="245" t="s">
        <v>128</v>
      </c>
    </row>
    <row r="127" s="15" customFormat="1">
      <c r="A127" s="15"/>
      <c r="B127" s="257"/>
      <c r="C127" s="258"/>
      <c r="D127" s="233" t="s">
        <v>180</v>
      </c>
      <c r="E127" s="259" t="s">
        <v>44</v>
      </c>
      <c r="F127" s="260" t="s">
        <v>241</v>
      </c>
      <c r="G127" s="258"/>
      <c r="H127" s="261">
        <v>48.100000000000001</v>
      </c>
      <c r="I127" s="262"/>
      <c r="J127" s="258"/>
      <c r="K127" s="258"/>
      <c r="L127" s="263"/>
      <c r="M127" s="264"/>
      <c r="N127" s="265"/>
      <c r="O127" s="265"/>
      <c r="P127" s="265"/>
      <c r="Q127" s="265"/>
      <c r="R127" s="265"/>
      <c r="S127" s="265"/>
      <c r="T127" s="266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7" t="s">
        <v>180</v>
      </c>
      <c r="AU127" s="267" t="s">
        <v>21</v>
      </c>
      <c r="AV127" s="15" t="s">
        <v>138</v>
      </c>
      <c r="AW127" s="15" t="s">
        <v>42</v>
      </c>
      <c r="AX127" s="15" t="s">
        <v>82</v>
      </c>
      <c r="AY127" s="267" t="s">
        <v>128</v>
      </c>
    </row>
    <row r="128" s="16" customFormat="1">
      <c r="A128" s="16"/>
      <c r="B128" s="268"/>
      <c r="C128" s="269"/>
      <c r="D128" s="233" t="s">
        <v>180</v>
      </c>
      <c r="E128" s="270" t="s">
        <v>44</v>
      </c>
      <c r="F128" s="271" t="s">
        <v>359</v>
      </c>
      <c r="G128" s="269"/>
      <c r="H128" s="270" t="s">
        <v>44</v>
      </c>
      <c r="I128" s="272"/>
      <c r="J128" s="269"/>
      <c r="K128" s="269"/>
      <c r="L128" s="273"/>
      <c r="M128" s="274"/>
      <c r="N128" s="275"/>
      <c r="O128" s="275"/>
      <c r="P128" s="275"/>
      <c r="Q128" s="275"/>
      <c r="R128" s="275"/>
      <c r="S128" s="275"/>
      <c r="T128" s="27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T128" s="277" t="s">
        <v>180</v>
      </c>
      <c r="AU128" s="277" t="s">
        <v>21</v>
      </c>
      <c r="AV128" s="16" t="s">
        <v>90</v>
      </c>
      <c r="AW128" s="16" t="s">
        <v>42</v>
      </c>
      <c r="AX128" s="16" t="s">
        <v>82</v>
      </c>
      <c r="AY128" s="277" t="s">
        <v>128</v>
      </c>
    </row>
    <row r="129" s="13" customFormat="1">
      <c r="A129" s="13"/>
      <c r="B129" s="235"/>
      <c r="C129" s="236"/>
      <c r="D129" s="233" t="s">
        <v>180</v>
      </c>
      <c r="E129" s="237" t="s">
        <v>44</v>
      </c>
      <c r="F129" s="238" t="s">
        <v>828</v>
      </c>
      <c r="G129" s="236"/>
      <c r="H129" s="239">
        <v>39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180</v>
      </c>
      <c r="AU129" s="245" t="s">
        <v>21</v>
      </c>
      <c r="AV129" s="13" t="s">
        <v>21</v>
      </c>
      <c r="AW129" s="13" t="s">
        <v>42</v>
      </c>
      <c r="AX129" s="13" t="s">
        <v>82</v>
      </c>
      <c r="AY129" s="245" t="s">
        <v>128</v>
      </c>
    </row>
    <row r="130" s="13" customFormat="1">
      <c r="A130" s="13"/>
      <c r="B130" s="235"/>
      <c r="C130" s="236"/>
      <c r="D130" s="233" t="s">
        <v>180</v>
      </c>
      <c r="E130" s="237" t="s">
        <v>44</v>
      </c>
      <c r="F130" s="238" t="s">
        <v>829</v>
      </c>
      <c r="G130" s="236"/>
      <c r="H130" s="239">
        <v>12.6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180</v>
      </c>
      <c r="AU130" s="245" t="s">
        <v>21</v>
      </c>
      <c r="AV130" s="13" t="s">
        <v>21</v>
      </c>
      <c r="AW130" s="13" t="s">
        <v>42</v>
      </c>
      <c r="AX130" s="13" t="s">
        <v>82</v>
      </c>
      <c r="AY130" s="245" t="s">
        <v>128</v>
      </c>
    </row>
    <row r="131" s="13" customFormat="1">
      <c r="A131" s="13"/>
      <c r="B131" s="235"/>
      <c r="C131" s="236"/>
      <c r="D131" s="233" t="s">
        <v>180</v>
      </c>
      <c r="E131" s="237" t="s">
        <v>44</v>
      </c>
      <c r="F131" s="238" t="s">
        <v>830</v>
      </c>
      <c r="G131" s="236"/>
      <c r="H131" s="239">
        <v>0.29999999999999999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180</v>
      </c>
      <c r="AU131" s="245" t="s">
        <v>21</v>
      </c>
      <c r="AV131" s="13" t="s">
        <v>21</v>
      </c>
      <c r="AW131" s="13" t="s">
        <v>42</v>
      </c>
      <c r="AX131" s="13" t="s">
        <v>82</v>
      </c>
      <c r="AY131" s="245" t="s">
        <v>128</v>
      </c>
    </row>
    <row r="132" s="15" customFormat="1">
      <c r="A132" s="15"/>
      <c r="B132" s="257"/>
      <c r="C132" s="258"/>
      <c r="D132" s="233" t="s">
        <v>180</v>
      </c>
      <c r="E132" s="259" t="s">
        <v>44</v>
      </c>
      <c r="F132" s="260" t="s">
        <v>241</v>
      </c>
      <c r="G132" s="258"/>
      <c r="H132" s="261">
        <v>51.899999999999999</v>
      </c>
      <c r="I132" s="262"/>
      <c r="J132" s="258"/>
      <c r="K132" s="258"/>
      <c r="L132" s="263"/>
      <c r="M132" s="264"/>
      <c r="N132" s="265"/>
      <c r="O132" s="265"/>
      <c r="P132" s="265"/>
      <c r="Q132" s="265"/>
      <c r="R132" s="265"/>
      <c r="S132" s="265"/>
      <c r="T132" s="26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7" t="s">
        <v>180</v>
      </c>
      <c r="AU132" s="267" t="s">
        <v>21</v>
      </c>
      <c r="AV132" s="15" t="s">
        <v>138</v>
      </c>
      <c r="AW132" s="15" t="s">
        <v>42</v>
      </c>
      <c r="AX132" s="15" t="s">
        <v>82</v>
      </c>
      <c r="AY132" s="267" t="s">
        <v>128</v>
      </c>
    </row>
    <row r="133" s="14" customFormat="1">
      <c r="A133" s="14"/>
      <c r="B133" s="246"/>
      <c r="C133" s="247"/>
      <c r="D133" s="233" t="s">
        <v>180</v>
      </c>
      <c r="E133" s="248" t="s">
        <v>44</v>
      </c>
      <c r="F133" s="249" t="s">
        <v>182</v>
      </c>
      <c r="G133" s="247"/>
      <c r="H133" s="250">
        <v>99.999999999999986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6" t="s">
        <v>180</v>
      </c>
      <c r="AU133" s="256" t="s">
        <v>21</v>
      </c>
      <c r="AV133" s="14" t="s">
        <v>133</v>
      </c>
      <c r="AW133" s="14" t="s">
        <v>42</v>
      </c>
      <c r="AX133" s="14" t="s">
        <v>90</v>
      </c>
      <c r="AY133" s="256" t="s">
        <v>128</v>
      </c>
    </row>
    <row r="134" s="2" customFormat="1" ht="33" customHeight="1">
      <c r="A134" s="40"/>
      <c r="B134" s="41"/>
      <c r="C134" s="201" t="s">
        <v>213</v>
      </c>
      <c r="D134" s="201" t="s">
        <v>129</v>
      </c>
      <c r="E134" s="202" t="s">
        <v>831</v>
      </c>
      <c r="F134" s="203" t="s">
        <v>832</v>
      </c>
      <c r="G134" s="204" t="s">
        <v>224</v>
      </c>
      <c r="H134" s="205">
        <v>19.199999999999999</v>
      </c>
      <c r="I134" s="206"/>
      <c r="J134" s="207">
        <f>ROUND(I134*H134,2)</f>
        <v>0</v>
      </c>
      <c r="K134" s="208"/>
      <c r="L134" s="46"/>
      <c r="M134" s="209" t="s">
        <v>44</v>
      </c>
      <c r="N134" s="210" t="s">
        <v>53</v>
      </c>
      <c r="O134" s="86"/>
      <c r="P134" s="211">
        <f>O134*H134</f>
        <v>0</v>
      </c>
      <c r="Q134" s="211">
        <v>0</v>
      </c>
      <c r="R134" s="211">
        <f>Q134*H134</f>
        <v>0</v>
      </c>
      <c r="S134" s="211">
        <v>0</v>
      </c>
      <c r="T134" s="212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3" t="s">
        <v>133</v>
      </c>
      <c r="AT134" s="213" t="s">
        <v>129</v>
      </c>
      <c r="AU134" s="213" t="s">
        <v>21</v>
      </c>
      <c r="AY134" s="18" t="s">
        <v>128</v>
      </c>
      <c r="BE134" s="214">
        <f>IF(N134="základní",J134,0)</f>
        <v>0</v>
      </c>
      <c r="BF134" s="214">
        <f>IF(N134="snížená",J134,0)</f>
        <v>0</v>
      </c>
      <c r="BG134" s="214">
        <f>IF(N134="zákl. přenesená",J134,0)</f>
        <v>0</v>
      </c>
      <c r="BH134" s="214">
        <f>IF(N134="sníž. přenesená",J134,0)</f>
        <v>0</v>
      </c>
      <c r="BI134" s="214">
        <f>IF(N134="nulová",J134,0)</f>
        <v>0</v>
      </c>
      <c r="BJ134" s="18" t="s">
        <v>90</v>
      </c>
      <c r="BK134" s="214">
        <f>ROUND(I134*H134,2)</f>
        <v>0</v>
      </c>
      <c r="BL134" s="18" t="s">
        <v>133</v>
      </c>
      <c r="BM134" s="213" t="s">
        <v>833</v>
      </c>
    </row>
    <row r="135" s="2" customFormat="1">
      <c r="A135" s="40"/>
      <c r="B135" s="41"/>
      <c r="C135" s="42"/>
      <c r="D135" s="228" t="s">
        <v>176</v>
      </c>
      <c r="E135" s="42"/>
      <c r="F135" s="229" t="s">
        <v>834</v>
      </c>
      <c r="G135" s="42"/>
      <c r="H135" s="42"/>
      <c r="I135" s="230"/>
      <c r="J135" s="42"/>
      <c r="K135" s="42"/>
      <c r="L135" s="46"/>
      <c r="M135" s="231"/>
      <c r="N135" s="232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8" t="s">
        <v>176</v>
      </c>
      <c r="AU135" s="18" t="s">
        <v>21</v>
      </c>
    </row>
    <row r="136" s="2" customFormat="1">
      <c r="A136" s="40"/>
      <c r="B136" s="41"/>
      <c r="C136" s="42"/>
      <c r="D136" s="233" t="s">
        <v>178</v>
      </c>
      <c r="E136" s="42"/>
      <c r="F136" s="234" t="s">
        <v>260</v>
      </c>
      <c r="G136" s="42"/>
      <c r="H136" s="42"/>
      <c r="I136" s="230"/>
      <c r="J136" s="42"/>
      <c r="K136" s="42"/>
      <c r="L136" s="46"/>
      <c r="M136" s="231"/>
      <c r="N136" s="232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8" t="s">
        <v>178</v>
      </c>
      <c r="AU136" s="18" t="s">
        <v>21</v>
      </c>
    </row>
    <row r="137" s="13" customFormat="1">
      <c r="A137" s="13"/>
      <c r="B137" s="235"/>
      <c r="C137" s="236"/>
      <c r="D137" s="233" t="s">
        <v>180</v>
      </c>
      <c r="E137" s="237" t="s">
        <v>44</v>
      </c>
      <c r="F137" s="238" t="s">
        <v>835</v>
      </c>
      <c r="G137" s="236"/>
      <c r="H137" s="239">
        <v>19.199999999999999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180</v>
      </c>
      <c r="AU137" s="245" t="s">
        <v>21</v>
      </c>
      <c r="AV137" s="13" t="s">
        <v>21</v>
      </c>
      <c r="AW137" s="13" t="s">
        <v>42</v>
      </c>
      <c r="AX137" s="13" t="s">
        <v>82</v>
      </c>
      <c r="AY137" s="245" t="s">
        <v>128</v>
      </c>
    </row>
    <row r="138" s="14" customFormat="1">
      <c r="A138" s="14"/>
      <c r="B138" s="246"/>
      <c r="C138" s="247"/>
      <c r="D138" s="233" t="s">
        <v>180</v>
      </c>
      <c r="E138" s="248" t="s">
        <v>44</v>
      </c>
      <c r="F138" s="249" t="s">
        <v>182</v>
      </c>
      <c r="G138" s="247"/>
      <c r="H138" s="250">
        <v>19.199999999999999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180</v>
      </c>
      <c r="AU138" s="256" t="s">
        <v>21</v>
      </c>
      <c r="AV138" s="14" t="s">
        <v>133</v>
      </c>
      <c r="AW138" s="14" t="s">
        <v>42</v>
      </c>
      <c r="AX138" s="14" t="s">
        <v>90</v>
      </c>
      <c r="AY138" s="256" t="s">
        <v>128</v>
      </c>
    </row>
    <row r="139" s="2" customFormat="1" ht="24.15" customHeight="1">
      <c r="A139" s="40"/>
      <c r="B139" s="41"/>
      <c r="C139" s="201" t="s">
        <v>221</v>
      </c>
      <c r="D139" s="201" t="s">
        <v>129</v>
      </c>
      <c r="E139" s="202" t="s">
        <v>274</v>
      </c>
      <c r="F139" s="203" t="s">
        <v>275</v>
      </c>
      <c r="G139" s="204" t="s">
        <v>155</v>
      </c>
      <c r="H139" s="205">
        <v>2</v>
      </c>
      <c r="I139" s="206"/>
      <c r="J139" s="207">
        <f>ROUND(I139*H139,2)</f>
        <v>0</v>
      </c>
      <c r="K139" s="208"/>
      <c r="L139" s="46"/>
      <c r="M139" s="209" t="s">
        <v>44</v>
      </c>
      <c r="N139" s="210" t="s">
        <v>53</v>
      </c>
      <c r="O139" s="86"/>
      <c r="P139" s="211">
        <f>O139*H139</f>
        <v>0</v>
      </c>
      <c r="Q139" s="211">
        <v>0</v>
      </c>
      <c r="R139" s="211">
        <f>Q139*H139</f>
        <v>0</v>
      </c>
      <c r="S139" s="211">
        <v>0</v>
      </c>
      <c r="T139" s="212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3" t="s">
        <v>133</v>
      </c>
      <c r="AT139" s="213" t="s">
        <v>129</v>
      </c>
      <c r="AU139" s="213" t="s">
        <v>21</v>
      </c>
      <c r="AY139" s="18" t="s">
        <v>128</v>
      </c>
      <c r="BE139" s="214">
        <f>IF(N139="základní",J139,0)</f>
        <v>0</v>
      </c>
      <c r="BF139" s="214">
        <f>IF(N139="snížená",J139,0)</f>
        <v>0</v>
      </c>
      <c r="BG139" s="214">
        <f>IF(N139="zákl. přenesená",J139,0)</f>
        <v>0</v>
      </c>
      <c r="BH139" s="214">
        <f>IF(N139="sníž. přenesená",J139,0)</f>
        <v>0</v>
      </c>
      <c r="BI139" s="214">
        <f>IF(N139="nulová",J139,0)</f>
        <v>0</v>
      </c>
      <c r="BJ139" s="18" t="s">
        <v>90</v>
      </c>
      <c r="BK139" s="214">
        <f>ROUND(I139*H139,2)</f>
        <v>0</v>
      </c>
      <c r="BL139" s="18" t="s">
        <v>133</v>
      </c>
      <c r="BM139" s="213" t="s">
        <v>836</v>
      </c>
    </row>
    <row r="140" s="2" customFormat="1" ht="24.15" customHeight="1">
      <c r="A140" s="40"/>
      <c r="B140" s="41"/>
      <c r="C140" s="201" t="s">
        <v>232</v>
      </c>
      <c r="D140" s="201" t="s">
        <v>129</v>
      </c>
      <c r="E140" s="202" t="s">
        <v>837</v>
      </c>
      <c r="F140" s="203" t="s">
        <v>838</v>
      </c>
      <c r="G140" s="204" t="s">
        <v>174</v>
      </c>
      <c r="H140" s="205">
        <v>128.33000000000001</v>
      </c>
      <c r="I140" s="206"/>
      <c r="J140" s="207">
        <f>ROUND(I140*H140,2)</f>
        <v>0</v>
      </c>
      <c r="K140" s="208"/>
      <c r="L140" s="46"/>
      <c r="M140" s="209" t="s">
        <v>44</v>
      </c>
      <c r="N140" s="210" t="s">
        <v>53</v>
      </c>
      <c r="O140" s="86"/>
      <c r="P140" s="211">
        <f>O140*H140</f>
        <v>0</v>
      </c>
      <c r="Q140" s="211">
        <v>0</v>
      </c>
      <c r="R140" s="211">
        <f>Q140*H140</f>
        <v>0</v>
      </c>
      <c r="S140" s="211">
        <v>0</v>
      </c>
      <c r="T140" s="212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3" t="s">
        <v>133</v>
      </c>
      <c r="AT140" s="213" t="s">
        <v>129</v>
      </c>
      <c r="AU140" s="213" t="s">
        <v>21</v>
      </c>
      <c r="AY140" s="18" t="s">
        <v>128</v>
      </c>
      <c r="BE140" s="214">
        <f>IF(N140="základní",J140,0)</f>
        <v>0</v>
      </c>
      <c r="BF140" s="214">
        <f>IF(N140="snížená",J140,0)</f>
        <v>0</v>
      </c>
      <c r="BG140" s="214">
        <f>IF(N140="zákl. přenesená",J140,0)</f>
        <v>0</v>
      </c>
      <c r="BH140" s="214">
        <f>IF(N140="sníž. přenesená",J140,0)</f>
        <v>0</v>
      </c>
      <c r="BI140" s="214">
        <f>IF(N140="nulová",J140,0)</f>
        <v>0</v>
      </c>
      <c r="BJ140" s="18" t="s">
        <v>90</v>
      </c>
      <c r="BK140" s="214">
        <f>ROUND(I140*H140,2)</f>
        <v>0</v>
      </c>
      <c r="BL140" s="18" t="s">
        <v>133</v>
      </c>
      <c r="BM140" s="213" t="s">
        <v>839</v>
      </c>
    </row>
    <row r="141" s="2" customFormat="1">
      <c r="A141" s="40"/>
      <c r="B141" s="41"/>
      <c r="C141" s="42"/>
      <c r="D141" s="228" t="s">
        <v>176</v>
      </c>
      <c r="E141" s="42"/>
      <c r="F141" s="229" t="s">
        <v>840</v>
      </c>
      <c r="G141" s="42"/>
      <c r="H141" s="42"/>
      <c r="I141" s="230"/>
      <c r="J141" s="42"/>
      <c r="K141" s="42"/>
      <c r="L141" s="46"/>
      <c r="M141" s="231"/>
      <c r="N141" s="232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8" t="s">
        <v>176</v>
      </c>
      <c r="AU141" s="18" t="s">
        <v>21</v>
      </c>
    </row>
    <row r="142" s="13" customFormat="1">
      <c r="A142" s="13"/>
      <c r="B142" s="235"/>
      <c r="C142" s="236"/>
      <c r="D142" s="233" t="s">
        <v>180</v>
      </c>
      <c r="E142" s="237" t="s">
        <v>44</v>
      </c>
      <c r="F142" s="238" t="s">
        <v>841</v>
      </c>
      <c r="G142" s="236"/>
      <c r="H142" s="239">
        <v>120.65000000000001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180</v>
      </c>
      <c r="AU142" s="245" t="s">
        <v>21</v>
      </c>
      <c r="AV142" s="13" t="s">
        <v>21</v>
      </c>
      <c r="AW142" s="13" t="s">
        <v>42</v>
      </c>
      <c r="AX142" s="13" t="s">
        <v>82</v>
      </c>
      <c r="AY142" s="245" t="s">
        <v>128</v>
      </c>
    </row>
    <row r="143" s="13" customFormat="1">
      <c r="A143" s="13"/>
      <c r="B143" s="235"/>
      <c r="C143" s="236"/>
      <c r="D143" s="233" t="s">
        <v>180</v>
      </c>
      <c r="E143" s="237" t="s">
        <v>44</v>
      </c>
      <c r="F143" s="238" t="s">
        <v>842</v>
      </c>
      <c r="G143" s="236"/>
      <c r="H143" s="239">
        <v>19.199999999999999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180</v>
      </c>
      <c r="AU143" s="245" t="s">
        <v>21</v>
      </c>
      <c r="AV143" s="13" t="s">
        <v>21</v>
      </c>
      <c r="AW143" s="13" t="s">
        <v>42</v>
      </c>
      <c r="AX143" s="13" t="s">
        <v>82</v>
      </c>
      <c r="AY143" s="245" t="s">
        <v>128</v>
      </c>
    </row>
    <row r="144" s="13" customFormat="1">
      <c r="A144" s="13"/>
      <c r="B144" s="235"/>
      <c r="C144" s="236"/>
      <c r="D144" s="233" t="s">
        <v>180</v>
      </c>
      <c r="E144" s="237" t="s">
        <v>44</v>
      </c>
      <c r="F144" s="238" t="s">
        <v>843</v>
      </c>
      <c r="G144" s="236"/>
      <c r="H144" s="239">
        <v>-11.52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180</v>
      </c>
      <c r="AU144" s="245" t="s">
        <v>21</v>
      </c>
      <c r="AV144" s="13" t="s">
        <v>21</v>
      </c>
      <c r="AW144" s="13" t="s">
        <v>42</v>
      </c>
      <c r="AX144" s="13" t="s">
        <v>82</v>
      </c>
      <c r="AY144" s="245" t="s">
        <v>128</v>
      </c>
    </row>
    <row r="145" s="14" customFormat="1">
      <c r="A145" s="14"/>
      <c r="B145" s="246"/>
      <c r="C145" s="247"/>
      <c r="D145" s="233" t="s">
        <v>180</v>
      </c>
      <c r="E145" s="248" t="s">
        <v>44</v>
      </c>
      <c r="F145" s="249" t="s">
        <v>182</v>
      </c>
      <c r="G145" s="247"/>
      <c r="H145" s="250">
        <v>128.32999999999998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180</v>
      </c>
      <c r="AU145" s="256" t="s">
        <v>21</v>
      </c>
      <c r="AV145" s="14" t="s">
        <v>133</v>
      </c>
      <c r="AW145" s="14" t="s">
        <v>42</v>
      </c>
      <c r="AX145" s="14" t="s">
        <v>90</v>
      </c>
      <c r="AY145" s="256" t="s">
        <v>128</v>
      </c>
    </row>
    <row r="146" s="2" customFormat="1" ht="24.15" customHeight="1">
      <c r="A146" s="40"/>
      <c r="B146" s="41"/>
      <c r="C146" s="201" t="s">
        <v>251</v>
      </c>
      <c r="D146" s="201" t="s">
        <v>129</v>
      </c>
      <c r="E146" s="202" t="s">
        <v>844</v>
      </c>
      <c r="F146" s="203" t="s">
        <v>845</v>
      </c>
      <c r="G146" s="204" t="s">
        <v>174</v>
      </c>
      <c r="H146" s="205">
        <v>769.98000000000002</v>
      </c>
      <c r="I146" s="206"/>
      <c r="J146" s="207">
        <f>ROUND(I146*H146,2)</f>
        <v>0</v>
      </c>
      <c r="K146" s="208"/>
      <c r="L146" s="46"/>
      <c r="M146" s="209" t="s">
        <v>44</v>
      </c>
      <c r="N146" s="210" t="s">
        <v>53</v>
      </c>
      <c r="O146" s="86"/>
      <c r="P146" s="211">
        <f>O146*H146</f>
        <v>0</v>
      </c>
      <c r="Q146" s="211">
        <v>0</v>
      </c>
      <c r="R146" s="211">
        <f>Q146*H146</f>
        <v>0</v>
      </c>
      <c r="S146" s="211">
        <v>0</v>
      </c>
      <c r="T146" s="212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3" t="s">
        <v>133</v>
      </c>
      <c r="AT146" s="213" t="s">
        <v>129</v>
      </c>
      <c r="AU146" s="213" t="s">
        <v>21</v>
      </c>
      <c r="AY146" s="18" t="s">
        <v>128</v>
      </c>
      <c r="BE146" s="214">
        <f>IF(N146="základní",J146,0)</f>
        <v>0</v>
      </c>
      <c r="BF146" s="214">
        <f>IF(N146="snížená",J146,0)</f>
        <v>0</v>
      </c>
      <c r="BG146" s="214">
        <f>IF(N146="zákl. přenesená",J146,0)</f>
        <v>0</v>
      </c>
      <c r="BH146" s="214">
        <f>IF(N146="sníž. přenesená",J146,0)</f>
        <v>0</v>
      </c>
      <c r="BI146" s="214">
        <f>IF(N146="nulová",J146,0)</f>
        <v>0</v>
      </c>
      <c r="BJ146" s="18" t="s">
        <v>90</v>
      </c>
      <c r="BK146" s="214">
        <f>ROUND(I146*H146,2)</f>
        <v>0</v>
      </c>
      <c r="BL146" s="18" t="s">
        <v>133</v>
      </c>
      <c r="BM146" s="213" t="s">
        <v>846</v>
      </c>
    </row>
    <row r="147" s="2" customFormat="1">
      <c r="A147" s="40"/>
      <c r="B147" s="41"/>
      <c r="C147" s="42"/>
      <c r="D147" s="228" t="s">
        <v>176</v>
      </c>
      <c r="E147" s="42"/>
      <c r="F147" s="229" t="s">
        <v>847</v>
      </c>
      <c r="G147" s="42"/>
      <c r="H147" s="42"/>
      <c r="I147" s="230"/>
      <c r="J147" s="42"/>
      <c r="K147" s="42"/>
      <c r="L147" s="46"/>
      <c r="M147" s="231"/>
      <c r="N147" s="232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8" t="s">
        <v>176</v>
      </c>
      <c r="AU147" s="18" t="s">
        <v>21</v>
      </c>
    </row>
    <row r="148" s="13" customFormat="1">
      <c r="A148" s="13"/>
      <c r="B148" s="235"/>
      <c r="C148" s="236"/>
      <c r="D148" s="233" t="s">
        <v>180</v>
      </c>
      <c r="E148" s="237" t="s">
        <v>44</v>
      </c>
      <c r="F148" s="238" t="s">
        <v>848</v>
      </c>
      <c r="G148" s="236"/>
      <c r="H148" s="239">
        <v>769.98000000000002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180</v>
      </c>
      <c r="AU148" s="245" t="s">
        <v>21</v>
      </c>
      <c r="AV148" s="13" t="s">
        <v>21</v>
      </c>
      <c r="AW148" s="13" t="s">
        <v>42</v>
      </c>
      <c r="AX148" s="13" t="s">
        <v>82</v>
      </c>
      <c r="AY148" s="245" t="s">
        <v>128</v>
      </c>
    </row>
    <row r="149" s="14" customFormat="1">
      <c r="A149" s="14"/>
      <c r="B149" s="246"/>
      <c r="C149" s="247"/>
      <c r="D149" s="233" t="s">
        <v>180</v>
      </c>
      <c r="E149" s="248" t="s">
        <v>44</v>
      </c>
      <c r="F149" s="249" t="s">
        <v>182</v>
      </c>
      <c r="G149" s="247"/>
      <c r="H149" s="250">
        <v>769.98000000000002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6" t="s">
        <v>180</v>
      </c>
      <c r="AU149" s="256" t="s">
        <v>21</v>
      </c>
      <c r="AV149" s="14" t="s">
        <v>133</v>
      </c>
      <c r="AW149" s="14" t="s">
        <v>42</v>
      </c>
      <c r="AX149" s="14" t="s">
        <v>90</v>
      </c>
      <c r="AY149" s="256" t="s">
        <v>128</v>
      </c>
    </row>
    <row r="150" s="2" customFormat="1" ht="16.5" customHeight="1">
      <c r="A150" s="40"/>
      <c r="B150" s="41"/>
      <c r="C150" s="201" t="s">
        <v>256</v>
      </c>
      <c r="D150" s="201" t="s">
        <v>129</v>
      </c>
      <c r="E150" s="202" t="s">
        <v>295</v>
      </c>
      <c r="F150" s="203" t="s">
        <v>296</v>
      </c>
      <c r="G150" s="204" t="s">
        <v>224</v>
      </c>
      <c r="H150" s="205">
        <v>128.33000000000001</v>
      </c>
      <c r="I150" s="206"/>
      <c r="J150" s="207">
        <f>ROUND(I150*H150,2)</f>
        <v>0</v>
      </c>
      <c r="K150" s="208"/>
      <c r="L150" s="46"/>
      <c r="M150" s="209" t="s">
        <v>44</v>
      </c>
      <c r="N150" s="210" t="s">
        <v>53</v>
      </c>
      <c r="O150" s="86"/>
      <c r="P150" s="211">
        <f>O150*H150</f>
        <v>0</v>
      </c>
      <c r="Q150" s="211">
        <v>0</v>
      </c>
      <c r="R150" s="211">
        <f>Q150*H150</f>
        <v>0</v>
      </c>
      <c r="S150" s="211">
        <v>0</v>
      </c>
      <c r="T150" s="212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3" t="s">
        <v>133</v>
      </c>
      <c r="AT150" s="213" t="s">
        <v>129</v>
      </c>
      <c r="AU150" s="213" t="s">
        <v>21</v>
      </c>
      <c r="AY150" s="18" t="s">
        <v>128</v>
      </c>
      <c r="BE150" s="214">
        <f>IF(N150="základní",J150,0)</f>
        <v>0</v>
      </c>
      <c r="BF150" s="214">
        <f>IF(N150="snížená",J150,0)</f>
        <v>0</v>
      </c>
      <c r="BG150" s="214">
        <f>IF(N150="zákl. přenesená",J150,0)</f>
        <v>0</v>
      </c>
      <c r="BH150" s="214">
        <f>IF(N150="sníž. přenesená",J150,0)</f>
        <v>0</v>
      </c>
      <c r="BI150" s="214">
        <f>IF(N150="nulová",J150,0)</f>
        <v>0</v>
      </c>
      <c r="BJ150" s="18" t="s">
        <v>90</v>
      </c>
      <c r="BK150" s="214">
        <f>ROUND(I150*H150,2)</f>
        <v>0</v>
      </c>
      <c r="BL150" s="18" t="s">
        <v>133</v>
      </c>
      <c r="BM150" s="213" t="s">
        <v>849</v>
      </c>
    </row>
    <row r="151" s="2" customFormat="1">
      <c r="A151" s="40"/>
      <c r="B151" s="41"/>
      <c r="C151" s="42"/>
      <c r="D151" s="228" t="s">
        <v>176</v>
      </c>
      <c r="E151" s="42"/>
      <c r="F151" s="229" t="s">
        <v>298</v>
      </c>
      <c r="G151" s="42"/>
      <c r="H151" s="42"/>
      <c r="I151" s="230"/>
      <c r="J151" s="42"/>
      <c r="K151" s="42"/>
      <c r="L151" s="46"/>
      <c r="M151" s="231"/>
      <c r="N151" s="232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8" t="s">
        <v>176</v>
      </c>
      <c r="AU151" s="18" t="s">
        <v>21</v>
      </c>
    </row>
    <row r="152" s="2" customFormat="1" ht="33" customHeight="1">
      <c r="A152" s="40"/>
      <c r="B152" s="41"/>
      <c r="C152" s="201" t="s">
        <v>264</v>
      </c>
      <c r="D152" s="201" t="s">
        <v>129</v>
      </c>
      <c r="E152" s="202" t="s">
        <v>850</v>
      </c>
      <c r="F152" s="203" t="s">
        <v>851</v>
      </c>
      <c r="G152" s="204" t="s">
        <v>302</v>
      </c>
      <c r="H152" s="205">
        <v>230.994</v>
      </c>
      <c r="I152" s="206"/>
      <c r="J152" s="207">
        <f>ROUND(I152*H152,2)</f>
        <v>0</v>
      </c>
      <c r="K152" s="208"/>
      <c r="L152" s="46"/>
      <c r="M152" s="209" t="s">
        <v>44</v>
      </c>
      <c r="N152" s="210" t="s">
        <v>53</v>
      </c>
      <c r="O152" s="86"/>
      <c r="P152" s="211">
        <f>O152*H152</f>
        <v>0</v>
      </c>
      <c r="Q152" s="211">
        <v>0</v>
      </c>
      <c r="R152" s="211">
        <f>Q152*H152</f>
        <v>0</v>
      </c>
      <c r="S152" s="211">
        <v>0</v>
      </c>
      <c r="T152" s="212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3" t="s">
        <v>133</v>
      </c>
      <c r="AT152" s="213" t="s">
        <v>129</v>
      </c>
      <c r="AU152" s="213" t="s">
        <v>21</v>
      </c>
      <c r="AY152" s="18" t="s">
        <v>128</v>
      </c>
      <c r="BE152" s="214">
        <f>IF(N152="základní",J152,0)</f>
        <v>0</v>
      </c>
      <c r="BF152" s="214">
        <f>IF(N152="snížená",J152,0)</f>
        <v>0</v>
      </c>
      <c r="BG152" s="214">
        <f>IF(N152="zákl. přenesená",J152,0)</f>
        <v>0</v>
      </c>
      <c r="BH152" s="214">
        <f>IF(N152="sníž. přenesená",J152,0)</f>
        <v>0</v>
      </c>
      <c r="BI152" s="214">
        <f>IF(N152="nulová",J152,0)</f>
        <v>0</v>
      </c>
      <c r="BJ152" s="18" t="s">
        <v>90</v>
      </c>
      <c r="BK152" s="214">
        <f>ROUND(I152*H152,2)</f>
        <v>0</v>
      </c>
      <c r="BL152" s="18" t="s">
        <v>133</v>
      </c>
      <c r="BM152" s="213" t="s">
        <v>852</v>
      </c>
    </row>
    <row r="153" s="2" customFormat="1">
      <c r="A153" s="40"/>
      <c r="B153" s="41"/>
      <c r="C153" s="42"/>
      <c r="D153" s="228" t="s">
        <v>176</v>
      </c>
      <c r="E153" s="42"/>
      <c r="F153" s="229" t="s">
        <v>853</v>
      </c>
      <c r="G153" s="42"/>
      <c r="H153" s="42"/>
      <c r="I153" s="230"/>
      <c r="J153" s="42"/>
      <c r="K153" s="42"/>
      <c r="L153" s="46"/>
      <c r="M153" s="231"/>
      <c r="N153" s="232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8" t="s">
        <v>176</v>
      </c>
      <c r="AU153" s="18" t="s">
        <v>21</v>
      </c>
    </row>
    <row r="154" s="13" customFormat="1">
      <c r="A154" s="13"/>
      <c r="B154" s="235"/>
      <c r="C154" s="236"/>
      <c r="D154" s="233" t="s">
        <v>180</v>
      </c>
      <c r="E154" s="237" t="s">
        <v>44</v>
      </c>
      <c r="F154" s="238" t="s">
        <v>854</v>
      </c>
      <c r="G154" s="236"/>
      <c r="H154" s="239">
        <v>230.994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180</v>
      </c>
      <c r="AU154" s="245" t="s">
        <v>21</v>
      </c>
      <c r="AV154" s="13" t="s">
        <v>21</v>
      </c>
      <c r="AW154" s="13" t="s">
        <v>42</v>
      </c>
      <c r="AX154" s="13" t="s">
        <v>82</v>
      </c>
      <c r="AY154" s="245" t="s">
        <v>128</v>
      </c>
    </row>
    <row r="155" s="14" customFormat="1">
      <c r="A155" s="14"/>
      <c r="B155" s="246"/>
      <c r="C155" s="247"/>
      <c r="D155" s="233" t="s">
        <v>180</v>
      </c>
      <c r="E155" s="248" t="s">
        <v>44</v>
      </c>
      <c r="F155" s="249" t="s">
        <v>182</v>
      </c>
      <c r="G155" s="247"/>
      <c r="H155" s="250">
        <v>230.994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180</v>
      </c>
      <c r="AU155" s="256" t="s">
        <v>21</v>
      </c>
      <c r="AV155" s="14" t="s">
        <v>133</v>
      </c>
      <c r="AW155" s="14" t="s">
        <v>42</v>
      </c>
      <c r="AX155" s="14" t="s">
        <v>90</v>
      </c>
      <c r="AY155" s="256" t="s">
        <v>128</v>
      </c>
    </row>
    <row r="156" s="2" customFormat="1" ht="24.15" customHeight="1">
      <c r="A156" s="40"/>
      <c r="B156" s="41"/>
      <c r="C156" s="201" t="s">
        <v>268</v>
      </c>
      <c r="D156" s="201" t="s">
        <v>129</v>
      </c>
      <c r="E156" s="202" t="s">
        <v>855</v>
      </c>
      <c r="F156" s="203" t="s">
        <v>856</v>
      </c>
      <c r="G156" s="204" t="s">
        <v>224</v>
      </c>
      <c r="H156" s="205">
        <v>11.52</v>
      </c>
      <c r="I156" s="206"/>
      <c r="J156" s="207">
        <f>ROUND(I156*H156,2)</f>
        <v>0</v>
      </c>
      <c r="K156" s="208"/>
      <c r="L156" s="46"/>
      <c r="M156" s="209" t="s">
        <v>44</v>
      </c>
      <c r="N156" s="210" t="s">
        <v>53</v>
      </c>
      <c r="O156" s="86"/>
      <c r="P156" s="211">
        <f>O156*H156</f>
        <v>0</v>
      </c>
      <c r="Q156" s="211">
        <v>0</v>
      </c>
      <c r="R156" s="211">
        <f>Q156*H156</f>
        <v>0</v>
      </c>
      <c r="S156" s="211">
        <v>0</v>
      </c>
      <c r="T156" s="212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3" t="s">
        <v>133</v>
      </c>
      <c r="AT156" s="213" t="s">
        <v>129</v>
      </c>
      <c r="AU156" s="213" t="s">
        <v>21</v>
      </c>
      <c r="AY156" s="18" t="s">
        <v>128</v>
      </c>
      <c r="BE156" s="214">
        <f>IF(N156="základní",J156,0)</f>
        <v>0</v>
      </c>
      <c r="BF156" s="214">
        <f>IF(N156="snížená",J156,0)</f>
        <v>0</v>
      </c>
      <c r="BG156" s="214">
        <f>IF(N156="zákl. přenesená",J156,0)</f>
        <v>0</v>
      </c>
      <c r="BH156" s="214">
        <f>IF(N156="sníž. přenesená",J156,0)</f>
        <v>0</v>
      </c>
      <c r="BI156" s="214">
        <f>IF(N156="nulová",J156,0)</f>
        <v>0</v>
      </c>
      <c r="BJ156" s="18" t="s">
        <v>90</v>
      </c>
      <c r="BK156" s="214">
        <f>ROUND(I156*H156,2)</f>
        <v>0</v>
      </c>
      <c r="BL156" s="18" t="s">
        <v>133</v>
      </c>
      <c r="BM156" s="213" t="s">
        <v>857</v>
      </c>
    </row>
    <row r="157" s="2" customFormat="1">
      <c r="A157" s="40"/>
      <c r="B157" s="41"/>
      <c r="C157" s="42"/>
      <c r="D157" s="228" t="s">
        <v>176</v>
      </c>
      <c r="E157" s="42"/>
      <c r="F157" s="229" t="s">
        <v>858</v>
      </c>
      <c r="G157" s="42"/>
      <c r="H157" s="42"/>
      <c r="I157" s="230"/>
      <c r="J157" s="42"/>
      <c r="K157" s="42"/>
      <c r="L157" s="46"/>
      <c r="M157" s="231"/>
      <c r="N157" s="232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8" t="s">
        <v>176</v>
      </c>
      <c r="AU157" s="18" t="s">
        <v>21</v>
      </c>
    </row>
    <row r="158" s="2" customFormat="1">
      <c r="A158" s="40"/>
      <c r="B158" s="41"/>
      <c r="C158" s="42"/>
      <c r="D158" s="233" t="s">
        <v>178</v>
      </c>
      <c r="E158" s="42"/>
      <c r="F158" s="234" t="s">
        <v>859</v>
      </c>
      <c r="G158" s="42"/>
      <c r="H158" s="42"/>
      <c r="I158" s="230"/>
      <c r="J158" s="42"/>
      <c r="K158" s="42"/>
      <c r="L158" s="46"/>
      <c r="M158" s="231"/>
      <c r="N158" s="232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8" t="s">
        <v>178</v>
      </c>
      <c r="AU158" s="18" t="s">
        <v>21</v>
      </c>
    </row>
    <row r="159" s="13" customFormat="1">
      <c r="A159" s="13"/>
      <c r="B159" s="235"/>
      <c r="C159" s="236"/>
      <c r="D159" s="233" t="s">
        <v>180</v>
      </c>
      <c r="E159" s="237" t="s">
        <v>44</v>
      </c>
      <c r="F159" s="238" t="s">
        <v>860</v>
      </c>
      <c r="G159" s="236"/>
      <c r="H159" s="239">
        <v>11.52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180</v>
      </c>
      <c r="AU159" s="245" t="s">
        <v>21</v>
      </c>
      <c r="AV159" s="13" t="s">
        <v>21</v>
      </c>
      <c r="AW159" s="13" t="s">
        <v>42</v>
      </c>
      <c r="AX159" s="13" t="s">
        <v>82</v>
      </c>
      <c r="AY159" s="245" t="s">
        <v>128</v>
      </c>
    </row>
    <row r="160" s="14" customFormat="1">
      <c r="A160" s="14"/>
      <c r="B160" s="246"/>
      <c r="C160" s="247"/>
      <c r="D160" s="233" t="s">
        <v>180</v>
      </c>
      <c r="E160" s="248" t="s">
        <v>44</v>
      </c>
      <c r="F160" s="249" t="s">
        <v>182</v>
      </c>
      <c r="G160" s="247"/>
      <c r="H160" s="250">
        <v>11.52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180</v>
      </c>
      <c r="AU160" s="256" t="s">
        <v>21</v>
      </c>
      <c r="AV160" s="14" t="s">
        <v>133</v>
      </c>
      <c r="AW160" s="14" t="s">
        <v>42</v>
      </c>
      <c r="AX160" s="14" t="s">
        <v>90</v>
      </c>
      <c r="AY160" s="256" t="s">
        <v>128</v>
      </c>
    </row>
    <row r="161" s="2" customFormat="1" ht="24.15" customHeight="1">
      <c r="A161" s="40"/>
      <c r="B161" s="41"/>
      <c r="C161" s="201" t="s">
        <v>8</v>
      </c>
      <c r="D161" s="201" t="s">
        <v>129</v>
      </c>
      <c r="E161" s="202" t="s">
        <v>322</v>
      </c>
      <c r="F161" s="203" t="s">
        <v>323</v>
      </c>
      <c r="G161" s="204" t="s">
        <v>224</v>
      </c>
      <c r="H161" s="205">
        <v>5.7599999999999998</v>
      </c>
      <c r="I161" s="206"/>
      <c r="J161" s="207">
        <f>ROUND(I161*H161,2)</f>
        <v>0</v>
      </c>
      <c r="K161" s="208"/>
      <c r="L161" s="46"/>
      <c r="M161" s="209" t="s">
        <v>44</v>
      </c>
      <c r="N161" s="210" t="s">
        <v>53</v>
      </c>
      <c r="O161" s="86"/>
      <c r="P161" s="211">
        <f>O161*H161</f>
        <v>0</v>
      </c>
      <c r="Q161" s="211">
        <v>0</v>
      </c>
      <c r="R161" s="211">
        <f>Q161*H161</f>
        <v>0</v>
      </c>
      <c r="S161" s="211">
        <v>0</v>
      </c>
      <c r="T161" s="212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3" t="s">
        <v>133</v>
      </c>
      <c r="AT161" s="213" t="s">
        <v>129</v>
      </c>
      <c r="AU161" s="213" t="s">
        <v>21</v>
      </c>
      <c r="AY161" s="18" t="s">
        <v>128</v>
      </c>
      <c r="BE161" s="214">
        <f>IF(N161="základní",J161,0)</f>
        <v>0</v>
      </c>
      <c r="BF161" s="214">
        <f>IF(N161="snížená",J161,0)</f>
        <v>0</v>
      </c>
      <c r="BG161" s="214">
        <f>IF(N161="zákl. přenesená",J161,0)</f>
        <v>0</v>
      </c>
      <c r="BH161" s="214">
        <f>IF(N161="sníž. přenesená",J161,0)</f>
        <v>0</v>
      </c>
      <c r="BI161" s="214">
        <f>IF(N161="nulová",J161,0)</f>
        <v>0</v>
      </c>
      <c r="BJ161" s="18" t="s">
        <v>90</v>
      </c>
      <c r="BK161" s="214">
        <f>ROUND(I161*H161,2)</f>
        <v>0</v>
      </c>
      <c r="BL161" s="18" t="s">
        <v>133</v>
      </c>
      <c r="BM161" s="213" t="s">
        <v>861</v>
      </c>
    </row>
    <row r="162" s="2" customFormat="1">
      <c r="A162" s="40"/>
      <c r="B162" s="41"/>
      <c r="C162" s="42"/>
      <c r="D162" s="228" t="s">
        <v>176</v>
      </c>
      <c r="E162" s="42"/>
      <c r="F162" s="229" t="s">
        <v>325</v>
      </c>
      <c r="G162" s="42"/>
      <c r="H162" s="42"/>
      <c r="I162" s="230"/>
      <c r="J162" s="42"/>
      <c r="K162" s="42"/>
      <c r="L162" s="46"/>
      <c r="M162" s="231"/>
      <c r="N162" s="232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8" t="s">
        <v>176</v>
      </c>
      <c r="AU162" s="18" t="s">
        <v>21</v>
      </c>
    </row>
    <row r="163" s="2" customFormat="1">
      <c r="A163" s="40"/>
      <c r="B163" s="41"/>
      <c r="C163" s="42"/>
      <c r="D163" s="233" t="s">
        <v>178</v>
      </c>
      <c r="E163" s="42"/>
      <c r="F163" s="234" t="s">
        <v>260</v>
      </c>
      <c r="G163" s="42"/>
      <c r="H163" s="42"/>
      <c r="I163" s="230"/>
      <c r="J163" s="42"/>
      <c r="K163" s="42"/>
      <c r="L163" s="46"/>
      <c r="M163" s="231"/>
      <c r="N163" s="232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8" t="s">
        <v>178</v>
      </c>
      <c r="AU163" s="18" t="s">
        <v>21</v>
      </c>
    </row>
    <row r="164" s="13" customFormat="1">
      <c r="A164" s="13"/>
      <c r="B164" s="235"/>
      <c r="C164" s="236"/>
      <c r="D164" s="233" t="s">
        <v>180</v>
      </c>
      <c r="E164" s="237" t="s">
        <v>44</v>
      </c>
      <c r="F164" s="238" t="s">
        <v>862</v>
      </c>
      <c r="G164" s="236"/>
      <c r="H164" s="239">
        <v>5.7599999999999998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180</v>
      </c>
      <c r="AU164" s="245" t="s">
        <v>21</v>
      </c>
      <c r="AV164" s="13" t="s">
        <v>21</v>
      </c>
      <c r="AW164" s="13" t="s">
        <v>42</v>
      </c>
      <c r="AX164" s="13" t="s">
        <v>82</v>
      </c>
      <c r="AY164" s="245" t="s">
        <v>128</v>
      </c>
    </row>
    <row r="165" s="14" customFormat="1">
      <c r="A165" s="14"/>
      <c r="B165" s="246"/>
      <c r="C165" s="247"/>
      <c r="D165" s="233" t="s">
        <v>180</v>
      </c>
      <c r="E165" s="248" t="s">
        <v>44</v>
      </c>
      <c r="F165" s="249" t="s">
        <v>182</v>
      </c>
      <c r="G165" s="247"/>
      <c r="H165" s="250">
        <v>5.7599999999999998</v>
      </c>
      <c r="I165" s="251"/>
      <c r="J165" s="247"/>
      <c r="K165" s="247"/>
      <c r="L165" s="252"/>
      <c r="M165" s="253"/>
      <c r="N165" s="254"/>
      <c r="O165" s="254"/>
      <c r="P165" s="254"/>
      <c r="Q165" s="254"/>
      <c r="R165" s="254"/>
      <c r="S165" s="254"/>
      <c r="T165" s="25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6" t="s">
        <v>180</v>
      </c>
      <c r="AU165" s="256" t="s">
        <v>21</v>
      </c>
      <c r="AV165" s="14" t="s">
        <v>133</v>
      </c>
      <c r="AW165" s="14" t="s">
        <v>42</v>
      </c>
      <c r="AX165" s="14" t="s">
        <v>90</v>
      </c>
      <c r="AY165" s="256" t="s">
        <v>128</v>
      </c>
    </row>
    <row r="166" s="2" customFormat="1" ht="16.5" customHeight="1">
      <c r="A166" s="40"/>
      <c r="B166" s="41"/>
      <c r="C166" s="278" t="s">
        <v>277</v>
      </c>
      <c r="D166" s="278" t="s">
        <v>316</v>
      </c>
      <c r="E166" s="279" t="s">
        <v>317</v>
      </c>
      <c r="F166" s="280" t="s">
        <v>318</v>
      </c>
      <c r="G166" s="281" t="s">
        <v>302</v>
      </c>
      <c r="H166" s="282">
        <v>11.52</v>
      </c>
      <c r="I166" s="283"/>
      <c r="J166" s="284">
        <f>ROUND(I166*H166,2)</f>
        <v>0</v>
      </c>
      <c r="K166" s="285"/>
      <c r="L166" s="286"/>
      <c r="M166" s="287" t="s">
        <v>44</v>
      </c>
      <c r="N166" s="288" t="s">
        <v>53</v>
      </c>
      <c r="O166" s="86"/>
      <c r="P166" s="211">
        <f>O166*H166</f>
        <v>0</v>
      </c>
      <c r="Q166" s="211">
        <v>1</v>
      </c>
      <c r="R166" s="211">
        <f>Q166*H166</f>
        <v>11.52</v>
      </c>
      <c r="S166" s="211">
        <v>0</v>
      </c>
      <c r="T166" s="212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3" t="s">
        <v>213</v>
      </c>
      <c r="AT166" s="213" t="s">
        <v>316</v>
      </c>
      <c r="AU166" s="213" t="s">
        <v>21</v>
      </c>
      <c r="AY166" s="18" t="s">
        <v>128</v>
      </c>
      <c r="BE166" s="214">
        <f>IF(N166="základní",J166,0)</f>
        <v>0</v>
      </c>
      <c r="BF166" s="214">
        <f>IF(N166="snížená",J166,0)</f>
        <v>0</v>
      </c>
      <c r="BG166" s="214">
        <f>IF(N166="zákl. přenesená",J166,0)</f>
        <v>0</v>
      </c>
      <c r="BH166" s="214">
        <f>IF(N166="sníž. přenesená",J166,0)</f>
        <v>0</v>
      </c>
      <c r="BI166" s="214">
        <f>IF(N166="nulová",J166,0)</f>
        <v>0</v>
      </c>
      <c r="BJ166" s="18" t="s">
        <v>90</v>
      </c>
      <c r="BK166" s="214">
        <f>ROUND(I166*H166,2)</f>
        <v>0</v>
      </c>
      <c r="BL166" s="18" t="s">
        <v>133</v>
      </c>
      <c r="BM166" s="213" t="s">
        <v>863</v>
      </c>
    </row>
    <row r="167" s="13" customFormat="1">
      <c r="A167" s="13"/>
      <c r="B167" s="235"/>
      <c r="C167" s="236"/>
      <c r="D167" s="233" t="s">
        <v>180</v>
      </c>
      <c r="E167" s="237" t="s">
        <v>44</v>
      </c>
      <c r="F167" s="238" t="s">
        <v>864</v>
      </c>
      <c r="G167" s="236"/>
      <c r="H167" s="239">
        <v>11.52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180</v>
      </c>
      <c r="AU167" s="245" t="s">
        <v>21</v>
      </c>
      <c r="AV167" s="13" t="s">
        <v>21</v>
      </c>
      <c r="AW167" s="13" t="s">
        <v>42</v>
      </c>
      <c r="AX167" s="13" t="s">
        <v>82</v>
      </c>
      <c r="AY167" s="245" t="s">
        <v>128</v>
      </c>
    </row>
    <row r="168" s="14" customFormat="1">
      <c r="A168" s="14"/>
      <c r="B168" s="246"/>
      <c r="C168" s="247"/>
      <c r="D168" s="233" t="s">
        <v>180</v>
      </c>
      <c r="E168" s="248" t="s">
        <v>44</v>
      </c>
      <c r="F168" s="249" t="s">
        <v>182</v>
      </c>
      <c r="G168" s="247"/>
      <c r="H168" s="250">
        <v>11.52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180</v>
      </c>
      <c r="AU168" s="256" t="s">
        <v>21</v>
      </c>
      <c r="AV168" s="14" t="s">
        <v>133</v>
      </c>
      <c r="AW168" s="14" t="s">
        <v>42</v>
      </c>
      <c r="AX168" s="14" t="s">
        <v>90</v>
      </c>
      <c r="AY168" s="256" t="s">
        <v>128</v>
      </c>
    </row>
    <row r="169" s="2" customFormat="1" ht="37.8" customHeight="1">
      <c r="A169" s="40"/>
      <c r="B169" s="41"/>
      <c r="C169" s="201" t="s">
        <v>281</v>
      </c>
      <c r="D169" s="201" t="s">
        <v>129</v>
      </c>
      <c r="E169" s="202" t="s">
        <v>865</v>
      </c>
      <c r="F169" s="203" t="s">
        <v>866</v>
      </c>
      <c r="G169" s="204" t="s">
        <v>174</v>
      </c>
      <c r="H169" s="205">
        <v>51</v>
      </c>
      <c r="I169" s="206"/>
      <c r="J169" s="207">
        <f>ROUND(I169*H169,2)</f>
        <v>0</v>
      </c>
      <c r="K169" s="208"/>
      <c r="L169" s="46"/>
      <c r="M169" s="209" t="s">
        <v>44</v>
      </c>
      <c r="N169" s="210" t="s">
        <v>53</v>
      </c>
      <c r="O169" s="86"/>
      <c r="P169" s="211">
        <f>O169*H169</f>
        <v>0</v>
      </c>
      <c r="Q169" s="211">
        <v>0</v>
      </c>
      <c r="R169" s="211">
        <f>Q169*H169</f>
        <v>0</v>
      </c>
      <c r="S169" s="211">
        <v>0</v>
      </c>
      <c r="T169" s="212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3" t="s">
        <v>133</v>
      </c>
      <c r="AT169" s="213" t="s">
        <v>129</v>
      </c>
      <c r="AU169" s="213" t="s">
        <v>21</v>
      </c>
      <c r="AY169" s="18" t="s">
        <v>128</v>
      </c>
      <c r="BE169" s="214">
        <f>IF(N169="základní",J169,0)</f>
        <v>0</v>
      </c>
      <c r="BF169" s="214">
        <f>IF(N169="snížená",J169,0)</f>
        <v>0</v>
      </c>
      <c r="BG169" s="214">
        <f>IF(N169="zákl. přenesená",J169,0)</f>
        <v>0</v>
      </c>
      <c r="BH169" s="214">
        <f>IF(N169="sníž. přenesená",J169,0)</f>
        <v>0</v>
      </c>
      <c r="BI169" s="214">
        <f>IF(N169="nulová",J169,0)</f>
        <v>0</v>
      </c>
      <c r="BJ169" s="18" t="s">
        <v>90</v>
      </c>
      <c r="BK169" s="214">
        <f>ROUND(I169*H169,2)</f>
        <v>0</v>
      </c>
      <c r="BL169" s="18" t="s">
        <v>133</v>
      </c>
      <c r="BM169" s="213" t="s">
        <v>867</v>
      </c>
    </row>
    <row r="170" s="2" customFormat="1">
      <c r="A170" s="40"/>
      <c r="B170" s="41"/>
      <c r="C170" s="42"/>
      <c r="D170" s="228" t="s">
        <v>176</v>
      </c>
      <c r="E170" s="42"/>
      <c r="F170" s="229" t="s">
        <v>868</v>
      </c>
      <c r="G170" s="42"/>
      <c r="H170" s="42"/>
      <c r="I170" s="230"/>
      <c r="J170" s="42"/>
      <c r="K170" s="42"/>
      <c r="L170" s="46"/>
      <c r="M170" s="231"/>
      <c r="N170" s="232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8" t="s">
        <v>176</v>
      </c>
      <c r="AU170" s="18" t="s">
        <v>21</v>
      </c>
    </row>
    <row r="171" s="2" customFormat="1">
      <c r="A171" s="40"/>
      <c r="B171" s="41"/>
      <c r="C171" s="42"/>
      <c r="D171" s="233" t="s">
        <v>178</v>
      </c>
      <c r="E171" s="42"/>
      <c r="F171" s="234" t="s">
        <v>260</v>
      </c>
      <c r="G171" s="42"/>
      <c r="H171" s="42"/>
      <c r="I171" s="230"/>
      <c r="J171" s="42"/>
      <c r="K171" s="42"/>
      <c r="L171" s="46"/>
      <c r="M171" s="231"/>
      <c r="N171" s="232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8" t="s">
        <v>178</v>
      </c>
      <c r="AU171" s="18" t="s">
        <v>21</v>
      </c>
    </row>
    <row r="172" s="13" customFormat="1">
      <c r="A172" s="13"/>
      <c r="B172" s="235"/>
      <c r="C172" s="236"/>
      <c r="D172" s="233" t="s">
        <v>180</v>
      </c>
      <c r="E172" s="237" t="s">
        <v>44</v>
      </c>
      <c r="F172" s="238" t="s">
        <v>869</v>
      </c>
      <c r="G172" s="236"/>
      <c r="H172" s="239">
        <v>51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180</v>
      </c>
      <c r="AU172" s="245" t="s">
        <v>21</v>
      </c>
      <c r="AV172" s="13" t="s">
        <v>21</v>
      </c>
      <c r="AW172" s="13" t="s">
        <v>42</v>
      </c>
      <c r="AX172" s="13" t="s">
        <v>82</v>
      </c>
      <c r="AY172" s="245" t="s">
        <v>128</v>
      </c>
    </row>
    <row r="173" s="14" customFormat="1">
      <c r="A173" s="14"/>
      <c r="B173" s="246"/>
      <c r="C173" s="247"/>
      <c r="D173" s="233" t="s">
        <v>180</v>
      </c>
      <c r="E173" s="248" t="s">
        <v>44</v>
      </c>
      <c r="F173" s="249" t="s">
        <v>182</v>
      </c>
      <c r="G173" s="247"/>
      <c r="H173" s="250">
        <v>51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6" t="s">
        <v>180</v>
      </c>
      <c r="AU173" s="256" t="s">
        <v>21</v>
      </c>
      <c r="AV173" s="14" t="s">
        <v>133</v>
      </c>
      <c r="AW173" s="14" t="s">
        <v>42</v>
      </c>
      <c r="AX173" s="14" t="s">
        <v>90</v>
      </c>
      <c r="AY173" s="256" t="s">
        <v>128</v>
      </c>
    </row>
    <row r="174" s="2" customFormat="1" ht="16.5" customHeight="1">
      <c r="A174" s="40"/>
      <c r="B174" s="41"/>
      <c r="C174" s="278" t="s">
        <v>289</v>
      </c>
      <c r="D174" s="278" t="s">
        <v>316</v>
      </c>
      <c r="E174" s="279" t="s">
        <v>870</v>
      </c>
      <c r="F174" s="280" t="s">
        <v>871</v>
      </c>
      <c r="G174" s="281" t="s">
        <v>302</v>
      </c>
      <c r="H174" s="282">
        <v>7.6500000000000004</v>
      </c>
      <c r="I174" s="283"/>
      <c r="J174" s="284">
        <f>ROUND(I174*H174,2)</f>
        <v>0</v>
      </c>
      <c r="K174" s="285"/>
      <c r="L174" s="286"/>
      <c r="M174" s="287" t="s">
        <v>44</v>
      </c>
      <c r="N174" s="288" t="s">
        <v>53</v>
      </c>
      <c r="O174" s="86"/>
      <c r="P174" s="211">
        <f>O174*H174</f>
        <v>0</v>
      </c>
      <c r="Q174" s="211">
        <v>1</v>
      </c>
      <c r="R174" s="211">
        <f>Q174*H174</f>
        <v>7.6500000000000004</v>
      </c>
      <c r="S174" s="211">
        <v>0</v>
      </c>
      <c r="T174" s="212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3" t="s">
        <v>213</v>
      </c>
      <c r="AT174" s="213" t="s">
        <v>316</v>
      </c>
      <c r="AU174" s="213" t="s">
        <v>21</v>
      </c>
      <c r="AY174" s="18" t="s">
        <v>128</v>
      </c>
      <c r="BE174" s="214">
        <f>IF(N174="základní",J174,0)</f>
        <v>0</v>
      </c>
      <c r="BF174" s="214">
        <f>IF(N174="snížená",J174,0)</f>
        <v>0</v>
      </c>
      <c r="BG174" s="214">
        <f>IF(N174="zákl. přenesená",J174,0)</f>
        <v>0</v>
      </c>
      <c r="BH174" s="214">
        <f>IF(N174="sníž. přenesená",J174,0)</f>
        <v>0</v>
      </c>
      <c r="BI174" s="214">
        <f>IF(N174="nulová",J174,0)</f>
        <v>0</v>
      </c>
      <c r="BJ174" s="18" t="s">
        <v>90</v>
      </c>
      <c r="BK174" s="214">
        <f>ROUND(I174*H174,2)</f>
        <v>0</v>
      </c>
      <c r="BL174" s="18" t="s">
        <v>133</v>
      </c>
      <c r="BM174" s="213" t="s">
        <v>872</v>
      </c>
    </row>
    <row r="175" s="13" customFormat="1">
      <c r="A175" s="13"/>
      <c r="B175" s="235"/>
      <c r="C175" s="236"/>
      <c r="D175" s="233" t="s">
        <v>180</v>
      </c>
      <c r="E175" s="237" t="s">
        <v>44</v>
      </c>
      <c r="F175" s="238" t="s">
        <v>873</v>
      </c>
      <c r="G175" s="236"/>
      <c r="H175" s="239">
        <v>7.6500000000000004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180</v>
      </c>
      <c r="AU175" s="245" t="s">
        <v>21</v>
      </c>
      <c r="AV175" s="13" t="s">
        <v>21</v>
      </c>
      <c r="AW175" s="13" t="s">
        <v>42</v>
      </c>
      <c r="AX175" s="13" t="s">
        <v>82</v>
      </c>
      <c r="AY175" s="245" t="s">
        <v>128</v>
      </c>
    </row>
    <row r="176" s="14" customFormat="1">
      <c r="A176" s="14"/>
      <c r="B176" s="246"/>
      <c r="C176" s="247"/>
      <c r="D176" s="233" t="s">
        <v>180</v>
      </c>
      <c r="E176" s="248" t="s">
        <v>44</v>
      </c>
      <c r="F176" s="249" t="s">
        <v>182</v>
      </c>
      <c r="G176" s="247"/>
      <c r="H176" s="250">
        <v>7.6500000000000004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180</v>
      </c>
      <c r="AU176" s="256" t="s">
        <v>21</v>
      </c>
      <c r="AV176" s="14" t="s">
        <v>133</v>
      </c>
      <c r="AW176" s="14" t="s">
        <v>42</v>
      </c>
      <c r="AX176" s="14" t="s">
        <v>90</v>
      </c>
      <c r="AY176" s="256" t="s">
        <v>128</v>
      </c>
    </row>
    <row r="177" s="2" customFormat="1" ht="24.15" customHeight="1">
      <c r="A177" s="40"/>
      <c r="B177" s="41"/>
      <c r="C177" s="201" t="s">
        <v>294</v>
      </c>
      <c r="D177" s="201" t="s">
        <v>129</v>
      </c>
      <c r="E177" s="202" t="s">
        <v>341</v>
      </c>
      <c r="F177" s="203" t="s">
        <v>342</v>
      </c>
      <c r="G177" s="204" t="s">
        <v>174</v>
      </c>
      <c r="H177" s="205">
        <v>51</v>
      </c>
      <c r="I177" s="206"/>
      <c r="J177" s="207">
        <f>ROUND(I177*H177,2)</f>
        <v>0</v>
      </c>
      <c r="K177" s="208"/>
      <c r="L177" s="46"/>
      <c r="M177" s="209" t="s">
        <v>44</v>
      </c>
      <c r="N177" s="210" t="s">
        <v>53</v>
      </c>
      <c r="O177" s="86"/>
      <c r="P177" s="211">
        <f>O177*H177</f>
        <v>0</v>
      </c>
      <c r="Q177" s="211">
        <v>0</v>
      </c>
      <c r="R177" s="211">
        <f>Q177*H177</f>
        <v>0</v>
      </c>
      <c r="S177" s="211">
        <v>0</v>
      </c>
      <c r="T177" s="212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3" t="s">
        <v>133</v>
      </c>
      <c r="AT177" s="213" t="s">
        <v>129</v>
      </c>
      <c r="AU177" s="213" t="s">
        <v>21</v>
      </c>
      <c r="AY177" s="18" t="s">
        <v>128</v>
      </c>
      <c r="BE177" s="214">
        <f>IF(N177="základní",J177,0)</f>
        <v>0</v>
      </c>
      <c r="BF177" s="214">
        <f>IF(N177="snížená",J177,0)</f>
        <v>0</v>
      </c>
      <c r="BG177" s="214">
        <f>IF(N177="zákl. přenesená",J177,0)</f>
        <v>0</v>
      </c>
      <c r="BH177" s="214">
        <f>IF(N177="sníž. přenesená",J177,0)</f>
        <v>0</v>
      </c>
      <c r="BI177" s="214">
        <f>IF(N177="nulová",J177,0)</f>
        <v>0</v>
      </c>
      <c r="BJ177" s="18" t="s">
        <v>90</v>
      </c>
      <c r="BK177" s="214">
        <f>ROUND(I177*H177,2)</f>
        <v>0</v>
      </c>
      <c r="BL177" s="18" t="s">
        <v>133</v>
      </c>
      <c r="BM177" s="213" t="s">
        <v>874</v>
      </c>
    </row>
    <row r="178" s="2" customFormat="1">
      <c r="A178" s="40"/>
      <c r="B178" s="41"/>
      <c r="C178" s="42"/>
      <c r="D178" s="228" t="s">
        <v>176</v>
      </c>
      <c r="E178" s="42"/>
      <c r="F178" s="229" t="s">
        <v>344</v>
      </c>
      <c r="G178" s="42"/>
      <c r="H178" s="42"/>
      <c r="I178" s="230"/>
      <c r="J178" s="42"/>
      <c r="K178" s="42"/>
      <c r="L178" s="46"/>
      <c r="M178" s="231"/>
      <c r="N178" s="232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8" t="s">
        <v>176</v>
      </c>
      <c r="AU178" s="18" t="s">
        <v>21</v>
      </c>
    </row>
    <row r="179" s="2" customFormat="1">
      <c r="A179" s="40"/>
      <c r="B179" s="41"/>
      <c r="C179" s="42"/>
      <c r="D179" s="233" t="s">
        <v>178</v>
      </c>
      <c r="E179" s="42"/>
      <c r="F179" s="234" t="s">
        <v>187</v>
      </c>
      <c r="G179" s="42"/>
      <c r="H179" s="42"/>
      <c r="I179" s="230"/>
      <c r="J179" s="42"/>
      <c r="K179" s="42"/>
      <c r="L179" s="46"/>
      <c r="M179" s="231"/>
      <c r="N179" s="232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8" t="s">
        <v>178</v>
      </c>
      <c r="AU179" s="18" t="s">
        <v>21</v>
      </c>
    </row>
    <row r="180" s="2" customFormat="1" ht="16.5" customHeight="1">
      <c r="A180" s="40"/>
      <c r="B180" s="41"/>
      <c r="C180" s="278" t="s">
        <v>299</v>
      </c>
      <c r="D180" s="278" t="s">
        <v>316</v>
      </c>
      <c r="E180" s="279" t="s">
        <v>346</v>
      </c>
      <c r="F180" s="280" t="s">
        <v>347</v>
      </c>
      <c r="G180" s="281" t="s">
        <v>348</v>
      </c>
      <c r="H180" s="282">
        <v>1.7849999999999999</v>
      </c>
      <c r="I180" s="283"/>
      <c r="J180" s="284">
        <f>ROUND(I180*H180,2)</f>
        <v>0</v>
      </c>
      <c r="K180" s="285"/>
      <c r="L180" s="286"/>
      <c r="M180" s="287" t="s">
        <v>44</v>
      </c>
      <c r="N180" s="288" t="s">
        <v>53</v>
      </c>
      <c r="O180" s="86"/>
      <c r="P180" s="211">
        <f>O180*H180</f>
        <v>0</v>
      </c>
      <c r="Q180" s="211">
        <v>0.001</v>
      </c>
      <c r="R180" s="211">
        <f>Q180*H180</f>
        <v>0.0017849999999999999</v>
      </c>
      <c r="S180" s="211">
        <v>0</v>
      </c>
      <c r="T180" s="212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3" t="s">
        <v>213</v>
      </c>
      <c r="AT180" s="213" t="s">
        <v>316</v>
      </c>
      <c r="AU180" s="213" t="s">
        <v>21</v>
      </c>
      <c r="AY180" s="18" t="s">
        <v>128</v>
      </c>
      <c r="BE180" s="214">
        <f>IF(N180="základní",J180,0)</f>
        <v>0</v>
      </c>
      <c r="BF180" s="214">
        <f>IF(N180="snížená",J180,0)</f>
        <v>0</v>
      </c>
      <c r="BG180" s="214">
        <f>IF(N180="zákl. přenesená",J180,0)</f>
        <v>0</v>
      </c>
      <c r="BH180" s="214">
        <f>IF(N180="sníž. přenesená",J180,0)</f>
        <v>0</v>
      </c>
      <c r="BI180" s="214">
        <f>IF(N180="nulová",J180,0)</f>
        <v>0</v>
      </c>
      <c r="BJ180" s="18" t="s">
        <v>90</v>
      </c>
      <c r="BK180" s="214">
        <f>ROUND(I180*H180,2)</f>
        <v>0</v>
      </c>
      <c r="BL180" s="18" t="s">
        <v>133</v>
      </c>
      <c r="BM180" s="213" t="s">
        <v>875</v>
      </c>
    </row>
    <row r="181" s="13" customFormat="1">
      <c r="A181" s="13"/>
      <c r="B181" s="235"/>
      <c r="C181" s="236"/>
      <c r="D181" s="233" t="s">
        <v>180</v>
      </c>
      <c r="E181" s="237" t="s">
        <v>44</v>
      </c>
      <c r="F181" s="238" t="s">
        <v>876</v>
      </c>
      <c r="G181" s="236"/>
      <c r="H181" s="239">
        <v>1.7849999999999999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180</v>
      </c>
      <c r="AU181" s="245" t="s">
        <v>21</v>
      </c>
      <c r="AV181" s="13" t="s">
        <v>21</v>
      </c>
      <c r="AW181" s="13" t="s">
        <v>42</v>
      </c>
      <c r="AX181" s="13" t="s">
        <v>82</v>
      </c>
      <c r="AY181" s="245" t="s">
        <v>128</v>
      </c>
    </row>
    <row r="182" s="14" customFormat="1">
      <c r="A182" s="14"/>
      <c r="B182" s="246"/>
      <c r="C182" s="247"/>
      <c r="D182" s="233" t="s">
        <v>180</v>
      </c>
      <c r="E182" s="248" t="s">
        <v>44</v>
      </c>
      <c r="F182" s="249" t="s">
        <v>182</v>
      </c>
      <c r="G182" s="247"/>
      <c r="H182" s="250">
        <v>1.7849999999999999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180</v>
      </c>
      <c r="AU182" s="256" t="s">
        <v>21</v>
      </c>
      <c r="AV182" s="14" t="s">
        <v>133</v>
      </c>
      <c r="AW182" s="14" t="s">
        <v>42</v>
      </c>
      <c r="AX182" s="14" t="s">
        <v>90</v>
      </c>
      <c r="AY182" s="256" t="s">
        <v>128</v>
      </c>
    </row>
    <row r="183" s="2" customFormat="1" ht="24.15" customHeight="1">
      <c r="A183" s="40"/>
      <c r="B183" s="41"/>
      <c r="C183" s="201" t="s">
        <v>7</v>
      </c>
      <c r="D183" s="201" t="s">
        <v>129</v>
      </c>
      <c r="E183" s="202" t="s">
        <v>877</v>
      </c>
      <c r="F183" s="203" t="s">
        <v>878</v>
      </c>
      <c r="G183" s="204" t="s">
        <v>174</v>
      </c>
      <c r="H183" s="205">
        <v>51</v>
      </c>
      <c r="I183" s="206"/>
      <c r="J183" s="207">
        <f>ROUND(I183*H183,2)</f>
        <v>0</v>
      </c>
      <c r="K183" s="208"/>
      <c r="L183" s="46"/>
      <c r="M183" s="209" t="s">
        <v>44</v>
      </c>
      <c r="N183" s="210" t="s">
        <v>53</v>
      </c>
      <c r="O183" s="86"/>
      <c r="P183" s="211">
        <f>O183*H183</f>
        <v>0</v>
      </c>
      <c r="Q183" s="211">
        <v>0</v>
      </c>
      <c r="R183" s="211">
        <f>Q183*H183</f>
        <v>0</v>
      </c>
      <c r="S183" s="211">
        <v>0</v>
      </c>
      <c r="T183" s="212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3" t="s">
        <v>133</v>
      </c>
      <c r="AT183" s="213" t="s">
        <v>129</v>
      </c>
      <c r="AU183" s="213" t="s">
        <v>21</v>
      </c>
      <c r="AY183" s="18" t="s">
        <v>128</v>
      </c>
      <c r="BE183" s="214">
        <f>IF(N183="základní",J183,0)</f>
        <v>0</v>
      </c>
      <c r="BF183" s="214">
        <f>IF(N183="snížená",J183,0)</f>
        <v>0</v>
      </c>
      <c r="BG183" s="214">
        <f>IF(N183="zákl. přenesená",J183,0)</f>
        <v>0</v>
      </c>
      <c r="BH183" s="214">
        <f>IF(N183="sníž. přenesená",J183,0)</f>
        <v>0</v>
      </c>
      <c r="BI183" s="214">
        <f>IF(N183="nulová",J183,0)</f>
        <v>0</v>
      </c>
      <c r="BJ183" s="18" t="s">
        <v>90</v>
      </c>
      <c r="BK183" s="214">
        <f>ROUND(I183*H183,2)</f>
        <v>0</v>
      </c>
      <c r="BL183" s="18" t="s">
        <v>133</v>
      </c>
      <c r="BM183" s="213" t="s">
        <v>879</v>
      </c>
    </row>
    <row r="184" s="2" customFormat="1">
      <c r="A184" s="40"/>
      <c r="B184" s="41"/>
      <c r="C184" s="42"/>
      <c r="D184" s="228" t="s">
        <v>176</v>
      </c>
      <c r="E184" s="42"/>
      <c r="F184" s="229" t="s">
        <v>880</v>
      </c>
      <c r="G184" s="42"/>
      <c r="H184" s="42"/>
      <c r="I184" s="230"/>
      <c r="J184" s="42"/>
      <c r="K184" s="42"/>
      <c r="L184" s="46"/>
      <c r="M184" s="231"/>
      <c r="N184" s="232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8" t="s">
        <v>176</v>
      </c>
      <c r="AU184" s="18" t="s">
        <v>21</v>
      </c>
    </row>
    <row r="185" s="2" customFormat="1">
      <c r="A185" s="40"/>
      <c r="B185" s="41"/>
      <c r="C185" s="42"/>
      <c r="D185" s="233" t="s">
        <v>178</v>
      </c>
      <c r="E185" s="42"/>
      <c r="F185" s="234" t="s">
        <v>187</v>
      </c>
      <c r="G185" s="42"/>
      <c r="H185" s="42"/>
      <c r="I185" s="230"/>
      <c r="J185" s="42"/>
      <c r="K185" s="42"/>
      <c r="L185" s="46"/>
      <c r="M185" s="231"/>
      <c r="N185" s="232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8" t="s">
        <v>178</v>
      </c>
      <c r="AU185" s="18" t="s">
        <v>21</v>
      </c>
    </row>
    <row r="186" s="2" customFormat="1" ht="24.15" customHeight="1">
      <c r="A186" s="40"/>
      <c r="B186" s="41"/>
      <c r="C186" s="201" t="s">
        <v>309</v>
      </c>
      <c r="D186" s="201" t="s">
        <v>129</v>
      </c>
      <c r="E186" s="202" t="s">
        <v>881</v>
      </c>
      <c r="F186" s="203" t="s">
        <v>882</v>
      </c>
      <c r="G186" s="204" t="s">
        <v>174</v>
      </c>
      <c r="H186" s="205">
        <v>173</v>
      </c>
      <c r="I186" s="206"/>
      <c r="J186" s="207">
        <f>ROUND(I186*H186,2)</f>
        <v>0</v>
      </c>
      <c r="K186" s="208"/>
      <c r="L186" s="46"/>
      <c r="M186" s="209" t="s">
        <v>44</v>
      </c>
      <c r="N186" s="210" t="s">
        <v>53</v>
      </c>
      <c r="O186" s="86"/>
      <c r="P186" s="211">
        <f>O186*H186</f>
        <v>0</v>
      </c>
      <c r="Q186" s="211">
        <v>0</v>
      </c>
      <c r="R186" s="211">
        <f>Q186*H186</f>
        <v>0</v>
      </c>
      <c r="S186" s="211">
        <v>0</v>
      </c>
      <c r="T186" s="212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3" t="s">
        <v>133</v>
      </c>
      <c r="AT186" s="213" t="s">
        <v>129</v>
      </c>
      <c r="AU186" s="213" t="s">
        <v>21</v>
      </c>
      <c r="AY186" s="18" t="s">
        <v>128</v>
      </c>
      <c r="BE186" s="214">
        <f>IF(N186="základní",J186,0)</f>
        <v>0</v>
      </c>
      <c r="BF186" s="214">
        <f>IF(N186="snížená",J186,0)</f>
        <v>0</v>
      </c>
      <c r="BG186" s="214">
        <f>IF(N186="zákl. přenesená",J186,0)</f>
        <v>0</v>
      </c>
      <c r="BH186" s="214">
        <f>IF(N186="sníž. přenesená",J186,0)</f>
        <v>0</v>
      </c>
      <c r="BI186" s="214">
        <f>IF(N186="nulová",J186,0)</f>
        <v>0</v>
      </c>
      <c r="BJ186" s="18" t="s">
        <v>90</v>
      </c>
      <c r="BK186" s="214">
        <f>ROUND(I186*H186,2)</f>
        <v>0</v>
      </c>
      <c r="BL186" s="18" t="s">
        <v>133</v>
      </c>
      <c r="BM186" s="213" t="s">
        <v>883</v>
      </c>
    </row>
    <row r="187" s="2" customFormat="1">
      <c r="A187" s="40"/>
      <c r="B187" s="41"/>
      <c r="C187" s="42"/>
      <c r="D187" s="228" t="s">
        <v>176</v>
      </c>
      <c r="E187" s="42"/>
      <c r="F187" s="229" t="s">
        <v>884</v>
      </c>
      <c r="G187" s="42"/>
      <c r="H187" s="42"/>
      <c r="I187" s="230"/>
      <c r="J187" s="42"/>
      <c r="K187" s="42"/>
      <c r="L187" s="46"/>
      <c r="M187" s="231"/>
      <c r="N187" s="232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8" t="s">
        <v>176</v>
      </c>
      <c r="AU187" s="18" t="s">
        <v>21</v>
      </c>
    </row>
    <row r="188" s="2" customFormat="1">
      <c r="A188" s="40"/>
      <c r="B188" s="41"/>
      <c r="C188" s="42"/>
      <c r="D188" s="233" t="s">
        <v>178</v>
      </c>
      <c r="E188" s="42"/>
      <c r="F188" s="234" t="s">
        <v>187</v>
      </c>
      <c r="G188" s="42"/>
      <c r="H188" s="42"/>
      <c r="I188" s="230"/>
      <c r="J188" s="42"/>
      <c r="K188" s="42"/>
      <c r="L188" s="46"/>
      <c r="M188" s="231"/>
      <c r="N188" s="232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8" t="s">
        <v>178</v>
      </c>
      <c r="AU188" s="18" t="s">
        <v>21</v>
      </c>
    </row>
    <row r="189" s="13" customFormat="1">
      <c r="A189" s="13"/>
      <c r="B189" s="235"/>
      <c r="C189" s="236"/>
      <c r="D189" s="233" t="s">
        <v>180</v>
      </c>
      <c r="E189" s="237" t="s">
        <v>44</v>
      </c>
      <c r="F189" s="238" t="s">
        <v>885</v>
      </c>
      <c r="G189" s="236"/>
      <c r="H189" s="239">
        <v>130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180</v>
      </c>
      <c r="AU189" s="245" t="s">
        <v>21</v>
      </c>
      <c r="AV189" s="13" t="s">
        <v>21</v>
      </c>
      <c r="AW189" s="13" t="s">
        <v>42</v>
      </c>
      <c r="AX189" s="13" t="s">
        <v>82</v>
      </c>
      <c r="AY189" s="245" t="s">
        <v>128</v>
      </c>
    </row>
    <row r="190" s="13" customFormat="1">
      <c r="A190" s="13"/>
      <c r="B190" s="235"/>
      <c r="C190" s="236"/>
      <c r="D190" s="233" t="s">
        <v>180</v>
      </c>
      <c r="E190" s="237" t="s">
        <v>44</v>
      </c>
      <c r="F190" s="238" t="s">
        <v>886</v>
      </c>
      <c r="G190" s="236"/>
      <c r="H190" s="239">
        <v>42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180</v>
      </c>
      <c r="AU190" s="245" t="s">
        <v>21</v>
      </c>
      <c r="AV190" s="13" t="s">
        <v>21</v>
      </c>
      <c r="AW190" s="13" t="s">
        <v>42</v>
      </c>
      <c r="AX190" s="13" t="s">
        <v>82</v>
      </c>
      <c r="AY190" s="245" t="s">
        <v>128</v>
      </c>
    </row>
    <row r="191" s="13" customFormat="1">
      <c r="A191" s="13"/>
      <c r="B191" s="235"/>
      <c r="C191" s="236"/>
      <c r="D191" s="233" t="s">
        <v>180</v>
      </c>
      <c r="E191" s="237" t="s">
        <v>44</v>
      </c>
      <c r="F191" s="238" t="s">
        <v>887</v>
      </c>
      <c r="G191" s="236"/>
      <c r="H191" s="239">
        <v>1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180</v>
      </c>
      <c r="AU191" s="245" t="s">
        <v>21</v>
      </c>
      <c r="AV191" s="13" t="s">
        <v>21</v>
      </c>
      <c r="AW191" s="13" t="s">
        <v>42</v>
      </c>
      <c r="AX191" s="13" t="s">
        <v>82</v>
      </c>
      <c r="AY191" s="245" t="s">
        <v>128</v>
      </c>
    </row>
    <row r="192" s="14" customFormat="1">
      <c r="A192" s="14"/>
      <c r="B192" s="246"/>
      <c r="C192" s="247"/>
      <c r="D192" s="233" t="s">
        <v>180</v>
      </c>
      <c r="E192" s="248" t="s">
        <v>44</v>
      </c>
      <c r="F192" s="249" t="s">
        <v>182</v>
      </c>
      <c r="G192" s="247"/>
      <c r="H192" s="250">
        <v>173</v>
      </c>
      <c r="I192" s="251"/>
      <c r="J192" s="247"/>
      <c r="K192" s="247"/>
      <c r="L192" s="252"/>
      <c r="M192" s="253"/>
      <c r="N192" s="254"/>
      <c r="O192" s="254"/>
      <c r="P192" s="254"/>
      <c r="Q192" s="254"/>
      <c r="R192" s="254"/>
      <c r="S192" s="254"/>
      <c r="T192" s="25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6" t="s">
        <v>180</v>
      </c>
      <c r="AU192" s="256" t="s">
        <v>21</v>
      </c>
      <c r="AV192" s="14" t="s">
        <v>133</v>
      </c>
      <c r="AW192" s="14" t="s">
        <v>42</v>
      </c>
      <c r="AX192" s="14" t="s">
        <v>90</v>
      </c>
      <c r="AY192" s="256" t="s">
        <v>128</v>
      </c>
    </row>
    <row r="193" s="11" customFormat="1" ht="22.8" customHeight="1">
      <c r="A193" s="11"/>
      <c r="B193" s="187"/>
      <c r="C193" s="188"/>
      <c r="D193" s="189" t="s">
        <v>81</v>
      </c>
      <c r="E193" s="226" t="s">
        <v>21</v>
      </c>
      <c r="F193" s="226" t="s">
        <v>368</v>
      </c>
      <c r="G193" s="188"/>
      <c r="H193" s="188"/>
      <c r="I193" s="191"/>
      <c r="J193" s="227">
        <f>BK193</f>
        <v>0</v>
      </c>
      <c r="K193" s="188"/>
      <c r="L193" s="193"/>
      <c r="M193" s="194"/>
      <c r="N193" s="195"/>
      <c r="O193" s="195"/>
      <c r="P193" s="196">
        <f>SUM(P194:P203)</f>
        <v>0</v>
      </c>
      <c r="Q193" s="195"/>
      <c r="R193" s="196">
        <f>SUM(R194:R203)</f>
        <v>0.079925999999999997</v>
      </c>
      <c r="S193" s="195"/>
      <c r="T193" s="197">
        <f>SUM(T194:T203)</f>
        <v>0</v>
      </c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R193" s="198" t="s">
        <v>90</v>
      </c>
      <c r="AT193" s="199" t="s">
        <v>81</v>
      </c>
      <c r="AU193" s="199" t="s">
        <v>90</v>
      </c>
      <c r="AY193" s="198" t="s">
        <v>128</v>
      </c>
      <c r="BK193" s="200">
        <f>SUM(BK194:BK203)</f>
        <v>0</v>
      </c>
    </row>
    <row r="194" s="2" customFormat="1" ht="24.15" customHeight="1">
      <c r="A194" s="40"/>
      <c r="B194" s="41"/>
      <c r="C194" s="201" t="s">
        <v>315</v>
      </c>
      <c r="D194" s="201" t="s">
        <v>129</v>
      </c>
      <c r="E194" s="202" t="s">
        <v>387</v>
      </c>
      <c r="F194" s="203" t="s">
        <v>388</v>
      </c>
      <c r="G194" s="204" t="s">
        <v>174</v>
      </c>
      <c r="H194" s="205">
        <v>173</v>
      </c>
      <c r="I194" s="206"/>
      <c r="J194" s="207">
        <f>ROUND(I194*H194,2)</f>
        <v>0</v>
      </c>
      <c r="K194" s="208"/>
      <c r="L194" s="46"/>
      <c r="M194" s="209" t="s">
        <v>44</v>
      </c>
      <c r="N194" s="210" t="s">
        <v>53</v>
      </c>
      <c r="O194" s="86"/>
      <c r="P194" s="211">
        <f>O194*H194</f>
        <v>0</v>
      </c>
      <c r="Q194" s="211">
        <v>0.00013999999999999999</v>
      </c>
      <c r="R194" s="211">
        <f>Q194*H194</f>
        <v>0.024219999999999998</v>
      </c>
      <c r="S194" s="211">
        <v>0</v>
      </c>
      <c r="T194" s="212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3" t="s">
        <v>133</v>
      </c>
      <c r="AT194" s="213" t="s">
        <v>129</v>
      </c>
      <c r="AU194" s="213" t="s">
        <v>21</v>
      </c>
      <c r="AY194" s="18" t="s">
        <v>128</v>
      </c>
      <c r="BE194" s="214">
        <f>IF(N194="základní",J194,0)</f>
        <v>0</v>
      </c>
      <c r="BF194" s="214">
        <f>IF(N194="snížená",J194,0)</f>
        <v>0</v>
      </c>
      <c r="BG194" s="214">
        <f>IF(N194="zákl. přenesená",J194,0)</f>
        <v>0</v>
      </c>
      <c r="BH194" s="214">
        <f>IF(N194="sníž. přenesená",J194,0)</f>
        <v>0</v>
      </c>
      <c r="BI194" s="214">
        <f>IF(N194="nulová",J194,0)</f>
        <v>0</v>
      </c>
      <c r="BJ194" s="18" t="s">
        <v>90</v>
      </c>
      <c r="BK194" s="214">
        <f>ROUND(I194*H194,2)</f>
        <v>0</v>
      </c>
      <c r="BL194" s="18" t="s">
        <v>133</v>
      </c>
      <c r="BM194" s="213" t="s">
        <v>888</v>
      </c>
    </row>
    <row r="195" s="2" customFormat="1">
      <c r="A195" s="40"/>
      <c r="B195" s="41"/>
      <c r="C195" s="42"/>
      <c r="D195" s="228" t="s">
        <v>176</v>
      </c>
      <c r="E195" s="42"/>
      <c r="F195" s="229" t="s">
        <v>390</v>
      </c>
      <c r="G195" s="42"/>
      <c r="H195" s="42"/>
      <c r="I195" s="230"/>
      <c r="J195" s="42"/>
      <c r="K195" s="42"/>
      <c r="L195" s="46"/>
      <c r="M195" s="231"/>
      <c r="N195" s="232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8" t="s">
        <v>176</v>
      </c>
      <c r="AU195" s="18" t="s">
        <v>21</v>
      </c>
    </row>
    <row r="196" s="2" customFormat="1">
      <c r="A196" s="40"/>
      <c r="B196" s="41"/>
      <c r="C196" s="42"/>
      <c r="D196" s="233" t="s">
        <v>178</v>
      </c>
      <c r="E196" s="42"/>
      <c r="F196" s="234" t="s">
        <v>260</v>
      </c>
      <c r="G196" s="42"/>
      <c r="H196" s="42"/>
      <c r="I196" s="230"/>
      <c r="J196" s="42"/>
      <c r="K196" s="42"/>
      <c r="L196" s="46"/>
      <c r="M196" s="231"/>
      <c r="N196" s="232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8" t="s">
        <v>178</v>
      </c>
      <c r="AU196" s="18" t="s">
        <v>21</v>
      </c>
    </row>
    <row r="197" s="13" customFormat="1">
      <c r="A197" s="13"/>
      <c r="B197" s="235"/>
      <c r="C197" s="236"/>
      <c r="D197" s="233" t="s">
        <v>180</v>
      </c>
      <c r="E197" s="237" t="s">
        <v>44</v>
      </c>
      <c r="F197" s="238" t="s">
        <v>885</v>
      </c>
      <c r="G197" s="236"/>
      <c r="H197" s="239">
        <v>130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180</v>
      </c>
      <c r="AU197" s="245" t="s">
        <v>21</v>
      </c>
      <c r="AV197" s="13" t="s">
        <v>21</v>
      </c>
      <c r="AW197" s="13" t="s">
        <v>42</v>
      </c>
      <c r="AX197" s="13" t="s">
        <v>82</v>
      </c>
      <c r="AY197" s="245" t="s">
        <v>128</v>
      </c>
    </row>
    <row r="198" s="13" customFormat="1">
      <c r="A198" s="13"/>
      <c r="B198" s="235"/>
      <c r="C198" s="236"/>
      <c r="D198" s="233" t="s">
        <v>180</v>
      </c>
      <c r="E198" s="237" t="s">
        <v>44</v>
      </c>
      <c r="F198" s="238" t="s">
        <v>886</v>
      </c>
      <c r="G198" s="236"/>
      <c r="H198" s="239">
        <v>42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180</v>
      </c>
      <c r="AU198" s="245" t="s">
        <v>21</v>
      </c>
      <c r="AV198" s="13" t="s">
        <v>21</v>
      </c>
      <c r="AW198" s="13" t="s">
        <v>42</v>
      </c>
      <c r="AX198" s="13" t="s">
        <v>82</v>
      </c>
      <c r="AY198" s="245" t="s">
        <v>128</v>
      </c>
    </row>
    <row r="199" s="13" customFormat="1">
      <c r="A199" s="13"/>
      <c r="B199" s="235"/>
      <c r="C199" s="236"/>
      <c r="D199" s="233" t="s">
        <v>180</v>
      </c>
      <c r="E199" s="237" t="s">
        <v>44</v>
      </c>
      <c r="F199" s="238" t="s">
        <v>887</v>
      </c>
      <c r="G199" s="236"/>
      <c r="H199" s="239">
        <v>1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180</v>
      </c>
      <c r="AU199" s="245" t="s">
        <v>21</v>
      </c>
      <c r="AV199" s="13" t="s">
        <v>21</v>
      </c>
      <c r="AW199" s="13" t="s">
        <v>42</v>
      </c>
      <c r="AX199" s="13" t="s">
        <v>82</v>
      </c>
      <c r="AY199" s="245" t="s">
        <v>128</v>
      </c>
    </row>
    <row r="200" s="14" customFormat="1">
      <c r="A200" s="14"/>
      <c r="B200" s="246"/>
      <c r="C200" s="247"/>
      <c r="D200" s="233" t="s">
        <v>180</v>
      </c>
      <c r="E200" s="248" t="s">
        <v>44</v>
      </c>
      <c r="F200" s="249" t="s">
        <v>182</v>
      </c>
      <c r="G200" s="247"/>
      <c r="H200" s="250">
        <v>173</v>
      </c>
      <c r="I200" s="251"/>
      <c r="J200" s="247"/>
      <c r="K200" s="247"/>
      <c r="L200" s="252"/>
      <c r="M200" s="253"/>
      <c r="N200" s="254"/>
      <c r="O200" s="254"/>
      <c r="P200" s="254"/>
      <c r="Q200" s="254"/>
      <c r="R200" s="254"/>
      <c r="S200" s="254"/>
      <c r="T200" s="25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6" t="s">
        <v>180</v>
      </c>
      <c r="AU200" s="256" t="s">
        <v>21</v>
      </c>
      <c r="AV200" s="14" t="s">
        <v>133</v>
      </c>
      <c r="AW200" s="14" t="s">
        <v>42</v>
      </c>
      <c r="AX200" s="14" t="s">
        <v>90</v>
      </c>
      <c r="AY200" s="256" t="s">
        <v>128</v>
      </c>
    </row>
    <row r="201" s="2" customFormat="1" ht="24.15" customHeight="1">
      <c r="A201" s="40"/>
      <c r="B201" s="41"/>
      <c r="C201" s="278" t="s">
        <v>321</v>
      </c>
      <c r="D201" s="278" t="s">
        <v>316</v>
      </c>
      <c r="E201" s="279" t="s">
        <v>889</v>
      </c>
      <c r="F201" s="280" t="s">
        <v>890</v>
      </c>
      <c r="G201" s="281" t="s">
        <v>174</v>
      </c>
      <c r="H201" s="282">
        <v>198.94999999999999</v>
      </c>
      <c r="I201" s="283"/>
      <c r="J201" s="284">
        <f>ROUND(I201*H201,2)</f>
        <v>0</v>
      </c>
      <c r="K201" s="285"/>
      <c r="L201" s="286"/>
      <c r="M201" s="287" t="s">
        <v>44</v>
      </c>
      <c r="N201" s="288" t="s">
        <v>53</v>
      </c>
      <c r="O201" s="86"/>
      <c r="P201" s="211">
        <f>O201*H201</f>
        <v>0</v>
      </c>
      <c r="Q201" s="211">
        <v>0.00027999999999999998</v>
      </c>
      <c r="R201" s="211">
        <f>Q201*H201</f>
        <v>0.055705999999999992</v>
      </c>
      <c r="S201" s="211">
        <v>0</v>
      </c>
      <c r="T201" s="212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3" t="s">
        <v>213</v>
      </c>
      <c r="AT201" s="213" t="s">
        <v>316</v>
      </c>
      <c r="AU201" s="213" t="s">
        <v>21</v>
      </c>
      <c r="AY201" s="18" t="s">
        <v>128</v>
      </c>
      <c r="BE201" s="214">
        <f>IF(N201="základní",J201,0)</f>
        <v>0</v>
      </c>
      <c r="BF201" s="214">
        <f>IF(N201="snížená",J201,0)</f>
        <v>0</v>
      </c>
      <c r="BG201" s="214">
        <f>IF(N201="zákl. přenesená",J201,0)</f>
        <v>0</v>
      </c>
      <c r="BH201" s="214">
        <f>IF(N201="sníž. přenesená",J201,0)</f>
        <v>0</v>
      </c>
      <c r="BI201" s="214">
        <f>IF(N201="nulová",J201,0)</f>
        <v>0</v>
      </c>
      <c r="BJ201" s="18" t="s">
        <v>90</v>
      </c>
      <c r="BK201" s="214">
        <f>ROUND(I201*H201,2)</f>
        <v>0</v>
      </c>
      <c r="BL201" s="18" t="s">
        <v>133</v>
      </c>
      <c r="BM201" s="213" t="s">
        <v>891</v>
      </c>
    </row>
    <row r="202" s="13" customFormat="1">
      <c r="A202" s="13"/>
      <c r="B202" s="235"/>
      <c r="C202" s="236"/>
      <c r="D202" s="233" t="s">
        <v>180</v>
      </c>
      <c r="E202" s="237" t="s">
        <v>44</v>
      </c>
      <c r="F202" s="238" t="s">
        <v>892</v>
      </c>
      <c r="G202" s="236"/>
      <c r="H202" s="239">
        <v>198.94999999999999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180</v>
      </c>
      <c r="AU202" s="245" t="s">
        <v>21</v>
      </c>
      <c r="AV202" s="13" t="s">
        <v>21</v>
      </c>
      <c r="AW202" s="13" t="s">
        <v>42</v>
      </c>
      <c r="AX202" s="13" t="s">
        <v>82</v>
      </c>
      <c r="AY202" s="245" t="s">
        <v>128</v>
      </c>
    </row>
    <row r="203" s="14" customFormat="1">
      <c r="A203" s="14"/>
      <c r="B203" s="246"/>
      <c r="C203" s="247"/>
      <c r="D203" s="233" t="s">
        <v>180</v>
      </c>
      <c r="E203" s="248" t="s">
        <v>44</v>
      </c>
      <c r="F203" s="249" t="s">
        <v>182</v>
      </c>
      <c r="G203" s="247"/>
      <c r="H203" s="250">
        <v>198.94999999999999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6" t="s">
        <v>180</v>
      </c>
      <c r="AU203" s="256" t="s">
        <v>21</v>
      </c>
      <c r="AV203" s="14" t="s">
        <v>133</v>
      </c>
      <c r="AW203" s="14" t="s">
        <v>42</v>
      </c>
      <c r="AX203" s="14" t="s">
        <v>90</v>
      </c>
      <c r="AY203" s="256" t="s">
        <v>128</v>
      </c>
    </row>
    <row r="204" s="11" customFormat="1" ht="22.8" customHeight="1">
      <c r="A204" s="11"/>
      <c r="B204" s="187"/>
      <c r="C204" s="188"/>
      <c r="D204" s="189" t="s">
        <v>81</v>
      </c>
      <c r="E204" s="226" t="s">
        <v>133</v>
      </c>
      <c r="F204" s="226" t="s">
        <v>396</v>
      </c>
      <c r="G204" s="188"/>
      <c r="H204" s="188"/>
      <c r="I204" s="191"/>
      <c r="J204" s="227">
        <f>BK204</f>
        <v>0</v>
      </c>
      <c r="K204" s="188"/>
      <c r="L204" s="193"/>
      <c r="M204" s="194"/>
      <c r="N204" s="195"/>
      <c r="O204" s="195"/>
      <c r="P204" s="196">
        <f>SUM(P205:P219)</f>
        <v>0</v>
      </c>
      <c r="Q204" s="195"/>
      <c r="R204" s="196">
        <f>SUM(R205:R219)</f>
        <v>26.953780000000002</v>
      </c>
      <c r="S204" s="195"/>
      <c r="T204" s="197">
        <f>SUM(T205:T219)</f>
        <v>0</v>
      </c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R204" s="198" t="s">
        <v>90</v>
      </c>
      <c r="AT204" s="199" t="s">
        <v>81</v>
      </c>
      <c r="AU204" s="199" t="s">
        <v>90</v>
      </c>
      <c r="AY204" s="198" t="s">
        <v>128</v>
      </c>
      <c r="BK204" s="200">
        <f>SUM(BK205:BK219)</f>
        <v>0</v>
      </c>
    </row>
    <row r="205" s="2" customFormat="1" ht="16.5" customHeight="1">
      <c r="A205" s="40"/>
      <c r="B205" s="41"/>
      <c r="C205" s="201" t="s">
        <v>327</v>
      </c>
      <c r="D205" s="201" t="s">
        <v>129</v>
      </c>
      <c r="E205" s="202" t="s">
        <v>398</v>
      </c>
      <c r="F205" s="203" t="s">
        <v>399</v>
      </c>
      <c r="G205" s="204" t="s">
        <v>224</v>
      </c>
      <c r="H205" s="205">
        <v>1.9199999999999999</v>
      </c>
      <c r="I205" s="206"/>
      <c r="J205" s="207">
        <f>ROUND(I205*H205,2)</f>
        <v>0</v>
      </c>
      <c r="K205" s="208"/>
      <c r="L205" s="46"/>
      <c r="M205" s="209" t="s">
        <v>44</v>
      </c>
      <c r="N205" s="210" t="s">
        <v>53</v>
      </c>
      <c r="O205" s="86"/>
      <c r="P205" s="211">
        <f>O205*H205</f>
        <v>0</v>
      </c>
      <c r="Q205" s="211">
        <v>0</v>
      </c>
      <c r="R205" s="211">
        <f>Q205*H205</f>
        <v>0</v>
      </c>
      <c r="S205" s="211">
        <v>0</v>
      </c>
      <c r="T205" s="212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3" t="s">
        <v>133</v>
      </c>
      <c r="AT205" s="213" t="s">
        <v>129</v>
      </c>
      <c r="AU205" s="213" t="s">
        <v>21</v>
      </c>
      <c r="AY205" s="18" t="s">
        <v>128</v>
      </c>
      <c r="BE205" s="214">
        <f>IF(N205="základní",J205,0)</f>
        <v>0</v>
      </c>
      <c r="BF205" s="214">
        <f>IF(N205="snížená",J205,0)</f>
        <v>0</v>
      </c>
      <c r="BG205" s="214">
        <f>IF(N205="zákl. přenesená",J205,0)</f>
        <v>0</v>
      </c>
      <c r="BH205" s="214">
        <f>IF(N205="sníž. přenesená",J205,0)</f>
        <v>0</v>
      </c>
      <c r="BI205" s="214">
        <f>IF(N205="nulová",J205,0)</f>
        <v>0</v>
      </c>
      <c r="BJ205" s="18" t="s">
        <v>90</v>
      </c>
      <c r="BK205" s="214">
        <f>ROUND(I205*H205,2)</f>
        <v>0</v>
      </c>
      <c r="BL205" s="18" t="s">
        <v>133</v>
      </c>
      <c r="BM205" s="213" t="s">
        <v>893</v>
      </c>
    </row>
    <row r="206" s="2" customFormat="1">
      <c r="A206" s="40"/>
      <c r="B206" s="41"/>
      <c r="C206" s="42"/>
      <c r="D206" s="228" t="s">
        <v>176</v>
      </c>
      <c r="E206" s="42"/>
      <c r="F206" s="229" t="s">
        <v>401</v>
      </c>
      <c r="G206" s="42"/>
      <c r="H206" s="42"/>
      <c r="I206" s="230"/>
      <c r="J206" s="42"/>
      <c r="K206" s="42"/>
      <c r="L206" s="46"/>
      <c r="M206" s="231"/>
      <c r="N206" s="232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8" t="s">
        <v>176</v>
      </c>
      <c r="AU206" s="18" t="s">
        <v>21</v>
      </c>
    </row>
    <row r="207" s="2" customFormat="1">
      <c r="A207" s="40"/>
      <c r="B207" s="41"/>
      <c r="C207" s="42"/>
      <c r="D207" s="233" t="s">
        <v>178</v>
      </c>
      <c r="E207" s="42"/>
      <c r="F207" s="234" t="s">
        <v>260</v>
      </c>
      <c r="G207" s="42"/>
      <c r="H207" s="42"/>
      <c r="I207" s="230"/>
      <c r="J207" s="42"/>
      <c r="K207" s="42"/>
      <c r="L207" s="46"/>
      <c r="M207" s="231"/>
      <c r="N207" s="232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8" t="s">
        <v>178</v>
      </c>
      <c r="AU207" s="18" t="s">
        <v>21</v>
      </c>
    </row>
    <row r="208" s="13" customFormat="1">
      <c r="A208" s="13"/>
      <c r="B208" s="235"/>
      <c r="C208" s="236"/>
      <c r="D208" s="233" t="s">
        <v>180</v>
      </c>
      <c r="E208" s="237" t="s">
        <v>44</v>
      </c>
      <c r="F208" s="238" t="s">
        <v>894</v>
      </c>
      <c r="G208" s="236"/>
      <c r="H208" s="239">
        <v>1.9199999999999999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180</v>
      </c>
      <c r="AU208" s="245" t="s">
        <v>21</v>
      </c>
      <c r="AV208" s="13" t="s">
        <v>21</v>
      </c>
      <c r="AW208" s="13" t="s">
        <v>42</v>
      </c>
      <c r="AX208" s="13" t="s">
        <v>82</v>
      </c>
      <c r="AY208" s="245" t="s">
        <v>128</v>
      </c>
    </row>
    <row r="209" s="14" customFormat="1">
      <c r="A209" s="14"/>
      <c r="B209" s="246"/>
      <c r="C209" s="247"/>
      <c r="D209" s="233" t="s">
        <v>180</v>
      </c>
      <c r="E209" s="248" t="s">
        <v>44</v>
      </c>
      <c r="F209" s="249" t="s">
        <v>182</v>
      </c>
      <c r="G209" s="247"/>
      <c r="H209" s="250">
        <v>1.9199999999999999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6" t="s">
        <v>180</v>
      </c>
      <c r="AU209" s="256" t="s">
        <v>21</v>
      </c>
      <c r="AV209" s="14" t="s">
        <v>133</v>
      </c>
      <c r="AW209" s="14" t="s">
        <v>42</v>
      </c>
      <c r="AX209" s="14" t="s">
        <v>90</v>
      </c>
      <c r="AY209" s="256" t="s">
        <v>128</v>
      </c>
    </row>
    <row r="210" s="2" customFormat="1" ht="24.15" customHeight="1">
      <c r="A210" s="40"/>
      <c r="B210" s="41"/>
      <c r="C210" s="201" t="s">
        <v>330</v>
      </c>
      <c r="D210" s="201" t="s">
        <v>129</v>
      </c>
      <c r="E210" s="202" t="s">
        <v>404</v>
      </c>
      <c r="F210" s="203" t="s">
        <v>405</v>
      </c>
      <c r="G210" s="204" t="s">
        <v>174</v>
      </c>
      <c r="H210" s="205">
        <v>133</v>
      </c>
      <c r="I210" s="206"/>
      <c r="J210" s="207">
        <f>ROUND(I210*H210,2)</f>
        <v>0</v>
      </c>
      <c r="K210" s="208"/>
      <c r="L210" s="46"/>
      <c r="M210" s="209" t="s">
        <v>44</v>
      </c>
      <c r="N210" s="210" t="s">
        <v>53</v>
      </c>
      <c r="O210" s="86"/>
      <c r="P210" s="211">
        <f>O210*H210</f>
        <v>0</v>
      </c>
      <c r="Q210" s="211">
        <v>0.20266000000000001</v>
      </c>
      <c r="R210" s="211">
        <f>Q210*H210</f>
        <v>26.953780000000002</v>
      </c>
      <c r="S210" s="211">
        <v>0</v>
      </c>
      <c r="T210" s="212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3" t="s">
        <v>133</v>
      </c>
      <c r="AT210" s="213" t="s">
        <v>129</v>
      </c>
      <c r="AU210" s="213" t="s">
        <v>21</v>
      </c>
      <c r="AY210" s="18" t="s">
        <v>128</v>
      </c>
      <c r="BE210" s="214">
        <f>IF(N210="základní",J210,0)</f>
        <v>0</v>
      </c>
      <c r="BF210" s="214">
        <f>IF(N210="snížená",J210,0)</f>
        <v>0</v>
      </c>
      <c r="BG210" s="214">
        <f>IF(N210="zákl. přenesená",J210,0)</f>
        <v>0</v>
      </c>
      <c r="BH210" s="214">
        <f>IF(N210="sníž. přenesená",J210,0)</f>
        <v>0</v>
      </c>
      <c r="BI210" s="214">
        <f>IF(N210="nulová",J210,0)</f>
        <v>0</v>
      </c>
      <c r="BJ210" s="18" t="s">
        <v>90</v>
      </c>
      <c r="BK210" s="214">
        <f>ROUND(I210*H210,2)</f>
        <v>0</v>
      </c>
      <c r="BL210" s="18" t="s">
        <v>133</v>
      </c>
      <c r="BM210" s="213" t="s">
        <v>895</v>
      </c>
    </row>
    <row r="211" s="2" customFormat="1">
      <c r="A211" s="40"/>
      <c r="B211" s="41"/>
      <c r="C211" s="42"/>
      <c r="D211" s="228" t="s">
        <v>176</v>
      </c>
      <c r="E211" s="42"/>
      <c r="F211" s="229" t="s">
        <v>407</v>
      </c>
      <c r="G211" s="42"/>
      <c r="H211" s="42"/>
      <c r="I211" s="230"/>
      <c r="J211" s="42"/>
      <c r="K211" s="42"/>
      <c r="L211" s="46"/>
      <c r="M211" s="231"/>
      <c r="N211" s="232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8" t="s">
        <v>176</v>
      </c>
      <c r="AU211" s="18" t="s">
        <v>21</v>
      </c>
    </row>
    <row r="212" s="2" customFormat="1">
      <c r="A212" s="40"/>
      <c r="B212" s="41"/>
      <c r="C212" s="42"/>
      <c r="D212" s="233" t="s">
        <v>178</v>
      </c>
      <c r="E212" s="42"/>
      <c r="F212" s="234" t="s">
        <v>260</v>
      </c>
      <c r="G212" s="42"/>
      <c r="H212" s="42"/>
      <c r="I212" s="230"/>
      <c r="J212" s="42"/>
      <c r="K212" s="42"/>
      <c r="L212" s="46"/>
      <c r="M212" s="231"/>
      <c r="N212" s="232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8" t="s">
        <v>178</v>
      </c>
      <c r="AU212" s="18" t="s">
        <v>21</v>
      </c>
    </row>
    <row r="213" s="13" customFormat="1">
      <c r="A213" s="13"/>
      <c r="B213" s="235"/>
      <c r="C213" s="236"/>
      <c r="D213" s="233" t="s">
        <v>180</v>
      </c>
      <c r="E213" s="237" t="s">
        <v>44</v>
      </c>
      <c r="F213" s="238" t="s">
        <v>813</v>
      </c>
      <c r="G213" s="236"/>
      <c r="H213" s="239">
        <v>3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180</v>
      </c>
      <c r="AU213" s="245" t="s">
        <v>21</v>
      </c>
      <c r="AV213" s="13" t="s">
        <v>21</v>
      </c>
      <c r="AW213" s="13" t="s">
        <v>42</v>
      </c>
      <c r="AX213" s="13" t="s">
        <v>82</v>
      </c>
      <c r="AY213" s="245" t="s">
        <v>128</v>
      </c>
    </row>
    <row r="214" s="13" customFormat="1">
      <c r="A214" s="13"/>
      <c r="B214" s="235"/>
      <c r="C214" s="236"/>
      <c r="D214" s="233" t="s">
        <v>180</v>
      </c>
      <c r="E214" s="237" t="s">
        <v>44</v>
      </c>
      <c r="F214" s="238" t="s">
        <v>885</v>
      </c>
      <c r="G214" s="236"/>
      <c r="H214" s="239">
        <v>130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5" t="s">
        <v>180</v>
      </c>
      <c r="AU214" s="245" t="s">
        <v>21</v>
      </c>
      <c r="AV214" s="13" t="s">
        <v>21</v>
      </c>
      <c r="AW214" s="13" t="s">
        <v>42</v>
      </c>
      <c r="AX214" s="13" t="s">
        <v>82</v>
      </c>
      <c r="AY214" s="245" t="s">
        <v>128</v>
      </c>
    </row>
    <row r="215" s="14" customFormat="1">
      <c r="A215" s="14"/>
      <c r="B215" s="246"/>
      <c r="C215" s="247"/>
      <c r="D215" s="233" t="s">
        <v>180</v>
      </c>
      <c r="E215" s="248" t="s">
        <v>44</v>
      </c>
      <c r="F215" s="249" t="s">
        <v>182</v>
      </c>
      <c r="G215" s="247"/>
      <c r="H215" s="250">
        <v>133</v>
      </c>
      <c r="I215" s="251"/>
      <c r="J215" s="247"/>
      <c r="K215" s="247"/>
      <c r="L215" s="252"/>
      <c r="M215" s="253"/>
      <c r="N215" s="254"/>
      <c r="O215" s="254"/>
      <c r="P215" s="254"/>
      <c r="Q215" s="254"/>
      <c r="R215" s="254"/>
      <c r="S215" s="254"/>
      <c r="T215" s="25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6" t="s">
        <v>180</v>
      </c>
      <c r="AU215" s="256" t="s">
        <v>21</v>
      </c>
      <c r="AV215" s="14" t="s">
        <v>133</v>
      </c>
      <c r="AW215" s="14" t="s">
        <v>42</v>
      </c>
      <c r="AX215" s="14" t="s">
        <v>90</v>
      </c>
      <c r="AY215" s="256" t="s">
        <v>128</v>
      </c>
    </row>
    <row r="216" s="2" customFormat="1" ht="16.5" customHeight="1">
      <c r="A216" s="40"/>
      <c r="B216" s="41"/>
      <c r="C216" s="201" t="s">
        <v>335</v>
      </c>
      <c r="D216" s="201" t="s">
        <v>129</v>
      </c>
      <c r="E216" s="202" t="s">
        <v>896</v>
      </c>
      <c r="F216" s="203" t="s">
        <v>897</v>
      </c>
      <c r="G216" s="204" t="s">
        <v>216</v>
      </c>
      <c r="H216" s="205">
        <v>32</v>
      </c>
      <c r="I216" s="206"/>
      <c r="J216" s="207">
        <f>ROUND(I216*H216,2)</f>
        <v>0</v>
      </c>
      <c r="K216" s="208"/>
      <c r="L216" s="46"/>
      <c r="M216" s="209" t="s">
        <v>44</v>
      </c>
      <c r="N216" s="210" t="s">
        <v>53</v>
      </c>
      <c r="O216" s="86"/>
      <c r="P216" s="211">
        <f>O216*H216</f>
        <v>0</v>
      </c>
      <c r="Q216" s="211">
        <v>0</v>
      </c>
      <c r="R216" s="211">
        <f>Q216*H216</f>
        <v>0</v>
      </c>
      <c r="S216" s="211">
        <v>0</v>
      </c>
      <c r="T216" s="212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3" t="s">
        <v>133</v>
      </c>
      <c r="AT216" s="213" t="s">
        <v>129</v>
      </c>
      <c r="AU216" s="213" t="s">
        <v>21</v>
      </c>
      <c r="AY216" s="18" t="s">
        <v>128</v>
      </c>
      <c r="BE216" s="214">
        <f>IF(N216="základní",J216,0)</f>
        <v>0</v>
      </c>
      <c r="BF216" s="214">
        <f>IF(N216="snížená",J216,0)</f>
        <v>0</v>
      </c>
      <c r="BG216" s="214">
        <f>IF(N216="zákl. přenesená",J216,0)</f>
        <v>0</v>
      </c>
      <c r="BH216" s="214">
        <f>IF(N216="sníž. přenesená",J216,0)</f>
        <v>0</v>
      </c>
      <c r="BI216" s="214">
        <f>IF(N216="nulová",J216,0)</f>
        <v>0</v>
      </c>
      <c r="BJ216" s="18" t="s">
        <v>90</v>
      </c>
      <c r="BK216" s="214">
        <f>ROUND(I216*H216,2)</f>
        <v>0</v>
      </c>
      <c r="BL216" s="18" t="s">
        <v>133</v>
      </c>
      <c r="BM216" s="213" t="s">
        <v>898</v>
      </c>
    </row>
    <row r="217" s="2" customFormat="1">
      <c r="A217" s="40"/>
      <c r="B217" s="41"/>
      <c r="C217" s="42"/>
      <c r="D217" s="233" t="s">
        <v>178</v>
      </c>
      <c r="E217" s="42"/>
      <c r="F217" s="234" t="s">
        <v>260</v>
      </c>
      <c r="G217" s="42"/>
      <c r="H217" s="42"/>
      <c r="I217" s="230"/>
      <c r="J217" s="42"/>
      <c r="K217" s="42"/>
      <c r="L217" s="46"/>
      <c r="M217" s="231"/>
      <c r="N217" s="232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8" t="s">
        <v>178</v>
      </c>
      <c r="AU217" s="18" t="s">
        <v>21</v>
      </c>
    </row>
    <row r="218" s="13" customFormat="1">
      <c r="A218" s="13"/>
      <c r="B218" s="235"/>
      <c r="C218" s="236"/>
      <c r="D218" s="233" t="s">
        <v>180</v>
      </c>
      <c r="E218" s="237" t="s">
        <v>44</v>
      </c>
      <c r="F218" s="238" t="s">
        <v>899</v>
      </c>
      <c r="G218" s="236"/>
      <c r="H218" s="239">
        <v>32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180</v>
      </c>
      <c r="AU218" s="245" t="s">
        <v>21</v>
      </c>
      <c r="AV218" s="13" t="s">
        <v>21</v>
      </c>
      <c r="AW218" s="13" t="s">
        <v>42</v>
      </c>
      <c r="AX218" s="13" t="s">
        <v>82</v>
      </c>
      <c r="AY218" s="245" t="s">
        <v>128</v>
      </c>
    </row>
    <row r="219" s="14" customFormat="1">
      <c r="A219" s="14"/>
      <c r="B219" s="246"/>
      <c r="C219" s="247"/>
      <c r="D219" s="233" t="s">
        <v>180</v>
      </c>
      <c r="E219" s="248" t="s">
        <v>44</v>
      </c>
      <c r="F219" s="249" t="s">
        <v>182</v>
      </c>
      <c r="G219" s="247"/>
      <c r="H219" s="250">
        <v>32</v>
      </c>
      <c r="I219" s="251"/>
      <c r="J219" s="247"/>
      <c r="K219" s="247"/>
      <c r="L219" s="252"/>
      <c r="M219" s="253"/>
      <c r="N219" s="254"/>
      <c r="O219" s="254"/>
      <c r="P219" s="254"/>
      <c r="Q219" s="254"/>
      <c r="R219" s="254"/>
      <c r="S219" s="254"/>
      <c r="T219" s="25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6" t="s">
        <v>180</v>
      </c>
      <c r="AU219" s="256" t="s">
        <v>21</v>
      </c>
      <c r="AV219" s="14" t="s">
        <v>133</v>
      </c>
      <c r="AW219" s="14" t="s">
        <v>42</v>
      </c>
      <c r="AX219" s="14" t="s">
        <v>90</v>
      </c>
      <c r="AY219" s="256" t="s">
        <v>128</v>
      </c>
    </row>
    <row r="220" s="11" customFormat="1" ht="22.8" customHeight="1">
      <c r="A220" s="11"/>
      <c r="B220" s="187"/>
      <c r="C220" s="188"/>
      <c r="D220" s="189" t="s">
        <v>81</v>
      </c>
      <c r="E220" s="226" t="s">
        <v>127</v>
      </c>
      <c r="F220" s="226" t="s">
        <v>408</v>
      </c>
      <c r="G220" s="188"/>
      <c r="H220" s="188"/>
      <c r="I220" s="191"/>
      <c r="J220" s="227">
        <f>BK220</f>
        <v>0</v>
      </c>
      <c r="K220" s="188"/>
      <c r="L220" s="193"/>
      <c r="M220" s="194"/>
      <c r="N220" s="195"/>
      <c r="O220" s="195"/>
      <c r="P220" s="196">
        <f>SUM(P221:P282)</f>
        <v>0</v>
      </c>
      <c r="Q220" s="195"/>
      <c r="R220" s="196">
        <f>SUM(R221:R282)</f>
        <v>54.371860000000005</v>
      </c>
      <c r="S220" s="195"/>
      <c r="T220" s="197">
        <f>SUM(T221:T282)</f>
        <v>0</v>
      </c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R220" s="198" t="s">
        <v>90</v>
      </c>
      <c r="AT220" s="199" t="s">
        <v>81</v>
      </c>
      <c r="AU220" s="199" t="s">
        <v>90</v>
      </c>
      <c r="AY220" s="198" t="s">
        <v>128</v>
      </c>
      <c r="BK220" s="200">
        <f>SUM(BK221:BK282)</f>
        <v>0</v>
      </c>
    </row>
    <row r="221" s="2" customFormat="1" ht="24.15" customHeight="1">
      <c r="A221" s="40"/>
      <c r="B221" s="41"/>
      <c r="C221" s="201" t="s">
        <v>340</v>
      </c>
      <c r="D221" s="201" t="s">
        <v>129</v>
      </c>
      <c r="E221" s="202" t="s">
        <v>410</v>
      </c>
      <c r="F221" s="203" t="s">
        <v>411</v>
      </c>
      <c r="G221" s="204" t="s">
        <v>174</v>
      </c>
      <c r="H221" s="205">
        <v>1</v>
      </c>
      <c r="I221" s="206"/>
      <c r="J221" s="207">
        <f>ROUND(I221*H221,2)</f>
        <v>0</v>
      </c>
      <c r="K221" s="208"/>
      <c r="L221" s="46"/>
      <c r="M221" s="209" t="s">
        <v>44</v>
      </c>
      <c r="N221" s="210" t="s">
        <v>53</v>
      </c>
      <c r="O221" s="86"/>
      <c r="P221" s="211">
        <f>O221*H221</f>
        <v>0</v>
      </c>
      <c r="Q221" s="211">
        <v>0</v>
      </c>
      <c r="R221" s="211">
        <f>Q221*H221</f>
        <v>0</v>
      </c>
      <c r="S221" s="211">
        <v>0</v>
      </c>
      <c r="T221" s="212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3" t="s">
        <v>133</v>
      </c>
      <c r="AT221" s="213" t="s">
        <v>129</v>
      </c>
      <c r="AU221" s="213" t="s">
        <v>21</v>
      </c>
      <c r="AY221" s="18" t="s">
        <v>128</v>
      </c>
      <c r="BE221" s="214">
        <f>IF(N221="základní",J221,0)</f>
        <v>0</v>
      </c>
      <c r="BF221" s="214">
        <f>IF(N221="snížená",J221,0)</f>
        <v>0</v>
      </c>
      <c r="BG221" s="214">
        <f>IF(N221="zákl. přenesená",J221,0)</f>
        <v>0</v>
      </c>
      <c r="BH221" s="214">
        <f>IF(N221="sníž. přenesená",J221,0)</f>
        <v>0</v>
      </c>
      <c r="BI221" s="214">
        <f>IF(N221="nulová",J221,0)</f>
        <v>0</v>
      </c>
      <c r="BJ221" s="18" t="s">
        <v>90</v>
      </c>
      <c r="BK221" s="214">
        <f>ROUND(I221*H221,2)</f>
        <v>0</v>
      </c>
      <c r="BL221" s="18" t="s">
        <v>133</v>
      </c>
      <c r="BM221" s="213" t="s">
        <v>900</v>
      </c>
    </row>
    <row r="222" s="2" customFormat="1">
      <c r="A222" s="40"/>
      <c r="B222" s="41"/>
      <c r="C222" s="42"/>
      <c r="D222" s="228" t="s">
        <v>176</v>
      </c>
      <c r="E222" s="42"/>
      <c r="F222" s="229" t="s">
        <v>413</v>
      </c>
      <c r="G222" s="42"/>
      <c r="H222" s="42"/>
      <c r="I222" s="230"/>
      <c r="J222" s="42"/>
      <c r="K222" s="42"/>
      <c r="L222" s="46"/>
      <c r="M222" s="231"/>
      <c r="N222" s="232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8" t="s">
        <v>176</v>
      </c>
      <c r="AU222" s="18" t="s">
        <v>21</v>
      </c>
    </row>
    <row r="223" s="2" customFormat="1">
      <c r="A223" s="40"/>
      <c r="B223" s="41"/>
      <c r="C223" s="42"/>
      <c r="D223" s="233" t="s">
        <v>178</v>
      </c>
      <c r="E223" s="42"/>
      <c r="F223" s="234" t="s">
        <v>227</v>
      </c>
      <c r="G223" s="42"/>
      <c r="H223" s="42"/>
      <c r="I223" s="230"/>
      <c r="J223" s="42"/>
      <c r="K223" s="42"/>
      <c r="L223" s="46"/>
      <c r="M223" s="231"/>
      <c r="N223" s="232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8" t="s">
        <v>178</v>
      </c>
      <c r="AU223" s="18" t="s">
        <v>21</v>
      </c>
    </row>
    <row r="224" s="13" customFormat="1">
      <c r="A224" s="13"/>
      <c r="B224" s="235"/>
      <c r="C224" s="236"/>
      <c r="D224" s="233" t="s">
        <v>180</v>
      </c>
      <c r="E224" s="237" t="s">
        <v>44</v>
      </c>
      <c r="F224" s="238" t="s">
        <v>901</v>
      </c>
      <c r="G224" s="236"/>
      <c r="H224" s="239">
        <v>1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180</v>
      </c>
      <c r="AU224" s="245" t="s">
        <v>21</v>
      </c>
      <c r="AV224" s="13" t="s">
        <v>21</v>
      </c>
      <c r="AW224" s="13" t="s">
        <v>42</v>
      </c>
      <c r="AX224" s="13" t="s">
        <v>82</v>
      </c>
      <c r="AY224" s="245" t="s">
        <v>128</v>
      </c>
    </row>
    <row r="225" s="14" customFormat="1">
      <c r="A225" s="14"/>
      <c r="B225" s="246"/>
      <c r="C225" s="247"/>
      <c r="D225" s="233" t="s">
        <v>180</v>
      </c>
      <c r="E225" s="248" t="s">
        <v>44</v>
      </c>
      <c r="F225" s="249" t="s">
        <v>182</v>
      </c>
      <c r="G225" s="247"/>
      <c r="H225" s="250">
        <v>1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180</v>
      </c>
      <c r="AU225" s="256" t="s">
        <v>21</v>
      </c>
      <c r="AV225" s="14" t="s">
        <v>133</v>
      </c>
      <c r="AW225" s="14" t="s">
        <v>42</v>
      </c>
      <c r="AX225" s="14" t="s">
        <v>90</v>
      </c>
      <c r="AY225" s="256" t="s">
        <v>128</v>
      </c>
    </row>
    <row r="226" s="2" customFormat="1" ht="24.15" customHeight="1">
      <c r="A226" s="40"/>
      <c r="B226" s="41"/>
      <c r="C226" s="201" t="s">
        <v>345</v>
      </c>
      <c r="D226" s="201" t="s">
        <v>129</v>
      </c>
      <c r="E226" s="202" t="s">
        <v>416</v>
      </c>
      <c r="F226" s="203" t="s">
        <v>417</v>
      </c>
      <c r="G226" s="204" t="s">
        <v>174</v>
      </c>
      <c r="H226" s="205">
        <v>172</v>
      </c>
      <c r="I226" s="206"/>
      <c r="J226" s="207">
        <f>ROUND(I226*H226,2)</f>
        <v>0</v>
      </c>
      <c r="K226" s="208"/>
      <c r="L226" s="46"/>
      <c r="M226" s="209" t="s">
        <v>44</v>
      </c>
      <c r="N226" s="210" t="s">
        <v>53</v>
      </c>
      <c r="O226" s="86"/>
      <c r="P226" s="211">
        <f>O226*H226</f>
        <v>0</v>
      </c>
      <c r="Q226" s="211">
        <v>0</v>
      </c>
      <c r="R226" s="211">
        <f>Q226*H226</f>
        <v>0</v>
      </c>
      <c r="S226" s="211">
        <v>0</v>
      </c>
      <c r="T226" s="212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3" t="s">
        <v>133</v>
      </c>
      <c r="AT226" s="213" t="s">
        <v>129</v>
      </c>
      <c r="AU226" s="213" t="s">
        <v>21</v>
      </c>
      <c r="AY226" s="18" t="s">
        <v>128</v>
      </c>
      <c r="BE226" s="214">
        <f>IF(N226="základní",J226,0)</f>
        <v>0</v>
      </c>
      <c r="BF226" s="214">
        <f>IF(N226="snížená",J226,0)</f>
        <v>0</v>
      </c>
      <c r="BG226" s="214">
        <f>IF(N226="zákl. přenesená",J226,0)</f>
        <v>0</v>
      </c>
      <c r="BH226" s="214">
        <f>IF(N226="sníž. přenesená",J226,0)</f>
        <v>0</v>
      </c>
      <c r="BI226" s="214">
        <f>IF(N226="nulová",J226,0)</f>
        <v>0</v>
      </c>
      <c r="BJ226" s="18" t="s">
        <v>90</v>
      </c>
      <c r="BK226" s="214">
        <f>ROUND(I226*H226,2)</f>
        <v>0</v>
      </c>
      <c r="BL226" s="18" t="s">
        <v>133</v>
      </c>
      <c r="BM226" s="213" t="s">
        <v>902</v>
      </c>
    </row>
    <row r="227" s="2" customFormat="1">
      <c r="A227" s="40"/>
      <c r="B227" s="41"/>
      <c r="C227" s="42"/>
      <c r="D227" s="228" t="s">
        <v>176</v>
      </c>
      <c r="E227" s="42"/>
      <c r="F227" s="229" t="s">
        <v>419</v>
      </c>
      <c r="G227" s="42"/>
      <c r="H227" s="42"/>
      <c r="I227" s="230"/>
      <c r="J227" s="42"/>
      <c r="K227" s="42"/>
      <c r="L227" s="46"/>
      <c r="M227" s="231"/>
      <c r="N227" s="232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8" t="s">
        <v>176</v>
      </c>
      <c r="AU227" s="18" t="s">
        <v>21</v>
      </c>
    </row>
    <row r="228" s="2" customFormat="1">
      <c r="A228" s="40"/>
      <c r="B228" s="41"/>
      <c r="C228" s="42"/>
      <c r="D228" s="233" t="s">
        <v>178</v>
      </c>
      <c r="E228" s="42"/>
      <c r="F228" s="234" t="s">
        <v>903</v>
      </c>
      <c r="G228" s="42"/>
      <c r="H228" s="42"/>
      <c r="I228" s="230"/>
      <c r="J228" s="42"/>
      <c r="K228" s="42"/>
      <c r="L228" s="46"/>
      <c r="M228" s="231"/>
      <c r="N228" s="232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8" t="s">
        <v>178</v>
      </c>
      <c r="AU228" s="18" t="s">
        <v>21</v>
      </c>
    </row>
    <row r="229" s="13" customFormat="1">
      <c r="A229" s="13"/>
      <c r="B229" s="235"/>
      <c r="C229" s="236"/>
      <c r="D229" s="233" t="s">
        <v>180</v>
      </c>
      <c r="E229" s="237" t="s">
        <v>44</v>
      </c>
      <c r="F229" s="238" t="s">
        <v>885</v>
      </c>
      <c r="G229" s="236"/>
      <c r="H229" s="239">
        <v>130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180</v>
      </c>
      <c r="AU229" s="245" t="s">
        <v>21</v>
      </c>
      <c r="AV229" s="13" t="s">
        <v>21</v>
      </c>
      <c r="AW229" s="13" t="s">
        <v>42</v>
      </c>
      <c r="AX229" s="13" t="s">
        <v>82</v>
      </c>
      <c r="AY229" s="245" t="s">
        <v>128</v>
      </c>
    </row>
    <row r="230" s="13" customFormat="1">
      <c r="A230" s="13"/>
      <c r="B230" s="235"/>
      <c r="C230" s="236"/>
      <c r="D230" s="233" t="s">
        <v>180</v>
      </c>
      <c r="E230" s="237" t="s">
        <v>44</v>
      </c>
      <c r="F230" s="238" t="s">
        <v>904</v>
      </c>
      <c r="G230" s="236"/>
      <c r="H230" s="239">
        <v>42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180</v>
      </c>
      <c r="AU230" s="245" t="s">
        <v>21</v>
      </c>
      <c r="AV230" s="13" t="s">
        <v>21</v>
      </c>
      <c r="AW230" s="13" t="s">
        <v>42</v>
      </c>
      <c r="AX230" s="13" t="s">
        <v>82</v>
      </c>
      <c r="AY230" s="245" t="s">
        <v>128</v>
      </c>
    </row>
    <row r="231" s="14" customFormat="1">
      <c r="A231" s="14"/>
      <c r="B231" s="246"/>
      <c r="C231" s="247"/>
      <c r="D231" s="233" t="s">
        <v>180</v>
      </c>
      <c r="E231" s="248" t="s">
        <v>44</v>
      </c>
      <c r="F231" s="249" t="s">
        <v>182</v>
      </c>
      <c r="G231" s="247"/>
      <c r="H231" s="250">
        <v>172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6" t="s">
        <v>180</v>
      </c>
      <c r="AU231" s="256" t="s">
        <v>21</v>
      </c>
      <c r="AV231" s="14" t="s">
        <v>133</v>
      </c>
      <c r="AW231" s="14" t="s">
        <v>42</v>
      </c>
      <c r="AX231" s="14" t="s">
        <v>90</v>
      </c>
      <c r="AY231" s="256" t="s">
        <v>128</v>
      </c>
    </row>
    <row r="232" s="2" customFormat="1" ht="24.15" customHeight="1">
      <c r="A232" s="40"/>
      <c r="B232" s="41"/>
      <c r="C232" s="201" t="s">
        <v>351</v>
      </c>
      <c r="D232" s="201" t="s">
        <v>129</v>
      </c>
      <c r="E232" s="202" t="s">
        <v>422</v>
      </c>
      <c r="F232" s="203" t="s">
        <v>423</v>
      </c>
      <c r="G232" s="204" t="s">
        <v>174</v>
      </c>
      <c r="H232" s="205">
        <v>173</v>
      </c>
      <c r="I232" s="206"/>
      <c r="J232" s="207">
        <f>ROUND(I232*H232,2)</f>
        <v>0</v>
      </c>
      <c r="K232" s="208"/>
      <c r="L232" s="46"/>
      <c r="M232" s="209" t="s">
        <v>44</v>
      </c>
      <c r="N232" s="210" t="s">
        <v>53</v>
      </c>
      <c r="O232" s="86"/>
      <c r="P232" s="211">
        <f>O232*H232</f>
        <v>0</v>
      </c>
      <c r="Q232" s="211">
        <v>0</v>
      </c>
      <c r="R232" s="211">
        <f>Q232*H232</f>
        <v>0</v>
      </c>
      <c r="S232" s="211">
        <v>0</v>
      </c>
      <c r="T232" s="212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3" t="s">
        <v>133</v>
      </c>
      <c r="AT232" s="213" t="s">
        <v>129</v>
      </c>
      <c r="AU232" s="213" t="s">
        <v>21</v>
      </c>
      <c r="AY232" s="18" t="s">
        <v>128</v>
      </c>
      <c r="BE232" s="214">
        <f>IF(N232="základní",J232,0)</f>
        <v>0</v>
      </c>
      <c r="BF232" s="214">
        <f>IF(N232="snížená",J232,0)</f>
        <v>0</v>
      </c>
      <c r="BG232" s="214">
        <f>IF(N232="zákl. přenesená",J232,0)</f>
        <v>0</v>
      </c>
      <c r="BH232" s="214">
        <f>IF(N232="sníž. přenesená",J232,0)</f>
        <v>0</v>
      </c>
      <c r="BI232" s="214">
        <f>IF(N232="nulová",J232,0)</f>
        <v>0</v>
      </c>
      <c r="BJ232" s="18" t="s">
        <v>90</v>
      </c>
      <c r="BK232" s="214">
        <f>ROUND(I232*H232,2)</f>
        <v>0</v>
      </c>
      <c r="BL232" s="18" t="s">
        <v>133</v>
      </c>
      <c r="BM232" s="213" t="s">
        <v>905</v>
      </c>
    </row>
    <row r="233" s="2" customFormat="1">
      <c r="A233" s="40"/>
      <c r="B233" s="41"/>
      <c r="C233" s="42"/>
      <c r="D233" s="228" t="s">
        <v>176</v>
      </c>
      <c r="E233" s="42"/>
      <c r="F233" s="229" t="s">
        <v>425</v>
      </c>
      <c r="G233" s="42"/>
      <c r="H233" s="42"/>
      <c r="I233" s="230"/>
      <c r="J233" s="42"/>
      <c r="K233" s="42"/>
      <c r="L233" s="46"/>
      <c r="M233" s="231"/>
      <c r="N233" s="232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8" t="s">
        <v>176</v>
      </c>
      <c r="AU233" s="18" t="s">
        <v>21</v>
      </c>
    </row>
    <row r="234" s="2" customFormat="1">
      <c r="A234" s="40"/>
      <c r="B234" s="41"/>
      <c r="C234" s="42"/>
      <c r="D234" s="233" t="s">
        <v>178</v>
      </c>
      <c r="E234" s="42"/>
      <c r="F234" s="234" t="s">
        <v>260</v>
      </c>
      <c r="G234" s="42"/>
      <c r="H234" s="42"/>
      <c r="I234" s="230"/>
      <c r="J234" s="42"/>
      <c r="K234" s="42"/>
      <c r="L234" s="46"/>
      <c r="M234" s="231"/>
      <c r="N234" s="232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8" t="s">
        <v>178</v>
      </c>
      <c r="AU234" s="18" t="s">
        <v>21</v>
      </c>
    </row>
    <row r="235" s="16" customFormat="1">
      <c r="A235" s="16"/>
      <c r="B235" s="268"/>
      <c r="C235" s="269"/>
      <c r="D235" s="233" t="s">
        <v>180</v>
      </c>
      <c r="E235" s="270" t="s">
        <v>44</v>
      </c>
      <c r="F235" s="271" t="s">
        <v>359</v>
      </c>
      <c r="G235" s="269"/>
      <c r="H235" s="270" t="s">
        <v>44</v>
      </c>
      <c r="I235" s="272"/>
      <c r="J235" s="269"/>
      <c r="K235" s="269"/>
      <c r="L235" s="273"/>
      <c r="M235" s="274"/>
      <c r="N235" s="275"/>
      <c r="O235" s="275"/>
      <c r="P235" s="275"/>
      <c r="Q235" s="275"/>
      <c r="R235" s="275"/>
      <c r="S235" s="275"/>
      <c r="T235" s="27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T235" s="277" t="s">
        <v>180</v>
      </c>
      <c r="AU235" s="277" t="s">
        <v>21</v>
      </c>
      <c r="AV235" s="16" t="s">
        <v>90</v>
      </c>
      <c r="AW235" s="16" t="s">
        <v>42</v>
      </c>
      <c r="AX235" s="16" t="s">
        <v>82</v>
      </c>
      <c r="AY235" s="277" t="s">
        <v>128</v>
      </c>
    </row>
    <row r="236" s="13" customFormat="1">
      <c r="A236" s="13"/>
      <c r="B236" s="235"/>
      <c r="C236" s="236"/>
      <c r="D236" s="233" t="s">
        <v>180</v>
      </c>
      <c r="E236" s="237" t="s">
        <v>44</v>
      </c>
      <c r="F236" s="238" t="s">
        <v>885</v>
      </c>
      <c r="G236" s="236"/>
      <c r="H236" s="239">
        <v>130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180</v>
      </c>
      <c r="AU236" s="245" t="s">
        <v>21</v>
      </c>
      <c r="AV236" s="13" t="s">
        <v>21</v>
      </c>
      <c r="AW236" s="13" t="s">
        <v>42</v>
      </c>
      <c r="AX236" s="13" t="s">
        <v>82</v>
      </c>
      <c r="AY236" s="245" t="s">
        <v>128</v>
      </c>
    </row>
    <row r="237" s="13" customFormat="1">
      <c r="A237" s="13"/>
      <c r="B237" s="235"/>
      <c r="C237" s="236"/>
      <c r="D237" s="233" t="s">
        <v>180</v>
      </c>
      <c r="E237" s="237" t="s">
        <v>44</v>
      </c>
      <c r="F237" s="238" t="s">
        <v>886</v>
      </c>
      <c r="G237" s="236"/>
      <c r="H237" s="239">
        <v>42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5" t="s">
        <v>180</v>
      </c>
      <c r="AU237" s="245" t="s">
        <v>21</v>
      </c>
      <c r="AV237" s="13" t="s">
        <v>21</v>
      </c>
      <c r="AW237" s="13" t="s">
        <v>42</v>
      </c>
      <c r="AX237" s="13" t="s">
        <v>82</v>
      </c>
      <c r="AY237" s="245" t="s">
        <v>128</v>
      </c>
    </row>
    <row r="238" s="13" customFormat="1">
      <c r="A238" s="13"/>
      <c r="B238" s="235"/>
      <c r="C238" s="236"/>
      <c r="D238" s="233" t="s">
        <v>180</v>
      </c>
      <c r="E238" s="237" t="s">
        <v>44</v>
      </c>
      <c r="F238" s="238" t="s">
        <v>887</v>
      </c>
      <c r="G238" s="236"/>
      <c r="H238" s="239">
        <v>1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5" t="s">
        <v>180</v>
      </c>
      <c r="AU238" s="245" t="s">
        <v>21</v>
      </c>
      <c r="AV238" s="13" t="s">
        <v>21</v>
      </c>
      <c r="AW238" s="13" t="s">
        <v>42</v>
      </c>
      <c r="AX238" s="13" t="s">
        <v>82</v>
      </c>
      <c r="AY238" s="245" t="s">
        <v>128</v>
      </c>
    </row>
    <row r="239" s="14" customFormat="1">
      <c r="A239" s="14"/>
      <c r="B239" s="246"/>
      <c r="C239" s="247"/>
      <c r="D239" s="233" t="s">
        <v>180</v>
      </c>
      <c r="E239" s="248" t="s">
        <v>44</v>
      </c>
      <c r="F239" s="249" t="s">
        <v>182</v>
      </c>
      <c r="G239" s="247"/>
      <c r="H239" s="250">
        <v>173</v>
      </c>
      <c r="I239" s="251"/>
      <c r="J239" s="247"/>
      <c r="K239" s="247"/>
      <c r="L239" s="252"/>
      <c r="M239" s="253"/>
      <c r="N239" s="254"/>
      <c r="O239" s="254"/>
      <c r="P239" s="254"/>
      <c r="Q239" s="254"/>
      <c r="R239" s="254"/>
      <c r="S239" s="254"/>
      <c r="T239" s="25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6" t="s">
        <v>180</v>
      </c>
      <c r="AU239" s="256" t="s">
        <v>21</v>
      </c>
      <c r="AV239" s="14" t="s">
        <v>133</v>
      </c>
      <c r="AW239" s="14" t="s">
        <v>42</v>
      </c>
      <c r="AX239" s="14" t="s">
        <v>90</v>
      </c>
      <c r="AY239" s="256" t="s">
        <v>128</v>
      </c>
    </row>
    <row r="240" s="2" customFormat="1" ht="33" customHeight="1">
      <c r="A240" s="40"/>
      <c r="B240" s="41"/>
      <c r="C240" s="201" t="s">
        <v>355</v>
      </c>
      <c r="D240" s="201" t="s">
        <v>129</v>
      </c>
      <c r="E240" s="202" t="s">
        <v>431</v>
      </c>
      <c r="F240" s="203" t="s">
        <v>432</v>
      </c>
      <c r="G240" s="204" t="s">
        <v>174</v>
      </c>
      <c r="H240" s="205">
        <v>16</v>
      </c>
      <c r="I240" s="206"/>
      <c r="J240" s="207">
        <f>ROUND(I240*H240,2)</f>
        <v>0</v>
      </c>
      <c r="K240" s="208"/>
      <c r="L240" s="46"/>
      <c r="M240" s="209" t="s">
        <v>44</v>
      </c>
      <c r="N240" s="210" t="s">
        <v>53</v>
      </c>
      <c r="O240" s="86"/>
      <c r="P240" s="211">
        <f>O240*H240</f>
        <v>0</v>
      </c>
      <c r="Q240" s="211">
        <v>0</v>
      </c>
      <c r="R240" s="211">
        <f>Q240*H240</f>
        <v>0</v>
      </c>
      <c r="S240" s="211">
        <v>0</v>
      </c>
      <c r="T240" s="212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3" t="s">
        <v>133</v>
      </c>
      <c r="AT240" s="213" t="s">
        <v>129</v>
      </c>
      <c r="AU240" s="213" t="s">
        <v>21</v>
      </c>
      <c r="AY240" s="18" t="s">
        <v>128</v>
      </c>
      <c r="BE240" s="214">
        <f>IF(N240="základní",J240,0)</f>
        <v>0</v>
      </c>
      <c r="BF240" s="214">
        <f>IF(N240="snížená",J240,0)</f>
        <v>0</v>
      </c>
      <c r="BG240" s="214">
        <f>IF(N240="zákl. přenesená",J240,0)</f>
        <v>0</v>
      </c>
      <c r="BH240" s="214">
        <f>IF(N240="sníž. přenesená",J240,0)</f>
        <v>0</v>
      </c>
      <c r="BI240" s="214">
        <f>IF(N240="nulová",J240,0)</f>
        <v>0</v>
      </c>
      <c r="BJ240" s="18" t="s">
        <v>90</v>
      </c>
      <c r="BK240" s="214">
        <f>ROUND(I240*H240,2)</f>
        <v>0</v>
      </c>
      <c r="BL240" s="18" t="s">
        <v>133</v>
      </c>
      <c r="BM240" s="213" t="s">
        <v>906</v>
      </c>
    </row>
    <row r="241" s="2" customFormat="1">
      <c r="A241" s="40"/>
      <c r="B241" s="41"/>
      <c r="C241" s="42"/>
      <c r="D241" s="228" t="s">
        <v>176</v>
      </c>
      <c r="E241" s="42"/>
      <c r="F241" s="229" t="s">
        <v>434</v>
      </c>
      <c r="G241" s="42"/>
      <c r="H241" s="42"/>
      <c r="I241" s="230"/>
      <c r="J241" s="42"/>
      <c r="K241" s="42"/>
      <c r="L241" s="46"/>
      <c r="M241" s="231"/>
      <c r="N241" s="232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8" t="s">
        <v>176</v>
      </c>
      <c r="AU241" s="18" t="s">
        <v>21</v>
      </c>
    </row>
    <row r="242" s="2" customFormat="1">
      <c r="A242" s="40"/>
      <c r="B242" s="41"/>
      <c r="C242" s="42"/>
      <c r="D242" s="233" t="s">
        <v>178</v>
      </c>
      <c r="E242" s="42"/>
      <c r="F242" s="234" t="s">
        <v>260</v>
      </c>
      <c r="G242" s="42"/>
      <c r="H242" s="42"/>
      <c r="I242" s="230"/>
      <c r="J242" s="42"/>
      <c r="K242" s="42"/>
      <c r="L242" s="46"/>
      <c r="M242" s="231"/>
      <c r="N242" s="232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8" t="s">
        <v>178</v>
      </c>
      <c r="AU242" s="18" t="s">
        <v>21</v>
      </c>
    </row>
    <row r="243" s="13" customFormat="1">
      <c r="A243" s="13"/>
      <c r="B243" s="235"/>
      <c r="C243" s="236"/>
      <c r="D243" s="233" t="s">
        <v>180</v>
      </c>
      <c r="E243" s="237" t="s">
        <v>44</v>
      </c>
      <c r="F243" s="238" t="s">
        <v>817</v>
      </c>
      <c r="G243" s="236"/>
      <c r="H243" s="239">
        <v>16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5" t="s">
        <v>180</v>
      </c>
      <c r="AU243" s="245" t="s">
        <v>21</v>
      </c>
      <c r="AV243" s="13" t="s">
        <v>21</v>
      </c>
      <c r="AW243" s="13" t="s">
        <v>42</v>
      </c>
      <c r="AX243" s="13" t="s">
        <v>82</v>
      </c>
      <c r="AY243" s="245" t="s">
        <v>128</v>
      </c>
    </row>
    <row r="244" s="14" customFormat="1">
      <c r="A244" s="14"/>
      <c r="B244" s="246"/>
      <c r="C244" s="247"/>
      <c r="D244" s="233" t="s">
        <v>180</v>
      </c>
      <c r="E244" s="248" t="s">
        <v>44</v>
      </c>
      <c r="F244" s="249" t="s">
        <v>182</v>
      </c>
      <c r="G244" s="247"/>
      <c r="H244" s="250">
        <v>16</v>
      </c>
      <c r="I244" s="251"/>
      <c r="J244" s="247"/>
      <c r="K244" s="247"/>
      <c r="L244" s="252"/>
      <c r="M244" s="253"/>
      <c r="N244" s="254"/>
      <c r="O244" s="254"/>
      <c r="P244" s="254"/>
      <c r="Q244" s="254"/>
      <c r="R244" s="254"/>
      <c r="S244" s="254"/>
      <c r="T244" s="25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6" t="s">
        <v>180</v>
      </c>
      <c r="AU244" s="256" t="s">
        <v>21</v>
      </c>
      <c r="AV244" s="14" t="s">
        <v>133</v>
      </c>
      <c r="AW244" s="14" t="s">
        <v>42</v>
      </c>
      <c r="AX244" s="14" t="s">
        <v>90</v>
      </c>
      <c r="AY244" s="256" t="s">
        <v>128</v>
      </c>
    </row>
    <row r="245" s="2" customFormat="1" ht="24.15" customHeight="1">
      <c r="A245" s="40"/>
      <c r="B245" s="41"/>
      <c r="C245" s="201" t="s">
        <v>369</v>
      </c>
      <c r="D245" s="201" t="s">
        <v>129</v>
      </c>
      <c r="E245" s="202" t="s">
        <v>437</v>
      </c>
      <c r="F245" s="203" t="s">
        <v>438</v>
      </c>
      <c r="G245" s="204" t="s">
        <v>174</v>
      </c>
      <c r="H245" s="205">
        <v>130</v>
      </c>
      <c r="I245" s="206"/>
      <c r="J245" s="207">
        <f>ROUND(I245*H245,2)</f>
        <v>0</v>
      </c>
      <c r="K245" s="208"/>
      <c r="L245" s="46"/>
      <c r="M245" s="209" t="s">
        <v>44</v>
      </c>
      <c r="N245" s="210" t="s">
        <v>53</v>
      </c>
      <c r="O245" s="86"/>
      <c r="P245" s="211">
        <f>O245*H245</f>
        <v>0</v>
      </c>
      <c r="Q245" s="211">
        <v>0</v>
      </c>
      <c r="R245" s="211">
        <f>Q245*H245</f>
        <v>0</v>
      </c>
      <c r="S245" s="211">
        <v>0</v>
      </c>
      <c r="T245" s="212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3" t="s">
        <v>133</v>
      </c>
      <c r="AT245" s="213" t="s">
        <v>129</v>
      </c>
      <c r="AU245" s="213" t="s">
        <v>21</v>
      </c>
      <c r="AY245" s="18" t="s">
        <v>128</v>
      </c>
      <c r="BE245" s="214">
        <f>IF(N245="základní",J245,0)</f>
        <v>0</v>
      </c>
      <c r="BF245" s="214">
        <f>IF(N245="snížená",J245,0)</f>
        <v>0</v>
      </c>
      <c r="BG245" s="214">
        <f>IF(N245="zákl. přenesená",J245,0)</f>
        <v>0</v>
      </c>
      <c r="BH245" s="214">
        <f>IF(N245="sníž. přenesená",J245,0)</f>
        <v>0</v>
      </c>
      <c r="BI245" s="214">
        <f>IF(N245="nulová",J245,0)</f>
        <v>0</v>
      </c>
      <c r="BJ245" s="18" t="s">
        <v>90</v>
      </c>
      <c r="BK245" s="214">
        <f>ROUND(I245*H245,2)</f>
        <v>0</v>
      </c>
      <c r="BL245" s="18" t="s">
        <v>133</v>
      </c>
      <c r="BM245" s="213" t="s">
        <v>907</v>
      </c>
    </row>
    <row r="246" s="2" customFormat="1">
      <c r="A246" s="40"/>
      <c r="B246" s="41"/>
      <c r="C246" s="42"/>
      <c r="D246" s="228" t="s">
        <v>176</v>
      </c>
      <c r="E246" s="42"/>
      <c r="F246" s="229" t="s">
        <v>440</v>
      </c>
      <c r="G246" s="42"/>
      <c r="H246" s="42"/>
      <c r="I246" s="230"/>
      <c r="J246" s="42"/>
      <c r="K246" s="42"/>
      <c r="L246" s="46"/>
      <c r="M246" s="231"/>
      <c r="N246" s="232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8" t="s">
        <v>176</v>
      </c>
      <c r="AU246" s="18" t="s">
        <v>21</v>
      </c>
    </row>
    <row r="247" s="2" customFormat="1">
      <c r="A247" s="40"/>
      <c r="B247" s="41"/>
      <c r="C247" s="42"/>
      <c r="D247" s="233" t="s">
        <v>178</v>
      </c>
      <c r="E247" s="42"/>
      <c r="F247" s="234" t="s">
        <v>260</v>
      </c>
      <c r="G247" s="42"/>
      <c r="H247" s="42"/>
      <c r="I247" s="230"/>
      <c r="J247" s="42"/>
      <c r="K247" s="42"/>
      <c r="L247" s="46"/>
      <c r="M247" s="231"/>
      <c r="N247" s="232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8" t="s">
        <v>178</v>
      </c>
      <c r="AU247" s="18" t="s">
        <v>21</v>
      </c>
    </row>
    <row r="248" s="13" customFormat="1">
      <c r="A248" s="13"/>
      <c r="B248" s="235"/>
      <c r="C248" s="236"/>
      <c r="D248" s="233" t="s">
        <v>180</v>
      </c>
      <c r="E248" s="237" t="s">
        <v>44</v>
      </c>
      <c r="F248" s="238" t="s">
        <v>885</v>
      </c>
      <c r="G248" s="236"/>
      <c r="H248" s="239">
        <v>130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5" t="s">
        <v>180</v>
      </c>
      <c r="AU248" s="245" t="s">
        <v>21</v>
      </c>
      <c r="AV248" s="13" t="s">
        <v>21</v>
      </c>
      <c r="AW248" s="13" t="s">
        <v>42</v>
      </c>
      <c r="AX248" s="13" t="s">
        <v>82</v>
      </c>
      <c r="AY248" s="245" t="s">
        <v>128</v>
      </c>
    </row>
    <row r="249" s="14" customFormat="1">
      <c r="A249" s="14"/>
      <c r="B249" s="246"/>
      <c r="C249" s="247"/>
      <c r="D249" s="233" t="s">
        <v>180</v>
      </c>
      <c r="E249" s="248" t="s">
        <v>44</v>
      </c>
      <c r="F249" s="249" t="s">
        <v>182</v>
      </c>
      <c r="G249" s="247"/>
      <c r="H249" s="250">
        <v>130</v>
      </c>
      <c r="I249" s="251"/>
      <c r="J249" s="247"/>
      <c r="K249" s="247"/>
      <c r="L249" s="252"/>
      <c r="M249" s="253"/>
      <c r="N249" s="254"/>
      <c r="O249" s="254"/>
      <c r="P249" s="254"/>
      <c r="Q249" s="254"/>
      <c r="R249" s="254"/>
      <c r="S249" s="254"/>
      <c r="T249" s="25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6" t="s">
        <v>180</v>
      </c>
      <c r="AU249" s="256" t="s">
        <v>21</v>
      </c>
      <c r="AV249" s="14" t="s">
        <v>133</v>
      </c>
      <c r="AW249" s="14" t="s">
        <v>42</v>
      </c>
      <c r="AX249" s="14" t="s">
        <v>90</v>
      </c>
      <c r="AY249" s="256" t="s">
        <v>128</v>
      </c>
    </row>
    <row r="250" s="2" customFormat="1" ht="24.15" customHeight="1">
      <c r="A250" s="40"/>
      <c r="B250" s="41"/>
      <c r="C250" s="201" t="s">
        <v>375</v>
      </c>
      <c r="D250" s="201" t="s">
        <v>129</v>
      </c>
      <c r="E250" s="202" t="s">
        <v>442</v>
      </c>
      <c r="F250" s="203" t="s">
        <v>443</v>
      </c>
      <c r="G250" s="204" t="s">
        <v>174</v>
      </c>
      <c r="H250" s="205">
        <v>32</v>
      </c>
      <c r="I250" s="206"/>
      <c r="J250" s="207">
        <f>ROUND(I250*H250,2)</f>
        <v>0</v>
      </c>
      <c r="K250" s="208"/>
      <c r="L250" s="46"/>
      <c r="M250" s="209" t="s">
        <v>44</v>
      </c>
      <c r="N250" s="210" t="s">
        <v>53</v>
      </c>
      <c r="O250" s="86"/>
      <c r="P250" s="211">
        <f>O250*H250</f>
        <v>0</v>
      </c>
      <c r="Q250" s="211">
        <v>0</v>
      </c>
      <c r="R250" s="211">
        <f>Q250*H250</f>
        <v>0</v>
      </c>
      <c r="S250" s="211">
        <v>0</v>
      </c>
      <c r="T250" s="212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3" t="s">
        <v>133</v>
      </c>
      <c r="AT250" s="213" t="s">
        <v>129</v>
      </c>
      <c r="AU250" s="213" t="s">
        <v>21</v>
      </c>
      <c r="AY250" s="18" t="s">
        <v>128</v>
      </c>
      <c r="BE250" s="214">
        <f>IF(N250="základní",J250,0)</f>
        <v>0</v>
      </c>
      <c r="BF250" s="214">
        <f>IF(N250="snížená",J250,0)</f>
        <v>0</v>
      </c>
      <c r="BG250" s="214">
        <f>IF(N250="zákl. přenesená",J250,0)</f>
        <v>0</v>
      </c>
      <c r="BH250" s="214">
        <f>IF(N250="sníž. přenesená",J250,0)</f>
        <v>0</v>
      </c>
      <c r="BI250" s="214">
        <f>IF(N250="nulová",J250,0)</f>
        <v>0</v>
      </c>
      <c r="BJ250" s="18" t="s">
        <v>90</v>
      </c>
      <c r="BK250" s="214">
        <f>ROUND(I250*H250,2)</f>
        <v>0</v>
      </c>
      <c r="BL250" s="18" t="s">
        <v>133</v>
      </c>
      <c r="BM250" s="213" t="s">
        <v>908</v>
      </c>
    </row>
    <row r="251" s="2" customFormat="1">
      <c r="A251" s="40"/>
      <c r="B251" s="41"/>
      <c r="C251" s="42"/>
      <c r="D251" s="228" t="s">
        <v>176</v>
      </c>
      <c r="E251" s="42"/>
      <c r="F251" s="229" t="s">
        <v>445</v>
      </c>
      <c r="G251" s="42"/>
      <c r="H251" s="42"/>
      <c r="I251" s="230"/>
      <c r="J251" s="42"/>
      <c r="K251" s="42"/>
      <c r="L251" s="46"/>
      <c r="M251" s="231"/>
      <c r="N251" s="232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8" t="s">
        <v>176</v>
      </c>
      <c r="AU251" s="18" t="s">
        <v>21</v>
      </c>
    </row>
    <row r="252" s="2" customFormat="1">
      <c r="A252" s="40"/>
      <c r="B252" s="41"/>
      <c r="C252" s="42"/>
      <c r="D252" s="233" t="s">
        <v>178</v>
      </c>
      <c r="E252" s="42"/>
      <c r="F252" s="234" t="s">
        <v>260</v>
      </c>
      <c r="G252" s="42"/>
      <c r="H252" s="42"/>
      <c r="I252" s="230"/>
      <c r="J252" s="42"/>
      <c r="K252" s="42"/>
      <c r="L252" s="46"/>
      <c r="M252" s="231"/>
      <c r="N252" s="232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8" t="s">
        <v>178</v>
      </c>
      <c r="AU252" s="18" t="s">
        <v>21</v>
      </c>
    </row>
    <row r="253" s="13" customFormat="1">
      <c r="A253" s="13"/>
      <c r="B253" s="235"/>
      <c r="C253" s="236"/>
      <c r="D253" s="233" t="s">
        <v>180</v>
      </c>
      <c r="E253" s="237" t="s">
        <v>44</v>
      </c>
      <c r="F253" s="238" t="s">
        <v>819</v>
      </c>
      <c r="G253" s="236"/>
      <c r="H253" s="239">
        <v>32</v>
      </c>
      <c r="I253" s="240"/>
      <c r="J253" s="236"/>
      <c r="K253" s="236"/>
      <c r="L253" s="241"/>
      <c r="M253" s="242"/>
      <c r="N253" s="243"/>
      <c r="O253" s="243"/>
      <c r="P253" s="243"/>
      <c r="Q253" s="243"/>
      <c r="R253" s="243"/>
      <c r="S253" s="243"/>
      <c r="T253" s="24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5" t="s">
        <v>180</v>
      </c>
      <c r="AU253" s="245" t="s">
        <v>21</v>
      </c>
      <c r="AV253" s="13" t="s">
        <v>21</v>
      </c>
      <c r="AW253" s="13" t="s">
        <v>42</v>
      </c>
      <c r="AX253" s="13" t="s">
        <v>82</v>
      </c>
      <c r="AY253" s="245" t="s">
        <v>128</v>
      </c>
    </row>
    <row r="254" s="14" customFormat="1">
      <c r="A254" s="14"/>
      <c r="B254" s="246"/>
      <c r="C254" s="247"/>
      <c r="D254" s="233" t="s">
        <v>180</v>
      </c>
      <c r="E254" s="248" t="s">
        <v>44</v>
      </c>
      <c r="F254" s="249" t="s">
        <v>182</v>
      </c>
      <c r="G254" s="247"/>
      <c r="H254" s="250">
        <v>32</v>
      </c>
      <c r="I254" s="251"/>
      <c r="J254" s="247"/>
      <c r="K254" s="247"/>
      <c r="L254" s="252"/>
      <c r="M254" s="253"/>
      <c r="N254" s="254"/>
      <c r="O254" s="254"/>
      <c r="P254" s="254"/>
      <c r="Q254" s="254"/>
      <c r="R254" s="254"/>
      <c r="S254" s="254"/>
      <c r="T254" s="25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6" t="s">
        <v>180</v>
      </c>
      <c r="AU254" s="256" t="s">
        <v>21</v>
      </c>
      <c r="AV254" s="14" t="s">
        <v>133</v>
      </c>
      <c r="AW254" s="14" t="s">
        <v>42</v>
      </c>
      <c r="AX254" s="14" t="s">
        <v>90</v>
      </c>
      <c r="AY254" s="256" t="s">
        <v>128</v>
      </c>
    </row>
    <row r="255" s="2" customFormat="1" ht="21.75" customHeight="1">
      <c r="A255" s="40"/>
      <c r="B255" s="41"/>
      <c r="C255" s="201" t="s">
        <v>381</v>
      </c>
      <c r="D255" s="201" t="s">
        <v>129</v>
      </c>
      <c r="E255" s="202" t="s">
        <v>447</v>
      </c>
      <c r="F255" s="203" t="s">
        <v>448</v>
      </c>
      <c r="G255" s="204" t="s">
        <v>174</v>
      </c>
      <c r="H255" s="205">
        <v>16</v>
      </c>
      <c r="I255" s="206"/>
      <c r="J255" s="207">
        <f>ROUND(I255*H255,2)</f>
        <v>0</v>
      </c>
      <c r="K255" s="208"/>
      <c r="L255" s="46"/>
      <c r="M255" s="209" t="s">
        <v>44</v>
      </c>
      <c r="N255" s="210" t="s">
        <v>53</v>
      </c>
      <c r="O255" s="86"/>
      <c r="P255" s="211">
        <f>O255*H255</f>
        <v>0</v>
      </c>
      <c r="Q255" s="211">
        <v>0</v>
      </c>
      <c r="R255" s="211">
        <f>Q255*H255</f>
        <v>0</v>
      </c>
      <c r="S255" s="211">
        <v>0</v>
      </c>
      <c r="T255" s="212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3" t="s">
        <v>133</v>
      </c>
      <c r="AT255" s="213" t="s">
        <v>129</v>
      </c>
      <c r="AU255" s="213" t="s">
        <v>21</v>
      </c>
      <c r="AY255" s="18" t="s">
        <v>128</v>
      </c>
      <c r="BE255" s="214">
        <f>IF(N255="základní",J255,0)</f>
        <v>0</v>
      </c>
      <c r="BF255" s="214">
        <f>IF(N255="snížená",J255,0)</f>
        <v>0</v>
      </c>
      <c r="BG255" s="214">
        <f>IF(N255="zákl. přenesená",J255,0)</f>
        <v>0</v>
      </c>
      <c r="BH255" s="214">
        <f>IF(N255="sníž. přenesená",J255,0)</f>
        <v>0</v>
      </c>
      <c r="BI255" s="214">
        <f>IF(N255="nulová",J255,0)</f>
        <v>0</v>
      </c>
      <c r="BJ255" s="18" t="s">
        <v>90</v>
      </c>
      <c r="BK255" s="214">
        <f>ROUND(I255*H255,2)</f>
        <v>0</v>
      </c>
      <c r="BL255" s="18" t="s">
        <v>133</v>
      </c>
      <c r="BM255" s="213" t="s">
        <v>909</v>
      </c>
    </row>
    <row r="256" s="2" customFormat="1">
      <c r="A256" s="40"/>
      <c r="B256" s="41"/>
      <c r="C256" s="42"/>
      <c r="D256" s="228" t="s">
        <v>176</v>
      </c>
      <c r="E256" s="42"/>
      <c r="F256" s="229" t="s">
        <v>450</v>
      </c>
      <c r="G256" s="42"/>
      <c r="H256" s="42"/>
      <c r="I256" s="230"/>
      <c r="J256" s="42"/>
      <c r="K256" s="42"/>
      <c r="L256" s="46"/>
      <c r="M256" s="231"/>
      <c r="N256" s="232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8" t="s">
        <v>176</v>
      </c>
      <c r="AU256" s="18" t="s">
        <v>21</v>
      </c>
    </row>
    <row r="257" s="2" customFormat="1">
      <c r="A257" s="40"/>
      <c r="B257" s="41"/>
      <c r="C257" s="42"/>
      <c r="D257" s="233" t="s">
        <v>178</v>
      </c>
      <c r="E257" s="42"/>
      <c r="F257" s="234" t="s">
        <v>260</v>
      </c>
      <c r="G257" s="42"/>
      <c r="H257" s="42"/>
      <c r="I257" s="230"/>
      <c r="J257" s="42"/>
      <c r="K257" s="42"/>
      <c r="L257" s="46"/>
      <c r="M257" s="231"/>
      <c r="N257" s="232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8" t="s">
        <v>178</v>
      </c>
      <c r="AU257" s="18" t="s">
        <v>21</v>
      </c>
    </row>
    <row r="258" s="13" customFormat="1">
      <c r="A258" s="13"/>
      <c r="B258" s="235"/>
      <c r="C258" s="236"/>
      <c r="D258" s="233" t="s">
        <v>180</v>
      </c>
      <c r="E258" s="237" t="s">
        <v>44</v>
      </c>
      <c r="F258" s="238" t="s">
        <v>817</v>
      </c>
      <c r="G258" s="236"/>
      <c r="H258" s="239">
        <v>16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5" t="s">
        <v>180</v>
      </c>
      <c r="AU258" s="245" t="s">
        <v>21</v>
      </c>
      <c r="AV258" s="13" t="s">
        <v>21</v>
      </c>
      <c r="AW258" s="13" t="s">
        <v>42</v>
      </c>
      <c r="AX258" s="13" t="s">
        <v>82</v>
      </c>
      <c r="AY258" s="245" t="s">
        <v>128</v>
      </c>
    </row>
    <row r="259" s="14" customFormat="1">
      <c r="A259" s="14"/>
      <c r="B259" s="246"/>
      <c r="C259" s="247"/>
      <c r="D259" s="233" t="s">
        <v>180</v>
      </c>
      <c r="E259" s="248" t="s">
        <v>44</v>
      </c>
      <c r="F259" s="249" t="s">
        <v>182</v>
      </c>
      <c r="G259" s="247"/>
      <c r="H259" s="250">
        <v>16</v>
      </c>
      <c r="I259" s="251"/>
      <c r="J259" s="247"/>
      <c r="K259" s="247"/>
      <c r="L259" s="252"/>
      <c r="M259" s="253"/>
      <c r="N259" s="254"/>
      <c r="O259" s="254"/>
      <c r="P259" s="254"/>
      <c r="Q259" s="254"/>
      <c r="R259" s="254"/>
      <c r="S259" s="254"/>
      <c r="T259" s="25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6" t="s">
        <v>180</v>
      </c>
      <c r="AU259" s="256" t="s">
        <v>21</v>
      </c>
      <c r="AV259" s="14" t="s">
        <v>133</v>
      </c>
      <c r="AW259" s="14" t="s">
        <v>42</v>
      </c>
      <c r="AX259" s="14" t="s">
        <v>90</v>
      </c>
      <c r="AY259" s="256" t="s">
        <v>128</v>
      </c>
    </row>
    <row r="260" s="2" customFormat="1" ht="33" customHeight="1">
      <c r="A260" s="40"/>
      <c r="B260" s="41"/>
      <c r="C260" s="201" t="s">
        <v>386</v>
      </c>
      <c r="D260" s="201" t="s">
        <v>129</v>
      </c>
      <c r="E260" s="202" t="s">
        <v>452</v>
      </c>
      <c r="F260" s="203" t="s">
        <v>453</v>
      </c>
      <c r="G260" s="204" t="s">
        <v>174</v>
      </c>
      <c r="H260" s="205">
        <v>32</v>
      </c>
      <c r="I260" s="206"/>
      <c r="J260" s="207">
        <f>ROUND(I260*H260,2)</f>
        <v>0</v>
      </c>
      <c r="K260" s="208"/>
      <c r="L260" s="46"/>
      <c r="M260" s="209" t="s">
        <v>44</v>
      </c>
      <c r="N260" s="210" t="s">
        <v>53</v>
      </c>
      <c r="O260" s="86"/>
      <c r="P260" s="211">
        <f>O260*H260</f>
        <v>0</v>
      </c>
      <c r="Q260" s="211">
        <v>0</v>
      </c>
      <c r="R260" s="211">
        <f>Q260*H260</f>
        <v>0</v>
      </c>
      <c r="S260" s="211">
        <v>0</v>
      </c>
      <c r="T260" s="212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3" t="s">
        <v>133</v>
      </c>
      <c r="AT260" s="213" t="s">
        <v>129</v>
      </c>
      <c r="AU260" s="213" t="s">
        <v>21</v>
      </c>
      <c r="AY260" s="18" t="s">
        <v>128</v>
      </c>
      <c r="BE260" s="214">
        <f>IF(N260="základní",J260,0)</f>
        <v>0</v>
      </c>
      <c r="BF260" s="214">
        <f>IF(N260="snížená",J260,0)</f>
        <v>0</v>
      </c>
      <c r="BG260" s="214">
        <f>IF(N260="zákl. přenesená",J260,0)</f>
        <v>0</v>
      </c>
      <c r="BH260" s="214">
        <f>IF(N260="sníž. přenesená",J260,0)</f>
        <v>0</v>
      </c>
      <c r="BI260" s="214">
        <f>IF(N260="nulová",J260,0)</f>
        <v>0</v>
      </c>
      <c r="BJ260" s="18" t="s">
        <v>90</v>
      </c>
      <c r="BK260" s="214">
        <f>ROUND(I260*H260,2)</f>
        <v>0</v>
      </c>
      <c r="BL260" s="18" t="s">
        <v>133</v>
      </c>
      <c r="BM260" s="213" t="s">
        <v>910</v>
      </c>
    </row>
    <row r="261" s="2" customFormat="1">
      <c r="A261" s="40"/>
      <c r="B261" s="41"/>
      <c r="C261" s="42"/>
      <c r="D261" s="228" t="s">
        <v>176</v>
      </c>
      <c r="E261" s="42"/>
      <c r="F261" s="229" t="s">
        <v>455</v>
      </c>
      <c r="G261" s="42"/>
      <c r="H261" s="42"/>
      <c r="I261" s="230"/>
      <c r="J261" s="42"/>
      <c r="K261" s="42"/>
      <c r="L261" s="46"/>
      <c r="M261" s="231"/>
      <c r="N261" s="232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8" t="s">
        <v>176</v>
      </c>
      <c r="AU261" s="18" t="s">
        <v>21</v>
      </c>
    </row>
    <row r="262" s="2" customFormat="1">
      <c r="A262" s="40"/>
      <c r="B262" s="41"/>
      <c r="C262" s="42"/>
      <c r="D262" s="233" t="s">
        <v>178</v>
      </c>
      <c r="E262" s="42"/>
      <c r="F262" s="234" t="s">
        <v>260</v>
      </c>
      <c r="G262" s="42"/>
      <c r="H262" s="42"/>
      <c r="I262" s="230"/>
      <c r="J262" s="42"/>
      <c r="K262" s="42"/>
      <c r="L262" s="46"/>
      <c r="M262" s="231"/>
      <c r="N262" s="232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8" t="s">
        <v>178</v>
      </c>
      <c r="AU262" s="18" t="s">
        <v>21</v>
      </c>
    </row>
    <row r="263" s="13" customFormat="1">
      <c r="A263" s="13"/>
      <c r="B263" s="235"/>
      <c r="C263" s="236"/>
      <c r="D263" s="233" t="s">
        <v>180</v>
      </c>
      <c r="E263" s="237" t="s">
        <v>44</v>
      </c>
      <c r="F263" s="238" t="s">
        <v>819</v>
      </c>
      <c r="G263" s="236"/>
      <c r="H263" s="239">
        <v>32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5" t="s">
        <v>180</v>
      </c>
      <c r="AU263" s="245" t="s">
        <v>21</v>
      </c>
      <c r="AV263" s="13" t="s">
        <v>21</v>
      </c>
      <c r="AW263" s="13" t="s">
        <v>42</v>
      </c>
      <c r="AX263" s="13" t="s">
        <v>82</v>
      </c>
      <c r="AY263" s="245" t="s">
        <v>128</v>
      </c>
    </row>
    <row r="264" s="14" customFormat="1">
      <c r="A264" s="14"/>
      <c r="B264" s="246"/>
      <c r="C264" s="247"/>
      <c r="D264" s="233" t="s">
        <v>180</v>
      </c>
      <c r="E264" s="248" t="s">
        <v>44</v>
      </c>
      <c r="F264" s="249" t="s">
        <v>182</v>
      </c>
      <c r="G264" s="247"/>
      <c r="H264" s="250">
        <v>32</v>
      </c>
      <c r="I264" s="251"/>
      <c r="J264" s="247"/>
      <c r="K264" s="247"/>
      <c r="L264" s="252"/>
      <c r="M264" s="253"/>
      <c r="N264" s="254"/>
      <c r="O264" s="254"/>
      <c r="P264" s="254"/>
      <c r="Q264" s="254"/>
      <c r="R264" s="254"/>
      <c r="S264" s="254"/>
      <c r="T264" s="25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6" t="s">
        <v>180</v>
      </c>
      <c r="AU264" s="256" t="s">
        <v>21</v>
      </c>
      <c r="AV264" s="14" t="s">
        <v>133</v>
      </c>
      <c r="AW264" s="14" t="s">
        <v>42</v>
      </c>
      <c r="AX264" s="14" t="s">
        <v>90</v>
      </c>
      <c r="AY264" s="256" t="s">
        <v>128</v>
      </c>
    </row>
    <row r="265" s="2" customFormat="1" ht="24.15" customHeight="1">
      <c r="A265" s="40"/>
      <c r="B265" s="41"/>
      <c r="C265" s="201" t="s">
        <v>391</v>
      </c>
      <c r="D265" s="201" t="s">
        <v>129</v>
      </c>
      <c r="E265" s="202" t="s">
        <v>457</v>
      </c>
      <c r="F265" s="203" t="s">
        <v>458</v>
      </c>
      <c r="G265" s="204" t="s">
        <v>174</v>
      </c>
      <c r="H265" s="205">
        <v>130</v>
      </c>
      <c r="I265" s="206"/>
      <c r="J265" s="207">
        <f>ROUND(I265*H265,2)</f>
        <v>0</v>
      </c>
      <c r="K265" s="208"/>
      <c r="L265" s="46"/>
      <c r="M265" s="209" t="s">
        <v>44</v>
      </c>
      <c r="N265" s="210" t="s">
        <v>53</v>
      </c>
      <c r="O265" s="86"/>
      <c r="P265" s="211">
        <f>O265*H265</f>
        <v>0</v>
      </c>
      <c r="Q265" s="211">
        <v>0.1837</v>
      </c>
      <c r="R265" s="211">
        <f>Q265*H265</f>
        <v>23.881</v>
      </c>
      <c r="S265" s="211">
        <v>0</v>
      </c>
      <c r="T265" s="212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3" t="s">
        <v>133</v>
      </c>
      <c r="AT265" s="213" t="s">
        <v>129</v>
      </c>
      <c r="AU265" s="213" t="s">
        <v>21</v>
      </c>
      <c r="AY265" s="18" t="s">
        <v>128</v>
      </c>
      <c r="BE265" s="214">
        <f>IF(N265="základní",J265,0)</f>
        <v>0</v>
      </c>
      <c r="BF265" s="214">
        <f>IF(N265="snížená",J265,0)</f>
        <v>0</v>
      </c>
      <c r="BG265" s="214">
        <f>IF(N265="zákl. přenesená",J265,0)</f>
        <v>0</v>
      </c>
      <c r="BH265" s="214">
        <f>IF(N265="sníž. přenesená",J265,0)</f>
        <v>0</v>
      </c>
      <c r="BI265" s="214">
        <f>IF(N265="nulová",J265,0)</f>
        <v>0</v>
      </c>
      <c r="BJ265" s="18" t="s">
        <v>90</v>
      </c>
      <c r="BK265" s="214">
        <f>ROUND(I265*H265,2)</f>
        <v>0</v>
      </c>
      <c r="BL265" s="18" t="s">
        <v>133</v>
      </c>
      <c r="BM265" s="213" t="s">
        <v>911</v>
      </c>
    </row>
    <row r="266" s="2" customFormat="1">
      <c r="A266" s="40"/>
      <c r="B266" s="41"/>
      <c r="C266" s="42"/>
      <c r="D266" s="228" t="s">
        <v>176</v>
      </c>
      <c r="E266" s="42"/>
      <c r="F266" s="229" t="s">
        <v>460</v>
      </c>
      <c r="G266" s="42"/>
      <c r="H266" s="42"/>
      <c r="I266" s="230"/>
      <c r="J266" s="42"/>
      <c r="K266" s="42"/>
      <c r="L266" s="46"/>
      <c r="M266" s="231"/>
      <c r="N266" s="232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8" t="s">
        <v>176</v>
      </c>
      <c r="AU266" s="18" t="s">
        <v>21</v>
      </c>
    </row>
    <row r="267" s="2" customFormat="1">
      <c r="A267" s="40"/>
      <c r="B267" s="41"/>
      <c r="C267" s="42"/>
      <c r="D267" s="233" t="s">
        <v>178</v>
      </c>
      <c r="E267" s="42"/>
      <c r="F267" s="234" t="s">
        <v>260</v>
      </c>
      <c r="G267" s="42"/>
      <c r="H267" s="42"/>
      <c r="I267" s="230"/>
      <c r="J267" s="42"/>
      <c r="K267" s="42"/>
      <c r="L267" s="46"/>
      <c r="M267" s="231"/>
      <c r="N267" s="232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8" t="s">
        <v>178</v>
      </c>
      <c r="AU267" s="18" t="s">
        <v>21</v>
      </c>
    </row>
    <row r="268" s="13" customFormat="1">
      <c r="A268" s="13"/>
      <c r="B268" s="235"/>
      <c r="C268" s="236"/>
      <c r="D268" s="233" t="s">
        <v>180</v>
      </c>
      <c r="E268" s="237" t="s">
        <v>44</v>
      </c>
      <c r="F268" s="238" t="s">
        <v>885</v>
      </c>
      <c r="G268" s="236"/>
      <c r="H268" s="239">
        <v>130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180</v>
      </c>
      <c r="AU268" s="245" t="s">
        <v>21</v>
      </c>
      <c r="AV268" s="13" t="s">
        <v>21</v>
      </c>
      <c r="AW268" s="13" t="s">
        <v>42</v>
      </c>
      <c r="AX268" s="13" t="s">
        <v>82</v>
      </c>
      <c r="AY268" s="245" t="s">
        <v>128</v>
      </c>
    </row>
    <row r="269" s="14" customFormat="1">
      <c r="A269" s="14"/>
      <c r="B269" s="246"/>
      <c r="C269" s="247"/>
      <c r="D269" s="233" t="s">
        <v>180</v>
      </c>
      <c r="E269" s="248" t="s">
        <v>44</v>
      </c>
      <c r="F269" s="249" t="s">
        <v>182</v>
      </c>
      <c r="G269" s="247"/>
      <c r="H269" s="250">
        <v>130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6" t="s">
        <v>180</v>
      </c>
      <c r="AU269" s="256" t="s">
        <v>21</v>
      </c>
      <c r="AV269" s="14" t="s">
        <v>133</v>
      </c>
      <c r="AW269" s="14" t="s">
        <v>42</v>
      </c>
      <c r="AX269" s="14" t="s">
        <v>90</v>
      </c>
      <c r="AY269" s="256" t="s">
        <v>128</v>
      </c>
    </row>
    <row r="270" s="2" customFormat="1" ht="16.5" customHeight="1">
      <c r="A270" s="40"/>
      <c r="B270" s="41"/>
      <c r="C270" s="278" t="s">
        <v>397</v>
      </c>
      <c r="D270" s="278" t="s">
        <v>316</v>
      </c>
      <c r="E270" s="279" t="s">
        <v>462</v>
      </c>
      <c r="F270" s="280" t="s">
        <v>463</v>
      </c>
      <c r="G270" s="281" t="s">
        <v>174</v>
      </c>
      <c r="H270" s="282">
        <v>132.59999999999999</v>
      </c>
      <c r="I270" s="283"/>
      <c r="J270" s="284">
        <f>ROUND(I270*H270,2)</f>
        <v>0</v>
      </c>
      <c r="K270" s="285"/>
      <c r="L270" s="286"/>
      <c r="M270" s="287" t="s">
        <v>44</v>
      </c>
      <c r="N270" s="288" t="s">
        <v>53</v>
      </c>
      <c r="O270" s="86"/>
      <c r="P270" s="211">
        <f>O270*H270</f>
        <v>0</v>
      </c>
      <c r="Q270" s="211">
        <v>0.222</v>
      </c>
      <c r="R270" s="211">
        <f>Q270*H270</f>
        <v>29.437200000000001</v>
      </c>
      <c r="S270" s="211">
        <v>0</v>
      </c>
      <c r="T270" s="212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3" t="s">
        <v>213</v>
      </c>
      <c r="AT270" s="213" t="s">
        <v>316</v>
      </c>
      <c r="AU270" s="213" t="s">
        <v>21</v>
      </c>
      <c r="AY270" s="18" t="s">
        <v>128</v>
      </c>
      <c r="BE270" s="214">
        <f>IF(N270="základní",J270,0)</f>
        <v>0</v>
      </c>
      <c r="BF270" s="214">
        <f>IF(N270="snížená",J270,0)</f>
        <v>0</v>
      </c>
      <c r="BG270" s="214">
        <f>IF(N270="zákl. přenesená",J270,0)</f>
        <v>0</v>
      </c>
      <c r="BH270" s="214">
        <f>IF(N270="sníž. přenesená",J270,0)</f>
        <v>0</v>
      </c>
      <c r="BI270" s="214">
        <f>IF(N270="nulová",J270,0)</f>
        <v>0</v>
      </c>
      <c r="BJ270" s="18" t="s">
        <v>90</v>
      </c>
      <c r="BK270" s="214">
        <f>ROUND(I270*H270,2)</f>
        <v>0</v>
      </c>
      <c r="BL270" s="18" t="s">
        <v>133</v>
      </c>
      <c r="BM270" s="213" t="s">
        <v>912</v>
      </c>
    </row>
    <row r="271" s="13" customFormat="1">
      <c r="A271" s="13"/>
      <c r="B271" s="235"/>
      <c r="C271" s="236"/>
      <c r="D271" s="233" t="s">
        <v>180</v>
      </c>
      <c r="E271" s="237" t="s">
        <v>44</v>
      </c>
      <c r="F271" s="238" t="s">
        <v>913</v>
      </c>
      <c r="G271" s="236"/>
      <c r="H271" s="239">
        <v>132.59999999999999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5" t="s">
        <v>180</v>
      </c>
      <c r="AU271" s="245" t="s">
        <v>21</v>
      </c>
      <c r="AV271" s="13" t="s">
        <v>21</v>
      </c>
      <c r="AW271" s="13" t="s">
        <v>42</v>
      </c>
      <c r="AX271" s="13" t="s">
        <v>82</v>
      </c>
      <c r="AY271" s="245" t="s">
        <v>128</v>
      </c>
    </row>
    <row r="272" s="14" customFormat="1">
      <c r="A272" s="14"/>
      <c r="B272" s="246"/>
      <c r="C272" s="247"/>
      <c r="D272" s="233" t="s">
        <v>180</v>
      </c>
      <c r="E272" s="248" t="s">
        <v>44</v>
      </c>
      <c r="F272" s="249" t="s">
        <v>182</v>
      </c>
      <c r="G272" s="247"/>
      <c r="H272" s="250">
        <v>132.59999999999999</v>
      </c>
      <c r="I272" s="251"/>
      <c r="J272" s="247"/>
      <c r="K272" s="247"/>
      <c r="L272" s="252"/>
      <c r="M272" s="253"/>
      <c r="N272" s="254"/>
      <c r="O272" s="254"/>
      <c r="P272" s="254"/>
      <c r="Q272" s="254"/>
      <c r="R272" s="254"/>
      <c r="S272" s="254"/>
      <c r="T272" s="25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6" t="s">
        <v>180</v>
      </c>
      <c r="AU272" s="256" t="s">
        <v>21</v>
      </c>
      <c r="AV272" s="14" t="s">
        <v>133</v>
      </c>
      <c r="AW272" s="14" t="s">
        <v>42</v>
      </c>
      <c r="AX272" s="14" t="s">
        <v>90</v>
      </c>
      <c r="AY272" s="256" t="s">
        <v>128</v>
      </c>
    </row>
    <row r="273" s="2" customFormat="1" ht="24.15" customHeight="1">
      <c r="A273" s="40"/>
      <c r="B273" s="41"/>
      <c r="C273" s="201" t="s">
        <v>403</v>
      </c>
      <c r="D273" s="201" t="s">
        <v>129</v>
      </c>
      <c r="E273" s="202" t="s">
        <v>914</v>
      </c>
      <c r="F273" s="203" t="s">
        <v>915</v>
      </c>
      <c r="G273" s="204" t="s">
        <v>174</v>
      </c>
      <c r="H273" s="205">
        <v>3</v>
      </c>
      <c r="I273" s="206"/>
      <c r="J273" s="207">
        <f>ROUND(I273*H273,2)</f>
        <v>0</v>
      </c>
      <c r="K273" s="208"/>
      <c r="L273" s="46"/>
      <c r="M273" s="209" t="s">
        <v>44</v>
      </c>
      <c r="N273" s="210" t="s">
        <v>53</v>
      </c>
      <c r="O273" s="86"/>
      <c r="P273" s="211">
        <f>O273*H273</f>
        <v>0</v>
      </c>
      <c r="Q273" s="211">
        <v>0.089219999999999994</v>
      </c>
      <c r="R273" s="211">
        <f>Q273*H273</f>
        <v>0.26766000000000001</v>
      </c>
      <c r="S273" s="211">
        <v>0</v>
      </c>
      <c r="T273" s="212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3" t="s">
        <v>133</v>
      </c>
      <c r="AT273" s="213" t="s">
        <v>129</v>
      </c>
      <c r="AU273" s="213" t="s">
        <v>21</v>
      </c>
      <c r="AY273" s="18" t="s">
        <v>128</v>
      </c>
      <c r="BE273" s="214">
        <f>IF(N273="základní",J273,0)</f>
        <v>0</v>
      </c>
      <c r="BF273" s="214">
        <f>IF(N273="snížená",J273,0)</f>
        <v>0</v>
      </c>
      <c r="BG273" s="214">
        <f>IF(N273="zákl. přenesená",J273,0)</f>
        <v>0</v>
      </c>
      <c r="BH273" s="214">
        <f>IF(N273="sníž. přenesená",J273,0)</f>
        <v>0</v>
      </c>
      <c r="BI273" s="214">
        <f>IF(N273="nulová",J273,0)</f>
        <v>0</v>
      </c>
      <c r="BJ273" s="18" t="s">
        <v>90</v>
      </c>
      <c r="BK273" s="214">
        <f>ROUND(I273*H273,2)</f>
        <v>0</v>
      </c>
      <c r="BL273" s="18" t="s">
        <v>133</v>
      </c>
      <c r="BM273" s="213" t="s">
        <v>916</v>
      </c>
    </row>
    <row r="274" s="2" customFormat="1">
      <c r="A274" s="40"/>
      <c r="B274" s="41"/>
      <c r="C274" s="42"/>
      <c r="D274" s="228" t="s">
        <v>176</v>
      </c>
      <c r="E274" s="42"/>
      <c r="F274" s="229" t="s">
        <v>917</v>
      </c>
      <c r="G274" s="42"/>
      <c r="H274" s="42"/>
      <c r="I274" s="230"/>
      <c r="J274" s="42"/>
      <c r="K274" s="42"/>
      <c r="L274" s="46"/>
      <c r="M274" s="231"/>
      <c r="N274" s="232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8" t="s">
        <v>176</v>
      </c>
      <c r="AU274" s="18" t="s">
        <v>21</v>
      </c>
    </row>
    <row r="275" s="2" customFormat="1">
      <c r="A275" s="40"/>
      <c r="B275" s="41"/>
      <c r="C275" s="42"/>
      <c r="D275" s="233" t="s">
        <v>178</v>
      </c>
      <c r="E275" s="42"/>
      <c r="F275" s="234" t="s">
        <v>260</v>
      </c>
      <c r="G275" s="42"/>
      <c r="H275" s="42"/>
      <c r="I275" s="230"/>
      <c r="J275" s="42"/>
      <c r="K275" s="42"/>
      <c r="L275" s="46"/>
      <c r="M275" s="231"/>
      <c r="N275" s="232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8" t="s">
        <v>178</v>
      </c>
      <c r="AU275" s="18" t="s">
        <v>21</v>
      </c>
    </row>
    <row r="276" s="13" customFormat="1">
      <c r="A276" s="13"/>
      <c r="B276" s="235"/>
      <c r="C276" s="236"/>
      <c r="D276" s="233" t="s">
        <v>180</v>
      </c>
      <c r="E276" s="237" t="s">
        <v>44</v>
      </c>
      <c r="F276" s="238" t="s">
        <v>813</v>
      </c>
      <c r="G276" s="236"/>
      <c r="H276" s="239">
        <v>3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180</v>
      </c>
      <c r="AU276" s="245" t="s">
        <v>21</v>
      </c>
      <c r="AV276" s="13" t="s">
        <v>21</v>
      </c>
      <c r="AW276" s="13" t="s">
        <v>42</v>
      </c>
      <c r="AX276" s="13" t="s">
        <v>82</v>
      </c>
      <c r="AY276" s="245" t="s">
        <v>128</v>
      </c>
    </row>
    <row r="277" s="14" customFormat="1">
      <c r="A277" s="14"/>
      <c r="B277" s="246"/>
      <c r="C277" s="247"/>
      <c r="D277" s="233" t="s">
        <v>180</v>
      </c>
      <c r="E277" s="248" t="s">
        <v>44</v>
      </c>
      <c r="F277" s="249" t="s">
        <v>182</v>
      </c>
      <c r="G277" s="247"/>
      <c r="H277" s="250">
        <v>3</v>
      </c>
      <c r="I277" s="251"/>
      <c r="J277" s="247"/>
      <c r="K277" s="247"/>
      <c r="L277" s="252"/>
      <c r="M277" s="253"/>
      <c r="N277" s="254"/>
      <c r="O277" s="254"/>
      <c r="P277" s="254"/>
      <c r="Q277" s="254"/>
      <c r="R277" s="254"/>
      <c r="S277" s="254"/>
      <c r="T277" s="25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6" t="s">
        <v>180</v>
      </c>
      <c r="AU277" s="256" t="s">
        <v>21</v>
      </c>
      <c r="AV277" s="14" t="s">
        <v>133</v>
      </c>
      <c r="AW277" s="14" t="s">
        <v>42</v>
      </c>
      <c r="AX277" s="14" t="s">
        <v>90</v>
      </c>
      <c r="AY277" s="256" t="s">
        <v>128</v>
      </c>
    </row>
    <row r="278" s="2" customFormat="1" ht="21.75" customHeight="1">
      <c r="A278" s="40"/>
      <c r="B278" s="41"/>
      <c r="C278" s="278" t="s">
        <v>409</v>
      </c>
      <c r="D278" s="278" t="s">
        <v>316</v>
      </c>
      <c r="E278" s="279" t="s">
        <v>918</v>
      </c>
      <c r="F278" s="280" t="s">
        <v>919</v>
      </c>
      <c r="G278" s="281" t="s">
        <v>174</v>
      </c>
      <c r="H278" s="282">
        <v>2</v>
      </c>
      <c r="I278" s="283"/>
      <c r="J278" s="284">
        <f>ROUND(I278*H278,2)</f>
        <v>0</v>
      </c>
      <c r="K278" s="285"/>
      <c r="L278" s="286"/>
      <c r="M278" s="287" t="s">
        <v>44</v>
      </c>
      <c r="N278" s="288" t="s">
        <v>53</v>
      </c>
      <c r="O278" s="86"/>
      <c r="P278" s="211">
        <f>O278*H278</f>
        <v>0</v>
      </c>
      <c r="Q278" s="211">
        <v>0.13100000000000001</v>
      </c>
      <c r="R278" s="211">
        <f>Q278*H278</f>
        <v>0.26200000000000001</v>
      </c>
      <c r="S278" s="211">
        <v>0</v>
      </c>
      <c r="T278" s="212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3" t="s">
        <v>213</v>
      </c>
      <c r="AT278" s="213" t="s">
        <v>316</v>
      </c>
      <c r="AU278" s="213" t="s">
        <v>21</v>
      </c>
      <c r="AY278" s="18" t="s">
        <v>128</v>
      </c>
      <c r="BE278" s="214">
        <f>IF(N278="základní",J278,0)</f>
        <v>0</v>
      </c>
      <c r="BF278" s="214">
        <f>IF(N278="snížená",J278,0)</f>
        <v>0</v>
      </c>
      <c r="BG278" s="214">
        <f>IF(N278="zákl. přenesená",J278,0)</f>
        <v>0</v>
      </c>
      <c r="BH278" s="214">
        <f>IF(N278="sníž. přenesená",J278,0)</f>
        <v>0</v>
      </c>
      <c r="BI278" s="214">
        <f>IF(N278="nulová",J278,0)</f>
        <v>0</v>
      </c>
      <c r="BJ278" s="18" t="s">
        <v>90</v>
      </c>
      <c r="BK278" s="214">
        <f>ROUND(I278*H278,2)</f>
        <v>0</v>
      </c>
      <c r="BL278" s="18" t="s">
        <v>133</v>
      </c>
      <c r="BM278" s="213" t="s">
        <v>920</v>
      </c>
    </row>
    <row r="279" s="2" customFormat="1" ht="21.75" customHeight="1">
      <c r="A279" s="40"/>
      <c r="B279" s="41"/>
      <c r="C279" s="278" t="s">
        <v>415</v>
      </c>
      <c r="D279" s="278" t="s">
        <v>316</v>
      </c>
      <c r="E279" s="279" t="s">
        <v>921</v>
      </c>
      <c r="F279" s="280" t="s">
        <v>922</v>
      </c>
      <c r="G279" s="281" t="s">
        <v>174</v>
      </c>
      <c r="H279" s="282">
        <v>1</v>
      </c>
      <c r="I279" s="283"/>
      <c r="J279" s="284">
        <f>ROUND(I279*H279,2)</f>
        <v>0</v>
      </c>
      <c r="K279" s="285"/>
      <c r="L279" s="286"/>
      <c r="M279" s="287" t="s">
        <v>44</v>
      </c>
      <c r="N279" s="288" t="s">
        <v>53</v>
      </c>
      <c r="O279" s="86"/>
      <c r="P279" s="211">
        <f>O279*H279</f>
        <v>0</v>
      </c>
      <c r="Q279" s="211">
        <v>0.13100000000000001</v>
      </c>
      <c r="R279" s="211">
        <f>Q279*H279</f>
        <v>0.13100000000000001</v>
      </c>
      <c r="S279" s="211">
        <v>0</v>
      </c>
      <c r="T279" s="212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3" t="s">
        <v>213</v>
      </c>
      <c r="AT279" s="213" t="s">
        <v>316</v>
      </c>
      <c r="AU279" s="213" t="s">
        <v>21</v>
      </c>
      <c r="AY279" s="18" t="s">
        <v>128</v>
      </c>
      <c r="BE279" s="214">
        <f>IF(N279="základní",J279,0)</f>
        <v>0</v>
      </c>
      <c r="BF279" s="214">
        <f>IF(N279="snížená",J279,0)</f>
        <v>0</v>
      </c>
      <c r="BG279" s="214">
        <f>IF(N279="zákl. přenesená",J279,0)</f>
        <v>0</v>
      </c>
      <c r="BH279" s="214">
        <f>IF(N279="sníž. přenesená",J279,0)</f>
        <v>0</v>
      </c>
      <c r="BI279" s="214">
        <f>IF(N279="nulová",J279,0)</f>
        <v>0</v>
      </c>
      <c r="BJ279" s="18" t="s">
        <v>90</v>
      </c>
      <c r="BK279" s="214">
        <f>ROUND(I279*H279,2)</f>
        <v>0</v>
      </c>
      <c r="BL279" s="18" t="s">
        <v>133</v>
      </c>
      <c r="BM279" s="213" t="s">
        <v>923</v>
      </c>
    </row>
    <row r="280" s="2" customFormat="1" ht="24.15" customHeight="1">
      <c r="A280" s="40"/>
      <c r="B280" s="41"/>
      <c r="C280" s="278" t="s">
        <v>421</v>
      </c>
      <c r="D280" s="278" t="s">
        <v>316</v>
      </c>
      <c r="E280" s="279" t="s">
        <v>484</v>
      </c>
      <c r="F280" s="280" t="s">
        <v>485</v>
      </c>
      <c r="G280" s="281" t="s">
        <v>174</v>
      </c>
      <c r="H280" s="282">
        <v>3</v>
      </c>
      <c r="I280" s="283"/>
      <c r="J280" s="284">
        <f>ROUND(I280*H280,2)</f>
        <v>0</v>
      </c>
      <c r="K280" s="285"/>
      <c r="L280" s="286"/>
      <c r="M280" s="287" t="s">
        <v>44</v>
      </c>
      <c r="N280" s="288" t="s">
        <v>53</v>
      </c>
      <c r="O280" s="86"/>
      <c r="P280" s="211">
        <f>O280*H280</f>
        <v>0</v>
      </c>
      <c r="Q280" s="211">
        <v>0.13100000000000001</v>
      </c>
      <c r="R280" s="211">
        <f>Q280*H280</f>
        <v>0.39300000000000002</v>
      </c>
      <c r="S280" s="211">
        <v>0</v>
      </c>
      <c r="T280" s="212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3" t="s">
        <v>213</v>
      </c>
      <c r="AT280" s="213" t="s">
        <v>316</v>
      </c>
      <c r="AU280" s="213" t="s">
        <v>21</v>
      </c>
      <c r="AY280" s="18" t="s">
        <v>128</v>
      </c>
      <c r="BE280" s="214">
        <f>IF(N280="základní",J280,0)</f>
        <v>0</v>
      </c>
      <c r="BF280" s="214">
        <f>IF(N280="snížená",J280,0)</f>
        <v>0</v>
      </c>
      <c r="BG280" s="214">
        <f>IF(N280="zákl. přenesená",J280,0)</f>
        <v>0</v>
      </c>
      <c r="BH280" s="214">
        <f>IF(N280="sníž. přenesená",J280,0)</f>
        <v>0</v>
      </c>
      <c r="BI280" s="214">
        <f>IF(N280="nulová",J280,0)</f>
        <v>0</v>
      </c>
      <c r="BJ280" s="18" t="s">
        <v>90</v>
      </c>
      <c r="BK280" s="214">
        <f>ROUND(I280*H280,2)</f>
        <v>0</v>
      </c>
      <c r="BL280" s="18" t="s">
        <v>133</v>
      </c>
      <c r="BM280" s="213" t="s">
        <v>924</v>
      </c>
    </row>
    <row r="281" s="2" customFormat="1" ht="37.8" customHeight="1">
      <c r="A281" s="40"/>
      <c r="B281" s="41"/>
      <c r="C281" s="201" t="s">
        <v>29</v>
      </c>
      <c r="D281" s="201" t="s">
        <v>129</v>
      </c>
      <c r="E281" s="202" t="s">
        <v>490</v>
      </c>
      <c r="F281" s="203" t="s">
        <v>491</v>
      </c>
      <c r="G281" s="204" t="s">
        <v>174</v>
      </c>
      <c r="H281" s="205">
        <v>3</v>
      </c>
      <c r="I281" s="206"/>
      <c r="J281" s="207">
        <f>ROUND(I281*H281,2)</f>
        <v>0</v>
      </c>
      <c r="K281" s="208"/>
      <c r="L281" s="46"/>
      <c r="M281" s="209" t="s">
        <v>44</v>
      </c>
      <c r="N281" s="210" t="s">
        <v>53</v>
      </c>
      <c r="O281" s="86"/>
      <c r="P281" s="211">
        <f>O281*H281</f>
        <v>0</v>
      </c>
      <c r="Q281" s="211">
        <v>0</v>
      </c>
      <c r="R281" s="211">
        <f>Q281*H281</f>
        <v>0</v>
      </c>
      <c r="S281" s="211">
        <v>0</v>
      </c>
      <c r="T281" s="212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3" t="s">
        <v>133</v>
      </c>
      <c r="AT281" s="213" t="s">
        <v>129</v>
      </c>
      <c r="AU281" s="213" t="s">
        <v>21</v>
      </c>
      <c r="AY281" s="18" t="s">
        <v>128</v>
      </c>
      <c r="BE281" s="214">
        <f>IF(N281="základní",J281,0)</f>
        <v>0</v>
      </c>
      <c r="BF281" s="214">
        <f>IF(N281="snížená",J281,0)</f>
        <v>0</v>
      </c>
      <c r="BG281" s="214">
        <f>IF(N281="zákl. přenesená",J281,0)</f>
        <v>0</v>
      </c>
      <c r="BH281" s="214">
        <f>IF(N281="sníž. přenesená",J281,0)</f>
        <v>0</v>
      </c>
      <c r="BI281" s="214">
        <f>IF(N281="nulová",J281,0)</f>
        <v>0</v>
      </c>
      <c r="BJ281" s="18" t="s">
        <v>90</v>
      </c>
      <c r="BK281" s="214">
        <f>ROUND(I281*H281,2)</f>
        <v>0</v>
      </c>
      <c r="BL281" s="18" t="s">
        <v>133</v>
      </c>
      <c r="BM281" s="213" t="s">
        <v>925</v>
      </c>
    </row>
    <row r="282" s="2" customFormat="1">
      <c r="A282" s="40"/>
      <c r="B282" s="41"/>
      <c r="C282" s="42"/>
      <c r="D282" s="228" t="s">
        <v>176</v>
      </c>
      <c r="E282" s="42"/>
      <c r="F282" s="229" t="s">
        <v>493</v>
      </c>
      <c r="G282" s="42"/>
      <c r="H282" s="42"/>
      <c r="I282" s="230"/>
      <c r="J282" s="42"/>
      <c r="K282" s="42"/>
      <c r="L282" s="46"/>
      <c r="M282" s="231"/>
      <c r="N282" s="232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8" t="s">
        <v>176</v>
      </c>
      <c r="AU282" s="18" t="s">
        <v>21</v>
      </c>
    </row>
    <row r="283" s="11" customFormat="1" ht="22.8" customHeight="1">
      <c r="A283" s="11"/>
      <c r="B283" s="187"/>
      <c r="C283" s="188"/>
      <c r="D283" s="189" t="s">
        <v>81</v>
      </c>
      <c r="E283" s="226" t="s">
        <v>213</v>
      </c>
      <c r="F283" s="226" t="s">
        <v>494</v>
      </c>
      <c r="G283" s="188"/>
      <c r="H283" s="188"/>
      <c r="I283" s="191"/>
      <c r="J283" s="227">
        <f>BK283</f>
        <v>0</v>
      </c>
      <c r="K283" s="188"/>
      <c r="L283" s="193"/>
      <c r="M283" s="194"/>
      <c r="N283" s="195"/>
      <c r="O283" s="195"/>
      <c r="P283" s="196">
        <f>SUM(P284:P288)</f>
        <v>0</v>
      </c>
      <c r="Q283" s="195"/>
      <c r="R283" s="196">
        <f>SUM(R284:R288)</f>
        <v>0.0022399999999999998</v>
      </c>
      <c r="S283" s="195"/>
      <c r="T283" s="197">
        <f>SUM(T284:T288)</f>
        <v>0</v>
      </c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R283" s="198" t="s">
        <v>90</v>
      </c>
      <c r="AT283" s="199" t="s">
        <v>81</v>
      </c>
      <c r="AU283" s="199" t="s">
        <v>90</v>
      </c>
      <c r="AY283" s="198" t="s">
        <v>128</v>
      </c>
      <c r="BK283" s="200">
        <f>SUM(BK284:BK288)</f>
        <v>0</v>
      </c>
    </row>
    <row r="284" s="2" customFormat="1" ht="21.75" customHeight="1">
      <c r="A284" s="40"/>
      <c r="B284" s="41"/>
      <c r="C284" s="201" t="s">
        <v>430</v>
      </c>
      <c r="D284" s="201" t="s">
        <v>129</v>
      </c>
      <c r="E284" s="202" t="s">
        <v>926</v>
      </c>
      <c r="F284" s="203" t="s">
        <v>927</v>
      </c>
      <c r="G284" s="204" t="s">
        <v>216</v>
      </c>
      <c r="H284" s="205">
        <v>32</v>
      </c>
      <c r="I284" s="206"/>
      <c r="J284" s="207">
        <f>ROUND(I284*H284,2)</f>
        <v>0</v>
      </c>
      <c r="K284" s="208"/>
      <c r="L284" s="46"/>
      <c r="M284" s="209" t="s">
        <v>44</v>
      </c>
      <c r="N284" s="210" t="s">
        <v>53</v>
      </c>
      <c r="O284" s="86"/>
      <c r="P284" s="211">
        <f>O284*H284</f>
        <v>0</v>
      </c>
      <c r="Q284" s="211">
        <v>6.9999999999999994E-05</v>
      </c>
      <c r="R284" s="211">
        <f>Q284*H284</f>
        <v>0.0022399999999999998</v>
      </c>
      <c r="S284" s="211">
        <v>0</v>
      </c>
      <c r="T284" s="212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3" t="s">
        <v>133</v>
      </c>
      <c r="AT284" s="213" t="s">
        <v>129</v>
      </c>
      <c r="AU284" s="213" t="s">
        <v>21</v>
      </c>
      <c r="AY284" s="18" t="s">
        <v>128</v>
      </c>
      <c r="BE284" s="214">
        <f>IF(N284="základní",J284,0)</f>
        <v>0</v>
      </c>
      <c r="BF284" s="214">
        <f>IF(N284="snížená",J284,0)</f>
        <v>0</v>
      </c>
      <c r="BG284" s="214">
        <f>IF(N284="zákl. přenesená",J284,0)</f>
        <v>0</v>
      </c>
      <c r="BH284" s="214">
        <f>IF(N284="sníž. přenesená",J284,0)</f>
        <v>0</v>
      </c>
      <c r="BI284" s="214">
        <f>IF(N284="nulová",J284,0)</f>
        <v>0</v>
      </c>
      <c r="BJ284" s="18" t="s">
        <v>90</v>
      </c>
      <c r="BK284" s="214">
        <f>ROUND(I284*H284,2)</f>
        <v>0</v>
      </c>
      <c r="BL284" s="18" t="s">
        <v>133</v>
      </c>
      <c r="BM284" s="213" t="s">
        <v>928</v>
      </c>
    </row>
    <row r="285" s="2" customFormat="1">
      <c r="A285" s="40"/>
      <c r="B285" s="41"/>
      <c r="C285" s="42"/>
      <c r="D285" s="228" t="s">
        <v>176</v>
      </c>
      <c r="E285" s="42"/>
      <c r="F285" s="229" t="s">
        <v>929</v>
      </c>
      <c r="G285" s="42"/>
      <c r="H285" s="42"/>
      <c r="I285" s="230"/>
      <c r="J285" s="42"/>
      <c r="K285" s="42"/>
      <c r="L285" s="46"/>
      <c r="M285" s="231"/>
      <c r="N285" s="232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8" t="s">
        <v>176</v>
      </c>
      <c r="AU285" s="18" t="s">
        <v>21</v>
      </c>
    </row>
    <row r="286" s="2" customFormat="1">
      <c r="A286" s="40"/>
      <c r="B286" s="41"/>
      <c r="C286" s="42"/>
      <c r="D286" s="233" t="s">
        <v>178</v>
      </c>
      <c r="E286" s="42"/>
      <c r="F286" s="234" t="s">
        <v>187</v>
      </c>
      <c r="G286" s="42"/>
      <c r="H286" s="42"/>
      <c r="I286" s="230"/>
      <c r="J286" s="42"/>
      <c r="K286" s="42"/>
      <c r="L286" s="46"/>
      <c r="M286" s="231"/>
      <c r="N286" s="232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8" t="s">
        <v>178</v>
      </c>
      <c r="AU286" s="18" t="s">
        <v>21</v>
      </c>
    </row>
    <row r="287" s="13" customFormat="1">
      <c r="A287" s="13"/>
      <c r="B287" s="235"/>
      <c r="C287" s="236"/>
      <c r="D287" s="233" t="s">
        <v>180</v>
      </c>
      <c r="E287" s="237" t="s">
        <v>44</v>
      </c>
      <c r="F287" s="238" t="s">
        <v>899</v>
      </c>
      <c r="G287" s="236"/>
      <c r="H287" s="239">
        <v>32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5" t="s">
        <v>180</v>
      </c>
      <c r="AU287" s="245" t="s">
        <v>21</v>
      </c>
      <c r="AV287" s="13" t="s">
        <v>21</v>
      </c>
      <c r="AW287" s="13" t="s">
        <v>42</v>
      </c>
      <c r="AX287" s="13" t="s">
        <v>82</v>
      </c>
      <c r="AY287" s="245" t="s">
        <v>128</v>
      </c>
    </row>
    <row r="288" s="14" customFormat="1">
      <c r="A288" s="14"/>
      <c r="B288" s="246"/>
      <c r="C288" s="247"/>
      <c r="D288" s="233" t="s">
        <v>180</v>
      </c>
      <c r="E288" s="248" t="s">
        <v>44</v>
      </c>
      <c r="F288" s="249" t="s">
        <v>182</v>
      </c>
      <c r="G288" s="247"/>
      <c r="H288" s="250">
        <v>32</v>
      </c>
      <c r="I288" s="251"/>
      <c r="J288" s="247"/>
      <c r="K288" s="247"/>
      <c r="L288" s="252"/>
      <c r="M288" s="253"/>
      <c r="N288" s="254"/>
      <c r="O288" s="254"/>
      <c r="P288" s="254"/>
      <c r="Q288" s="254"/>
      <c r="R288" s="254"/>
      <c r="S288" s="254"/>
      <c r="T288" s="25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6" t="s">
        <v>180</v>
      </c>
      <c r="AU288" s="256" t="s">
        <v>21</v>
      </c>
      <c r="AV288" s="14" t="s">
        <v>133</v>
      </c>
      <c r="AW288" s="14" t="s">
        <v>42</v>
      </c>
      <c r="AX288" s="14" t="s">
        <v>90</v>
      </c>
      <c r="AY288" s="256" t="s">
        <v>128</v>
      </c>
    </row>
    <row r="289" s="11" customFormat="1" ht="22.8" customHeight="1">
      <c r="A289" s="11"/>
      <c r="B289" s="187"/>
      <c r="C289" s="188"/>
      <c r="D289" s="189" t="s">
        <v>81</v>
      </c>
      <c r="E289" s="226" t="s">
        <v>221</v>
      </c>
      <c r="F289" s="226" t="s">
        <v>602</v>
      </c>
      <c r="G289" s="188"/>
      <c r="H289" s="188"/>
      <c r="I289" s="191"/>
      <c r="J289" s="227">
        <f>BK289</f>
        <v>0</v>
      </c>
      <c r="K289" s="188"/>
      <c r="L289" s="193"/>
      <c r="M289" s="194"/>
      <c r="N289" s="195"/>
      <c r="O289" s="195"/>
      <c r="P289" s="196">
        <f>SUM(P290:P372)</f>
        <v>0</v>
      </c>
      <c r="Q289" s="195"/>
      <c r="R289" s="196">
        <f>SUM(R290:R372)</f>
        <v>39.194406800000003</v>
      </c>
      <c r="S289" s="195"/>
      <c r="T289" s="197">
        <f>SUM(T290:T372)</f>
        <v>0</v>
      </c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R289" s="198" t="s">
        <v>90</v>
      </c>
      <c r="AT289" s="199" t="s">
        <v>81</v>
      </c>
      <c r="AU289" s="199" t="s">
        <v>90</v>
      </c>
      <c r="AY289" s="198" t="s">
        <v>128</v>
      </c>
      <c r="BK289" s="200">
        <f>SUM(BK290:BK372)</f>
        <v>0</v>
      </c>
    </row>
    <row r="290" s="2" customFormat="1" ht="24.15" customHeight="1">
      <c r="A290" s="40"/>
      <c r="B290" s="41"/>
      <c r="C290" s="201" t="s">
        <v>436</v>
      </c>
      <c r="D290" s="201" t="s">
        <v>129</v>
      </c>
      <c r="E290" s="202" t="s">
        <v>613</v>
      </c>
      <c r="F290" s="203" t="s">
        <v>614</v>
      </c>
      <c r="G290" s="204" t="s">
        <v>155</v>
      </c>
      <c r="H290" s="205">
        <v>1</v>
      </c>
      <c r="I290" s="206"/>
      <c r="J290" s="207">
        <f>ROUND(I290*H290,2)</f>
        <v>0</v>
      </c>
      <c r="K290" s="208"/>
      <c r="L290" s="46"/>
      <c r="M290" s="209" t="s">
        <v>44</v>
      </c>
      <c r="N290" s="210" t="s">
        <v>53</v>
      </c>
      <c r="O290" s="86"/>
      <c r="P290" s="211">
        <f>O290*H290</f>
        <v>0</v>
      </c>
      <c r="Q290" s="211">
        <v>0.00069999999999999999</v>
      </c>
      <c r="R290" s="211">
        <f>Q290*H290</f>
        <v>0.00069999999999999999</v>
      </c>
      <c r="S290" s="211">
        <v>0</v>
      </c>
      <c r="T290" s="212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3" t="s">
        <v>133</v>
      </c>
      <c r="AT290" s="213" t="s">
        <v>129</v>
      </c>
      <c r="AU290" s="213" t="s">
        <v>21</v>
      </c>
      <c r="AY290" s="18" t="s">
        <v>128</v>
      </c>
      <c r="BE290" s="214">
        <f>IF(N290="základní",J290,0)</f>
        <v>0</v>
      </c>
      <c r="BF290" s="214">
        <f>IF(N290="snížená",J290,0)</f>
        <v>0</v>
      </c>
      <c r="BG290" s="214">
        <f>IF(N290="zákl. přenesená",J290,0)</f>
        <v>0</v>
      </c>
      <c r="BH290" s="214">
        <f>IF(N290="sníž. přenesená",J290,0)</f>
        <v>0</v>
      </c>
      <c r="BI290" s="214">
        <f>IF(N290="nulová",J290,0)</f>
        <v>0</v>
      </c>
      <c r="BJ290" s="18" t="s">
        <v>90</v>
      </c>
      <c r="BK290" s="214">
        <f>ROUND(I290*H290,2)</f>
        <v>0</v>
      </c>
      <c r="BL290" s="18" t="s">
        <v>133</v>
      </c>
      <c r="BM290" s="213" t="s">
        <v>930</v>
      </c>
    </row>
    <row r="291" s="2" customFormat="1">
      <c r="A291" s="40"/>
      <c r="B291" s="41"/>
      <c r="C291" s="42"/>
      <c r="D291" s="228" t="s">
        <v>176</v>
      </c>
      <c r="E291" s="42"/>
      <c r="F291" s="229" t="s">
        <v>616</v>
      </c>
      <c r="G291" s="42"/>
      <c r="H291" s="42"/>
      <c r="I291" s="230"/>
      <c r="J291" s="42"/>
      <c r="K291" s="42"/>
      <c r="L291" s="46"/>
      <c r="M291" s="231"/>
      <c r="N291" s="232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8" t="s">
        <v>176</v>
      </c>
      <c r="AU291" s="18" t="s">
        <v>21</v>
      </c>
    </row>
    <row r="292" s="2" customFormat="1">
      <c r="A292" s="40"/>
      <c r="B292" s="41"/>
      <c r="C292" s="42"/>
      <c r="D292" s="233" t="s">
        <v>178</v>
      </c>
      <c r="E292" s="42"/>
      <c r="F292" s="234" t="s">
        <v>187</v>
      </c>
      <c r="G292" s="42"/>
      <c r="H292" s="42"/>
      <c r="I292" s="230"/>
      <c r="J292" s="42"/>
      <c r="K292" s="42"/>
      <c r="L292" s="46"/>
      <c r="M292" s="231"/>
      <c r="N292" s="232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8" t="s">
        <v>178</v>
      </c>
      <c r="AU292" s="18" t="s">
        <v>21</v>
      </c>
    </row>
    <row r="293" s="2" customFormat="1" ht="24.15" customHeight="1">
      <c r="A293" s="40"/>
      <c r="B293" s="41"/>
      <c r="C293" s="278" t="s">
        <v>441</v>
      </c>
      <c r="D293" s="278" t="s">
        <v>316</v>
      </c>
      <c r="E293" s="279" t="s">
        <v>931</v>
      </c>
      <c r="F293" s="280" t="s">
        <v>932</v>
      </c>
      <c r="G293" s="281" t="s">
        <v>155</v>
      </c>
      <c r="H293" s="282">
        <v>1</v>
      </c>
      <c r="I293" s="283"/>
      <c r="J293" s="284">
        <f>ROUND(I293*H293,2)</f>
        <v>0</v>
      </c>
      <c r="K293" s="285"/>
      <c r="L293" s="286"/>
      <c r="M293" s="287" t="s">
        <v>44</v>
      </c>
      <c r="N293" s="288" t="s">
        <v>53</v>
      </c>
      <c r="O293" s="86"/>
      <c r="P293" s="211">
        <f>O293*H293</f>
        <v>0</v>
      </c>
      <c r="Q293" s="211">
        <v>0.0035000000000000001</v>
      </c>
      <c r="R293" s="211">
        <f>Q293*H293</f>
        <v>0.0035000000000000001</v>
      </c>
      <c r="S293" s="211">
        <v>0</v>
      </c>
      <c r="T293" s="212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3" t="s">
        <v>213</v>
      </c>
      <c r="AT293" s="213" t="s">
        <v>316</v>
      </c>
      <c r="AU293" s="213" t="s">
        <v>21</v>
      </c>
      <c r="AY293" s="18" t="s">
        <v>128</v>
      </c>
      <c r="BE293" s="214">
        <f>IF(N293="základní",J293,0)</f>
        <v>0</v>
      </c>
      <c r="BF293" s="214">
        <f>IF(N293="snížená",J293,0)</f>
        <v>0</v>
      </c>
      <c r="BG293" s="214">
        <f>IF(N293="zákl. přenesená",J293,0)</f>
        <v>0</v>
      </c>
      <c r="BH293" s="214">
        <f>IF(N293="sníž. přenesená",J293,0)</f>
        <v>0</v>
      </c>
      <c r="BI293" s="214">
        <f>IF(N293="nulová",J293,0)</f>
        <v>0</v>
      </c>
      <c r="BJ293" s="18" t="s">
        <v>90</v>
      </c>
      <c r="BK293" s="214">
        <f>ROUND(I293*H293,2)</f>
        <v>0</v>
      </c>
      <c r="BL293" s="18" t="s">
        <v>133</v>
      </c>
      <c r="BM293" s="213" t="s">
        <v>933</v>
      </c>
    </row>
    <row r="294" s="13" customFormat="1">
      <c r="A294" s="13"/>
      <c r="B294" s="235"/>
      <c r="C294" s="236"/>
      <c r="D294" s="233" t="s">
        <v>180</v>
      </c>
      <c r="E294" s="237" t="s">
        <v>44</v>
      </c>
      <c r="F294" s="238" t="s">
        <v>934</v>
      </c>
      <c r="G294" s="236"/>
      <c r="H294" s="239">
        <v>1</v>
      </c>
      <c r="I294" s="240"/>
      <c r="J294" s="236"/>
      <c r="K294" s="236"/>
      <c r="L294" s="241"/>
      <c r="M294" s="242"/>
      <c r="N294" s="243"/>
      <c r="O294" s="243"/>
      <c r="P294" s="243"/>
      <c r="Q294" s="243"/>
      <c r="R294" s="243"/>
      <c r="S294" s="243"/>
      <c r="T294" s="24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5" t="s">
        <v>180</v>
      </c>
      <c r="AU294" s="245" t="s">
        <v>21</v>
      </c>
      <c r="AV294" s="13" t="s">
        <v>21</v>
      </c>
      <c r="AW294" s="13" t="s">
        <v>42</v>
      </c>
      <c r="AX294" s="13" t="s">
        <v>82</v>
      </c>
      <c r="AY294" s="245" t="s">
        <v>128</v>
      </c>
    </row>
    <row r="295" s="14" customFormat="1">
      <c r="A295" s="14"/>
      <c r="B295" s="246"/>
      <c r="C295" s="247"/>
      <c r="D295" s="233" t="s">
        <v>180</v>
      </c>
      <c r="E295" s="248" t="s">
        <v>44</v>
      </c>
      <c r="F295" s="249" t="s">
        <v>182</v>
      </c>
      <c r="G295" s="247"/>
      <c r="H295" s="250">
        <v>1</v>
      </c>
      <c r="I295" s="251"/>
      <c r="J295" s="247"/>
      <c r="K295" s="247"/>
      <c r="L295" s="252"/>
      <c r="M295" s="253"/>
      <c r="N295" s="254"/>
      <c r="O295" s="254"/>
      <c r="P295" s="254"/>
      <c r="Q295" s="254"/>
      <c r="R295" s="254"/>
      <c r="S295" s="254"/>
      <c r="T295" s="25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6" t="s">
        <v>180</v>
      </c>
      <c r="AU295" s="256" t="s">
        <v>21</v>
      </c>
      <c r="AV295" s="14" t="s">
        <v>133</v>
      </c>
      <c r="AW295" s="14" t="s">
        <v>42</v>
      </c>
      <c r="AX295" s="14" t="s">
        <v>90</v>
      </c>
      <c r="AY295" s="256" t="s">
        <v>128</v>
      </c>
    </row>
    <row r="296" s="2" customFormat="1" ht="24.15" customHeight="1">
      <c r="A296" s="40"/>
      <c r="B296" s="41"/>
      <c r="C296" s="201" t="s">
        <v>446</v>
      </c>
      <c r="D296" s="201" t="s">
        <v>129</v>
      </c>
      <c r="E296" s="202" t="s">
        <v>623</v>
      </c>
      <c r="F296" s="203" t="s">
        <v>624</v>
      </c>
      <c r="G296" s="204" t="s">
        <v>155</v>
      </c>
      <c r="H296" s="205">
        <v>1</v>
      </c>
      <c r="I296" s="206"/>
      <c r="J296" s="207">
        <f>ROUND(I296*H296,2)</f>
        <v>0</v>
      </c>
      <c r="K296" s="208"/>
      <c r="L296" s="46"/>
      <c r="M296" s="209" t="s">
        <v>44</v>
      </c>
      <c r="N296" s="210" t="s">
        <v>53</v>
      </c>
      <c r="O296" s="86"/>
      <c r="P296" s="211">
        <f>O296*H296</f>
        <v>0</v>
      </c>
      <c r="Q296" s="211">
        <v>0.11241</v>
      </c>
      <c r="R296" s="211">
        <f>Q296*H296</f>
        <v>0.11241</v>
      </c>
      <c r="S296" s="211">
        <v>0</v>
      </c>
      <c r="T296" s="212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3" t="s">
        <v>133</v>
      </c>
      <c r="AT296" s="213" t="s">
        <v>129</v>
      </c>
      <c r="AU296" s="213" t="s">
        <v>21</v>
      </c>
      <c r="AY296" s="18" t="s">
        <v>128</v>
      </c>
      <c r="BE296" s="214">
        <f>IF(N296="základní",J296,0)</f>
        <v>0</v>
      </c>
      <c r="BF296" s="214">
        <f>IF(N296="snížená",J296,0)</f>
        <v>0</v>
      </c>
      <c r="BG296" s="214">
        <f>IF(N296="zákl. přenesená",J296,0)</f>
        <v>0</v>
      </c>
      <c r="BH296" s="214">
        <f>IF(N296="sníž. přenesená",J296,0)</f>
        <v>0</v>
      </c>
      <c r="BI296" s="214">
        <f>IF(N296="nulová",J296,0)</f>
        <v>0</v>
      </c>
      <c r="BJ296" s="18" t="s">
        <v>90</v>
      </c>
      <c r="BK296" s="214">
        <f>ROUND(I296*H296,2)</f>
        <v>0</v>
      </c>
      <c r="BL296" s="18" t="s">
        <v>133</v>
      </c>
      <c r="BM296" s="213" t="s">
        <v>935</v>
      </c>
    </row>
    <row r="297" s="2" customFormat="1">
      <c r="A297" s="40"/>
      <c r="B297" s="41"/>
      <c r="C297" s="42"/>
      <c r="D297" s="228" t="s">
        <v>176</v>
      </c>
      <c r="E297" s="42"/>
      <c r="F297" s="229" t="s">
        <v>626</v>
      </c>
      <c r="G297" s="42"/>
      <c r="H297" s="42"/>
      <c r="I297" s="230"/>
      <c r="J297" s="42"/>
      <c r="K297" s="42"/>
      <c r="L297" s="46"/>
      <c r="M297" s="231"/>
      <c r="N297" s="232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8" t="s">
        <v>176</v>
      </c>
      <c r="AU297" s="18" t="s">
        <v>21</v>
      </c>
    </row>
    <row r="298" s="2" customFormat="1">
      <c r="A298" s="40"/>
      <c r="B298" s="41"/>
      <c r="C298" s="42"/>
      <c r="D298" s="233" t="s">
        <v>178</v>
      </c>
      <c r="E298" s="42"/>
      <c r="F298" s="234" t="s">
        <v>187</v>
      </c>
      <c r="G298" s="42"/>
      <c r="H298" s="42"/>
      <c r="I298" s="230"/>
      <c r="J298" s="42"/>
      <c r="K298" s="42"/>
      <c r="L298" s="46"/>
      <c r="M298" s="231"/>
      <c r="N298" s="232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8" t="s">
        <v>178</v>
      </c>
      <c r="AU298" s="18" t="s">
        <v>21</v>
      </c>
    </row>
    <row r="299" s="2" customFormat="1" ht="21.75" customHeight="1">
      <c r="A299" s="40"/>
      <c r="B299" s="41"/>
      <c r="C299" s="278" t="s">
        <v>451</v>
      </c>
      <c r="D299" s="278" t="s">
        <v>316</v>
      </c>
      <c r="E299" s="279" t="s">
        <v>628</v>
      </c>
      <c r="F299" s="280" t="s">
        <v>629</v>
      </c>
      <c r="G299" s="281" t="s">
        <v>155</v>
      </c>
      <c r="H299" s="282">
        <v>1</v>
      </c>
      <c r="I299" s="283"/>
      <c r="J299" s="284">
        <f>ROUND(I299*H299,2)</f>
        <v>0</v>
      </c>
      <c r="K299" s="285"/>
      <c r="L299" s="286"/>
      <c r="M299" s="287" t="s">
        <v>44</v>
      </c>
      <c r="N299" s="288" t="s">
        <v>53</v>
      </c>
      <c r="O299" s="86"/>
      <c r="P299" s="211">
        <f>O299*H299</f>
        <v>0</v>
      </c>
      <c r="Q299" s="211">
        <v>0.0061000000000000004</v>
      </c>
      <c r="R299" s="211">
        <f>Q299*H299</f>
        <v>0.0061000000000000004</v>
      </c>
      <c r="S299" s="211">
        <v>0</v>
      </c>
      <c r="T299" s="212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3" t="s">
        <v>213</v>
      </c>
      <c r="AT299" s="213" t="s">
        <v>316</v>
      </c>
      <c r="AU299" s="213" t="s">
        <v>21</v>
      </c>
      <c r="AY299" s="18" t="s">
        <v>128</v>
      </c>
      <c r="BE299" s="214">
        <f>IF(N299="základní",J299,0)</f>
        <v>0</v>
      </c>
      <c r="BF299" s="214">
        <f>IF(N299="snížená",J299,0)</f>
        <v>0</v>
      </c>
      <c r="BG299" s="214">
        <f>IF(N299="zákl. přenesená",J299,0)</f>
        <v>0</v>
      </c>
      <c r="BH299" s="214">
        <f>IF(N299="sníž. přenesená",J299,0)</f>
        <v>0</v>
      </c>
      <c r="BI299" s="214">
        <f>IF(N299="nulová",J299,0)</f>
        <v>0</v>
      </c>
      <c r="BJ299" s="18" t="s">
        <v>90</v>
      </c>
      <c r="BK299" s="214">
        <f>ROUND(I299*H299,2)</f>
        <v>0</v>
      </c>
      <c r="BL299" s="18" t="s">
        <v>133</v>
      </c>
      <c r="BM299" s="213" t="s">
        <v>936</v>
      </c>
    </row>
    <row r="300" s="2" customFormat="1" ht="16.5" customHeight="1">
      <c r="A300" s="40"/>
      <c r="B300" s="41"/>
      <c r="C300" s="278" t="s">
        <v>456</v>
      </c>
      <c r="D300" s="278" t="s">
        <v>316</v>
      </c>
      <c r="E300" s="279" t="s">
        <v>632</v>
      </c>
      <c r="F300" s="280" t="s">
        <v>633</v>
      </c>
      <c r="G300" s="281" t="s">
        <v>155</v>
      </c>
      <c r="H300" s="282">
        <v>1</v>
      </c>
      <c r="I300" s="283"/>
      <c r="J300" s="284">
        <f>ROUND(I300*H300,2)</f>
        <v>0</v>
      </c>
      <c r="K300" s="285"/>
      <c r="L300" s="286"/>
      <c r="M300" s="287" t="s">
        <v>44</v>
      </c>
      <c r="N300" s="288" t="s">
        <v>53</v>
      </c>
      <c r="O300" s="86"/>
      <c r="P300" s="211">
        <f>O300*H300</f>
        <v>0</v>
      </c>
      <c r="Q300" s="211">
        <v>0.0030000000000000001</v>
      </c>
      <c r="R300" s="211">
        <f>Q300*H300</f>
        <v>0.0030000000000000001</v>
      </c>
      <c r="S300" s="211">
        <v>0</v>
      </c>
      <c r="T300" s="212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3" t="s">
        <v>213</v>
      </c>
      <c r="AT300" s="213" t="s">
        <v>316</v>
      </c>
      <c r="AU300" s="213" t="s">
        <v>21</v>
      </c>
      <c r="AY300" s="18" t="s">
        <v>128</v>
      </c>
      <c r="BE300" s="214">
        <f>IF(N300="základní",J300,0)</f>
        <v>0</v>
      </c>
      <c r="BF300" s="214">
        <f>IF(N300="snížená",J300,0)</f>
        <v>0</v>
      </c>
      <c r="BG300" s="214">
        <f>IF(N300="zákl. přenesená",J300,0)</f>
        <v>0</v>
      </c>
      <c r="BH300" s="214">
        <f>IF(N300="sníž. přenesená",J300,0)</f>
        <v>0</v>
      </c>
      <c r="BI300" s="214">
        <f>IF(N300="nulová",J300,0)</f>
        <v>0</v>
      </c>
      <c r="BJ300" s="18" t="s">
        <v>90</v>
      </c>
      <c r="BK300" s="214">
        <f>ROUND(I300*H300,2)</f>
        <v>0</v>
      </c>
      <c r="BL300" s="18" t="s">
        <v>133</v>
      </c>
      <c r="BM300" s="213" t="s">
        <v>937</v>
      </c>
    </row>
    <row r="301" s="2" customFormat="1" ht="16.5" customHeight="1">
      <c r="A301" s="40"/>
      <c r="B301" s="41"/>
      <c r="C301" s="278" t="s">
        <v>461</v>
      </c>
      <c r="D301" s="278" t="s">
        <v>316</v>
      </c>
      <c r="E301" s="279" t="s">
        <v>636</v>
      </c>
      <c r="F301" s="280" t="s">
        <v>637</v>
      </c>
      <c r="G301" s="281" t="s">
        <v>155</v>
      </c>
      <c r="H301" s="282">
        <v>1</v>
      </c>
      <c r="I301" s="283"/>
      <c r="J301" s="284">
        <f>ROUND(I301*H301,2)</f>
        <v>0</v>
      </c>
      <c r="K301" s="285"/>
      <c r="L301" s="286"/>
      <c r="M301" s="287" t="s">
        <v>44</v>
      </c>
      <c r="N301" s="288" t="s">
        <v>53</v>
      </c>
      <c r="O301" s="86"/>
      <c r="P301" s="211">
        <f>O301*H301</f>
        <v>0</v>
      </c>
      <c r="Q301" s="211">
        <v>0.00010000000000000001</v>
      </c>
      <c r="R301" s="211">
        <f>Q301*H301</f>
        <v>0.00010000000000000001</v>
      </c>
      <c r="S301" s="211">
        <v>0</v>
      </c>
      <c r="T301" s="212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3" t="s">
        <v>213</v>
      </c>
      <c r="AT301" s="213" t="s">
        <v>316</v>
      </c>
      <c r="AU301" s="213" t="s">
        <v>21</v>
      </c>
      <c r="AY301" s="18" t="s">
        <v>128</v>
      </c>
      <c r="BE301" s="214">
        <f>IF(N301="základní",J301,0)</f>
        <v>0</v>
      </c>
      <c r="BF301" s="214">
        <f>IF(N301="snížená",J301,0)</f>
        <v>0</v>
      </c>
      <c r="BG301" s="214">
        <f>IF(N301="zákl. přenesená",J301,0)</f>
        <v>0</v>
      </c>
      <c r="BH301" s="214">
        <f>IF(N301="sníž. přenesená",J301,0)</f>
        <v>0</v>
      </c>
      <c r="BI301" s="214">
        <f>IF(N301="nulová",J301,0)</f>
        <v>0</v>
      </c>
      <c r="BJ301" s="18" t="s">
        <v>90</v>
      </c>
      <c r="BK301" s="214">
        <f>ROUND(I301*H301,2)</f>
        <v>0</v>
      </c>
      <c r="BL301" s="18" t="s">
        <v>133</v>
      </c>
      <c r="BM301" s="213" t="s">
        <v>938</v>
      </c>
    </row>
    <row r="302" s="2" customFormat="1" ht="21.75" customHeight="1">
      <c r="A302" s="40"/>
      <c r="B302" s="41"/>
      <c r="C302" s="278" t="s">
        <v>466</v>
      </c>
      <c r="D302" s="278" t="s">
        <v>316</v>
      </c>
      <c r="E302" s="279" t="s">
        <v>640</v>
      </c>
      <c r="F302" s="280" t="s">
        <v>641</v>
      </c>
      <c r="G302" s="281" t="s">
        <v>155</v>
      </c>
      <c r="H302" s="282">
        <v>2</v>
      </c>
      <c r="I302" s="283"/>
      <c r="J302" s="284">
        <f>ROUND(I302*H302,2)</f>
        <v>0</v>
      </c>
      <c r="K302" s="285"/>
      <c r="L302" s="286"/>
      <c r="M302" s="287" t="s">
        <v>44</v>
      </c>
      <c r="N302" s="288" t="s">
        <v>53</v>
      </c>
      <c r="O302" s="86"/>
      <c r="P302" s="211">
        <f>O302*H302</f>
        <v>0</v>
      </c>
      <c r="Q302" s="211">
        <v>0.00035</v>
      </c>
      <c r="R302" s="211">
        <f>Q302*H302</f>
        <v>0.00069999999999999999</v>
      </c>
      <c r="S302" s="211">
        <v>0</v>
      </c>
      <c r="T302" s="212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3" t="s">
        <v>213</v>
      </c>
      <c r="AT302" s="213" t="s">
        <v>316</v>
      </c>
      <c r="AU302" s="213" t="s">
        <v>21</v>
      </c>
      <c r="AY302" s="18" t="s">
        <v>128</v>
      </c>
      <c r="BE302" s="214">
        <f>IF(N302="základní",J302,0)</f>
        <v>0</v>
      </c>
      <c r="BF302" s="214">
        <f>IF(N302="snížená",J302,0)</f>
        <v>0</v>
      </c>
      <c r="BG302" s="214">
        <f>IF(N302="zákl. přenesená",J302,0)</f>
        <v>0</v>
      </c>
      <c r="BH302" s="214">
        <f>IF(N302="sníž. přenesená",J302,0)</f>
        <v>0</v>
      </c>
      <c r="BI302" s="214">
        <f>IF(N302="nulová",J302,0)</f>
        <v>0</v>
      </c>
      <c r="BJ302" s="18" t="s">
        <v>90</v>
      </c>
      <c r="BK302" s="214">
        <f>ROUND(I302*H302,2)</f>
        <v>0</v>
      </c>
      <c r="BL302" s="18" t="s">
        <v>133</v>
      </c>
      <c r="BM302" s="213" t="s">
        <v>939</v>
      </c>
    </row>
    <row r="303" s="2" customFormat="1" ht="24.15" customHeight="1">
      <c r="A303" s="40"/>
      <c r="B303" s="41"/>
      <c r="C303" s="201" t="s">
        <v>471</v>
      </c>
      <c r="D303" s="201" t="s">
        <v>129</v>
      </c>
      <c r="E303" s="202" t="s">
        <v>644</v>
      </c>
      <c r="F303" s="203" t="s">
        <v>645</v>
      </c>
      <c r="G303" s="204" t="s">
        <v>216</v>
      </c>
      <c r="H303" s="205">
        <v>53</v>
      </c>
      <c r="I303" s="206"/>
      <c r="J303" s="207">
        <f>ROUND(I303*H303,2)</f>
        <v>0</v>
      </c>
      <c r="K303" s="208"/>
      <c r="L303" s="46"/>
      <c r="M303" s="209" t="s">
        <v>44</v>
      </c>
      <c r="N303" s="210" t="s">
        <v>53</v>
      </c>
      <c r="O303" s="86"/>
      <c r="P303" s="211">
        <f>O303*H303</f>
        <v>0</v>
      </c>
      <c r="Q303" s="211">
        <v>8.0000000000000007E-05</v>
      </c>
      <c r="R303" s="211">
        <f>Q303*H303</f>
        <v>0.0042400000000000007</v>
      </c>
      <c r="S303" s="211">
        <v>0</v>
      </c>
      <c r="T303" s="212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3" t="s">
        <v>133</v>
      </c>
      <c r="AT303" s="213" t="s">
        <v>129</v>
      </c>
      <c r="AU303" s="213" t="s">
        <v>21</v>
      </c>
      <c r="AY303" s="18" t="s">
        <v>128</v>
      </c>
      <c r="BE303" s="214">
        <f>IF(N303="základní",J303,0)</f>
        <v>0</v>
      </c>
      <c r="BF303" s="214">
        <f>IF(N303="snížená",J303,0)</f>
        <v>0</v>
      </c>
      <c r="BG303" s="214">
        <f>IF(N303="zákl. přenesená",J303,0)</f>
        <v>0</v>
      </c>
      <c r="BH303" s="214">
        <f>IF(N303="sníž. přenesená",J303,0)</f>
        <v>0</v>
      </c>
      <c r="BI303" s="214">
        <f>IF(N303="nulová",J303,0)</f>
        <v>0</v>
      </c>
      <c r="BJ303" s="18" t="s">
        <v>90</v>
      </c>
      <c r="BK303" s="214">
        <f>ROUND(I303*H303,2)</f>
        <v>0</v>
      </c>
      <c r="BL303" s="18" t="s">
        <v>133</v>
      </c>
      <c r="BM303" s="213" t="s">
        <v>940</v>
      </c>
    </row>
    <row r="304" s="2" customFormat="1">
      <c r="A304" s="40"/>
      <c r="B304" s="41"/>
      <c r="C304" s="42"/>
      <c r="D304" s="228" t="s">
        <v>176</v>
      </c>
      <c r="E304" s="42"/>
      <c r="F304" s="229" t="s">
        <v>647</v>
      </c>
      <c r="G304" s="42"/>
      <c r="H304" s="42"/>
      <c r="I304" s="230"/>
      <c r="J304" s="42"/>
      <c r="K304" s="42"/>
      <c r="L304" s="46"/>
      <c r="M304" s="231"/>
      <c r="N304" s="232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8" t="s">
        <v>176</v>
      </c>
      <c r="AU304" s="18" t="s">
        <v>21</v>
      </c>
    </row>
    <row r="305" s="2" customFormat="1">
      <c r="A305" s="40"/>
      <c r="B305" s="41"/>
      <c r="C305" s="42"/>
      <c r="D305" s="233" t="s">
        <v>178</v>
      </c>
      <c r="E305" s="42"/>
      <c r="F305" s="234" t="s">
        <v>187</v>
      </c>
      <c r="G305" s="42"/>
      <c r="H305" s="42"/>
      <c r="I305" s="230"/>
      <c r="J305" s="42"/>
      <c r="K305" s="42"/>
      <c r="L305" s="46"/>
      <c r="M305" s="231"/>
      <c r="N305" s="232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8" t="s">
        <v>178</v>
      </c>
      <c r="AU305" s="18" t="s">
        <v>21</v>
      </c>
    </row>
    <row r="306" s="13" customFormat="1">
      <c r="A306" s="13"/>
      <c r="B306" s="235"/>
      <c r="C306" s="236"/>
      <c r="D306" s="233" t="s">
        <v>180</v>
      </c>
      <c r="E306" s="237" t="s">
        <v>44</v>
      </c>
      <c r="F306" s="238" t="s">
        <v>941</v>
      </c>
      <c r="G306" s="236"/>
      <c r="H306" s="239">
        <v>53</v>
      </c>
      <c r="I306" s="240"/>
      <c r="J306" s="236"/>
      <c r="K306" s="236"/>
      <c r="L306" s="241"/>
      <c r="M306" s="242"/>
      <c r="N306" s="243"/>
      <c r="O306" s="243"/>
      <c r="P306" s="243"/>
      <c r="Q306" s="243"/>
      <c r="R306" s="243"/>
      <c r="S306" s="243"/>
      <c r="T306" s="24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5" t="s">
        <v>180</v>
      </c>
      <c r="AU306" s="245" t="s">
        <v>21</v>
      </c>
      <c r="AV306" s="13" t="s">
        <v>21</v>
      </c>
      <c r="AW306" s="13" t="s">
        <v>42</v>
      </c>
      <c r="AX306" s="13" t="s">
        <v>82</v>
      </c>
      <c r="AY306" s="245" t="s">
        <v>128</v>
      </c>
    </row>
    <row r="307" s="14" customFormat="1">
      <c r="A307" s="14"/>
      <c r="B307" s="246"/>
      <c r="C307" s="247"/>
      <c r="D307" s="233" t="s">
        <v>180</v>
      </c>
      <c r="E307" s="248" t="s">
        <v>44</v>
      </c>
      <c r="F307" s="249" t="s">
        <v>182</v>
      </c>
      <c r="G307" s="247"/>
      <c r="H307" s="250">
        <v>53</v>
      </c>
      <c r="I307" s="251"/>
      <c r="J307" s="247"/>
      <c r="K307" s="247"/>
      <c r="L307" s="252"/>
      <c r="M307" s="253"/>
      <c r="N307" s="254"/>
      <c r="O307" s="254"/>
      <c r="P307" s="254"/>
      <c r="Q307" s="254"/>
      <c r="R307" s="254"/>
      <c r="S307" s="254"/>
      <c r="T307" s="25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6" t="s">
        <v>180</v>
      </c>
      <c r="AU307" s="256" t="s">
        <v>21</v>
      </c>
      <c r="AV307" s="14" t="s">
        <v>133</v>
      </c>
      <c r="AW307" s="14" t="s">
        <v>42</v>
      </c>
      <c r="AX307" s="14" t="s">
        <v>90</v>
      </c>
      <c r="AY307" s="256" t="s">
        <v>128</v>
      </c>
    </row>
    <row r="308" s="2" customFormat="1" ht="24.15" customHeight="1">
      <c r="A308" s="40"/>
      <c r="B308" s="41"/>
      <c r="C308" s="201" t="s">
        <v>477</v>
      </c>
      <c r="D308" s="201" t="s">
        <v>129</v>
      </c>
      <c r="E308" s="202" t="s">
        <v>942</v>
      </c>
      <c r="F308" s="203" t="s">
        <v>943</v>
      </c>
      <c r="G308" s="204" t="s">
        <v>174</v>
      </c>
      <c r="H308" s="205">
        <v>2</v>
      </c>
      <c r="I308" s="206"/>
      <c r="J308" s="207">
        <f>ROUND(I308*H308,2)</f>
        <v>0</v>
      </c>
      <c r="K308" s="208"/>
      <c r="L308" s="46"/>
      <c r="M308" s="209" t="s">
        <v>44</v>
      </c>
      <c r="N308" s="210" t="s">
        <v>53</v>
      </c>
      <c r="O308" s="86"/>
      <c r="P308" s="211">
        <f>O308*H308</f>
        <v>0</v>
      </c>
      <c r="Q308" s="211">
        <v>0.00059999999999999995</v>
      </c>
      <c r="R308" s="211">
        <f>Q308*H308</f>
        <v>0.0011999999999999999</v>
      </c>
      <c r="S308" s="211">
        <v>0</v>
      </c>
      <c r="T308" s="212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3" t="s">
        <v>133</v>
      </c>
      <c r="AT308" s="213" t="s">
        <v>129</v>
      </c>
      <c r="AU308" s="213" t="s">
        <v>21</v>
      </c>
      <c r="AY308" s="18" t="s">
        <v>128</v>
      </c>
      <c r="BE308" s="214">
        <f>IF(N308="základní",J308,0)</f>
        <v>0</v>
      </c>
      <c r="BF308" s="214">
        <f>IF(N308="snížená",J308,0)</f>
        <v>0</v>
      </c>
      <c r="BG308" s="214">
        <f>IF(N308="zákl. přenesená",J308,0)</f>
        <v>0</v>
      </c>
      <c r="BH308" s="214">
        <f>IF(N308="sníž. přenesená",J308,0)</f>
        <v>0</v>
      </c>
      <c r="BI308" s="214">
        <f>IF(N308="nulová",J308,0)</f>
        <v>0</v>
      </c>
      <c r="BJ308" s="18" t="s">
        <v>90</v>
      </c>
      <c r="BK308" s="214">
        <f>ROUND(I308*H308,2)</f>
        <v>0</v>
      </c>
      <c r="BL308" s="18" t="s">
        <v>133</v>
      </c>
      <c r="BM308" s="213" t="s">
        <v>944</v>
      </c>
    </row>
    <row r="309" s="2" customFormat="1">
      <c r="A309" s="40"/>
      <c r="B309" s="41"/>
      <c r="C309" s="42"/>
      <c r="D309" s="228" t="s">
        <v>176</v>
      </c>
      <c r="E309" s="42"/>
      <c r="F309" s="229" t="s">
        <v>945</v>
      </c>
      <c r="G309" s="42"/>
      <c r="H309" s="42"/>
      <c r="I309" s="230"/>
      <c r="J309" s="42"/>
      <c r="K309" s="42"/>
      <c r="L309" s="46"/>
      <c r="M309" s="231"/>
      <c r="N309" s="232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8" t="s">
        <v>176</v>
      </c>
      <c r="AU309" s="18" t="s">
        <v>21</v>
      </c>
    </row>
    <row r="310" s="2" customFormat="1">
      <c r="A310" s="40"/>
      <c r="B310" s="41"/>
      <c r="C310" s="42"/>
      <c r="D310" s="233" t="s">
        <v>178</v>
      </c>
      <c r="E310" s="42"/>
      <c r="F310" s="234" t="s">
        <v>187</v>
      </c>
      <c r="G310" s="42"/>
      <c r="H310" s="42"/>
      <c r="I310" s="230"/>
      <c r="J310" s="42"/>
      <c r="K310" s="42"/>
      <c r="L310" s="46"/>
      <c r="M310" s="231"/>
      <c r="N310" s="232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8" t="s">
        <v>178</v>
      </c>
      <c r="AU310" s="18" t="s">
        <v>21</v>
      </c>
    </row>
    <row r="311" s="13" customFormat="1">
      <c r="A311" s="13"/>
      <c r="B311" s="235"/>
      <c r="C311" s="236"/>
      <c r="D311" s="233" t="s">
        <v>180</v>
      </c>
      <c r="E311" s="237" t="s">
        <v>44</v>
      </c>
      <c r="F311" s="238" t="s">
        <v>946</v>
      </c>
      <c r="G311" s="236"/>
      <c r="H311" s="239">
        <v>2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5" t="s">
        <v>180</v>
      </c>
      <c r="AU311" s="245" t="s">
        <v>21</v>
      </c>
      <c r="AV311" s="13" t="s">
        <v>21</v>
      </c>
      <c r="AW311" s="13" t="s">
        <v>42</v>
      </c>
      <c r="AX311" s="13" t="s">
        <v>82</v>
      </c>
      <c r="AY311" s="245" t="s">
        <v>128</v>
      </c>
    </row>
    <row r="312" s="14" customFormat="1">
      <c r="A312" s="14"/>
      <c r="B312" s="246"/>
      <c r="C312" s="247"/>
      <c r="D312" s="233" t="s">
        <v>180</v>
      </c>
      <c r="E312" s="248" t="s">
        <v>44</v>
      </c>
      <c r="F312" s="249" t="s">
        <v>182</v>
      </c>
      <c r="G312" s="247"/>
      <c r="H312" s="250">
        <v>2</v>
      </c>
      <c r="I312" s="251"/>
      <c r="J312" s="247"/>
      <c r="K312" s="247"/>
      <c r="L312" s="252"/>
      <c r="M312" s="253"/>
      <c r="N312" s="254"/>
      <c r="O312" s="254"/>
      <c r="P312" s="254"/>
      <c r="Q312" s="254"/>
      <c r="R312" s="254"/>
      <c r="S312" s="254"/>
      <c r="T312" s="25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6" t="s">
        <v>180</v>
      </c>
      <c r="AU312" s="256" t="s">
        <v>21</v>
      </c>
      <c r="AV312" s="14" t="s">
        <v>133</v>
      </c>
      <c r="AW312" s="14" t="s">
        <v>42</v>
      </c>
      <c r="AX312" s="14" t="s">
        <v>90</v>
      </c>
      <c r="AY312" s="256" t="s">
        <v>128</v>
      </c>
    </row>
    <row r="313" s="2" customFormat="1" ht="33" customHeight="1">
      <c r="A313" s="40"/>
      <c r="B313" s="41"/>
      <c r="C313" s="201" t="s">
        <v>483</v>
      </c>
      <c r="D313" s="201" t="s">
        <v>129</v>
      </c>
      <c r="E313" s="202" t="s">
        <v>650</v>
      </c>
      <c r="F313" s="203" t="s">
        <v>651</v>
      </c>
      <c r="G313" s="204" t="s">
        <v>216</v>
      </c>
      <c r="H313" s="205">
        <v>42</v>
      </c>
      <c r="I313" s="206"/>
      <c r="J313" s="207">
        <f>ROUND(I313*H313,2)</f>
        <v>0</v>
      </c>
      <c r="K313" s="208"/>
      <c r="L313" s="46"/>
      <c r="M313" s="209" t="s">
        <v>44</v>
      </c>
      <c r="N313" s="210" t="s">
        <v>53</v>
      </c>
      <c r="O313" s="86"/>
      <c r="P313" s="211">
        <f>O313*H313</f>
        <v>0</v>
      </c>
      <c r="Q313" s="211">
        <v>0.080879999999999994</v>
      </c>
      <c r="R313" s="211">
        <f>Q313*H313</f>
        <v>3.3969599999999995</v>
      </c>
      <c r="S313" s="211">
        <v>0</v>
      </c>
      <c r="T313" s="212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3" t="s">
        <v>133</v>
      </c>
      <c r="AT313" s="213" t="s">
        <v>129</v>
      </c>
      <c r="AU313" s="213" t="s">
        <v>21</v>
      </c>
      <c r="AY313" s="18" t="s">
        <v>128</v>
      </c>
      <c r="BE313" s="214">
        <f>IF(N313="základní",J313,0)</f>
        <v>0</v>
      </c>
      <c r="BF313" s="214">
        <f>IF(N313="snížená",J313,0)</f>
        <v>0</v>
      </c>
      <c r="BG313" s="214">
        <f>IF(N313="zákl. přenesená",J313,0)</f>
        <v>0</v>
      </c>
      <c r="BH313" s="214">
        <f>IF(N313="sníž. přenesená",J313,0)</f>
        <v>0</v>
      </c>
      <c r="BI313" s="214">
        <f>IF(N313="nulová",J313,0)</f>
        <v>0</v>
      </c>
      <c r="BJ313" s="18" t="s">
        <v>90</v>
      </c>
      <c r="BK313" s="214">
        <f>ROUND(I313*H313,2)</f>
        <v>0</v>
      </c>
      <c r="BL313" s="18" t="s">
        <v>133</v>
      </c>
      <c r="BM313" s="213" t="s">
        <v>947</v>
      </c>
    </row>
    <row r="314" s="2" customFormat="1">
      <c r="A314" s="40"/>
      <c r="B314" s="41"/>
      <c r="C314" s="42"/>
      <c r="D314" s="228" t="s">
        <v>176</v>
      </c>
      <c r="E314" s="42"/>
      <c r="F314" s="229" t="s">
        <v>653</v>
      </c>
      <c r="G314" s="42"/>
      <c r="H314" s="42"/>
      <c r="I314" s="230"/>
      <c r="J314" s="42"/>
      <c r="K314" s="42"/>
      <c r="L314" s="46"/>
      <c r="M314" s="231"/>
      <c r="N314" s="232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8" t="s">
        <v>176</v>
      </c>
      <c r="AU314" s="18" t="s">
        <v>21</v>
      </c>
    </row>
    <row r="315" s="2" customFormat="1">
      <c r="A315" s="40"/>
      <c r="B315" s="41"/>
      <c r="C315" s="42"/>
      <c r="D315" s="233" t="s">
        <v>178</v>
      </c>
      <c r="E315" s="42"/>
      <c r="F315" s="234" t="s">
        <v>260</v>
      </c>
      <c r="G315" s="42"/>
      <c r="H315" s="42"/>
      <c r="I315" s="230"/>
      <c r="J315" s="42"/>
      <c r="K315" s="42"/>
      <c r="L315" s="46"/>
      <c r="M315" s="231"/>
      <c r="N315" s="232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8" t="s">
        <v>178</v>
      </c>
      <c r="AU315" s="18" t="s">
        <v>21</v>
      </c>
    </row>
    <row r="316" s="2" customFormat="1" ht="24.15" customHeight="1">
      <c r="A316" s="40"/>
      <c r="B316" s="41"/>
      <c r="C316" s="201" t="s">
        <v>489</v>
      </c>
      <c r="D316" s="201" t="s">
        <v>129</v>
      </c>
      <c r="E316" s="202" t="s">
        <v>656</v>
      </c>
      <c r="F316" s="203" t="s">
        <v>657</v>
      </c>
      <c r="G316" s="204" t="s">
        <v>216</v>
      </c>
      <c r="H316" s="205">
        <v>252</v>
      </c>
      <c r="I316" s="206"/>
      <c r="J316" s="207">
        <f>ROUND(I316*H316,2)</f>
        <v>0</v>
      </c>
      <c r="K316" s="208"/>
      <c r="L316" s="46"/>
      <c r="M316" s="209" t="s">
        <v>44</v>
      </c>
      <c r="N316" s="210" t="s">
        <v>53</v>
      </c>
      <c r="O316" s="86"/>
      <c r="P316" s="211">
        <f>O316*H316</f>
        <v>0</v>
      </c>
      <c r="Q316" s="211">
        <v>0.0082199999999999999</v>
      </c>
      <c r="R316" s="211">
        <f>Q316*H316</f>
        <v>2.0714399999999999</v>
      </c>
      <c r="S316" s="211">
        <v>0</v>
      </c>
      <c r="T316" s="212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3" t="s">
        <v>133</v>
      </c>
      <c r="AT316" s="213" t="s">
        <v>129</v>
      </c>
      <c r="AU316" s="213" t="s">
        <v>21</v>
      </c>
      <c r="AY316" s="18" t="s">
        <v>128</v>
      </c>
      <c r="BE316" s="214">
        <f>IF(N316="základní",J316,0)</f>
        <v>0</v>
      </c>
      <c r="BF316" s="214">
        <f>IF(N316="snížená",J316,0)</f>
        <v>0</v>
      </c>
      <c r="BG316" s="214">
        <f>IF(N316="zákl. přenesená",J316,0)</f>
        <v>0</v>
      </c>
      <c r="BH316" s="214">
        <f>IF(N316="sníž. přenesená",J316,0)</f>
        <v>0</v>
      </c>
      <c r="BI316" s="214">
        <f>IF(N316="nulová",J316,0)</f>
        <v>0</v>
      </c>
      <c r="BJ316" s="18" t="s">
        <v>90</v>
      </c>
      <c r="BK316" s="214">
        <f>ROUND(I316*H316,2)</f>
        <v>0</v>
      </c>
      <c r="BL316" s="18" t="s">
        <v>133</v>
      </c>
      <c r="BM316" s="213" t="s">
        <v>948</v>
      </c>
    </row>
    <row r="317" s="2" customFormat="1">
      <c r="A317" s="40"/>
      <c r="B317" s="41"/>
      <c r="C317" s="42"/>
      <c r="D317" s="228" t="s">
        <v>176</v>
      </c>
      <c r="E317" s="42"/>
      <c r="F317" s="229" t="s">
        <v>659</v>
      </c>
      <c r="G317" s="42"/>
      <c r="H317" s="42"/>
      <c r="I317" s="230"/>
      <c r="J317" s="42"/>
      <c r="K317" s="42"/>
      <c r="L317" s="46"/>
      <c r="M317" s="231"/>
      <c r="N317" s="232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8" t="s">
        <v>176</v>
      </c>
      <c r="AU317" s="18" t="s">
        <v>21</v>
      </c>
    </row>
    <row r="318" s="13" customFormat="1">
      <c r="A318" s="13"/>
      <c r="B318" s="235"/>
      <c r="C318" s="236"/>
      <c r="D318" s="233" t="s">
        <v>180</v>
      </c>
      <c r="E318" s="237" t="s">
        <v>44</v>
      </c>
      <c r="F318" s="238" t="s">
        <v>949</v>
      </c>
      <c r="G318" s="236"/>
      <c r="H318" s="239">
        <v>252</v>
      </c>
      <c r="I318" s="240"/>
      <c r="J318" s="236"/>
      <c r="K318" s="236"/>
      <c r="L318" s="241"/>
      <c r="M318" s="242"/>
      <c r="N318" s="243"/>
      <c r="O318" s="243"/>
      <c r="P318" s="243"/>
      <c r="Q318" s="243"/>
      <c r="R318" s="243"/>
      <c r="S318" s="243"/>
      <c r="T318" s="24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5" t="s">
        <v>180</v>
      </c>
      <c r="AU318" s="245" t="s">
        <v>21</v>
      </c>
      <c r="AV318" s="13" t="s">
        <v>21</v>
      </c>
      <c r="AW318" s="13" t="s">
        <v>42</v>
      </c>
      <c r="AX318" s="13" t="s">
        <v>82</v>
      </c>
      <c r="AY318" s="245" t="s">
        <v>128</v>
      </c>
    </row>
    <row r="319" s="14" customFormat="1">
      <c r="A319" s="14"/>
      <c r="B319" s="246"/>
      <c r="C319" s="247"/>
      <c r="D319" s="233" t="s">
        <v>180</v>
      </c>
      <c r="E319" s="248" t="s">
        <v>44</v>
      </c>
      <c r="F319" s="249" t="s">
        <v>182</v>
      </c>
      <c r="G319" s="247"/>
      <c r="H319" s="250">
        <v>252</v>
      </c>
      <c r="I319" s="251"/>
      <c r="J319" s="247"/>
      <c r="K319" s="247"/>
      <c r="L319" s="252"/>
      <c r="M319" s="253"/>
      <c r="N319" s="254"/>
      <c r="O319" s="254"/>
      <c r="P319" s="254"/>
      <c r="Q319" s="254"/>
      <c r="R319" s="254"/>
      <c r="S319" s="254"/>
      <c r="T319" s="25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6" t="s">
        <v>180</v>
      </c>
      <c r="AU319" s="256" t="s">
        <v>21</v>
      </c>
      <c r="AV319" s="14" t="s">
        <v>133</v>
      </c>
      <c r="AW319" s="14" t="s">
        <v>42</v>
      </c>
      <c r="AX319" s="14" t="s">
        <v>90</v>
      </c>
      <c r="AY319" s="256" t="s">
        <v>128</v>
      </c>
    </row>
    <row r="320" s="2" customFormat="1" ht="16.5" customHeight="1">
      <c r="A320" s="40"/>
      <c r="B320" s="41"/>
      <c r="C320" s="278" t="s">
        <v>495</v>
      </c>
      <c r="D320" s="278" t="s">
        <v>316</v>
      </c>
      <c r="E320" s="279" t="s">
        <v>662</v>
      </c>
      <c r="F320" s="280" t="s">
        <v>663</v>
      </c>
      <c r="G320" s="281" t="s">
        <v>216</v>
      </c>
      <c r="H320" s="282">
        <v>42</v>
      </c>
      <c r="I320" s="283"/>
      <c r="J320" s="284">
        <f>ROUND(I320*H320,2)</f>
        <v>0</v>
      </c>
      <c r="K320" s="285"/>
      <c r="L320" s="286"/>
      <c r="M320" s="287" t="s">
        <v>44</v>
      </c>
      <c r="N320" s="288" t="s">
        <v>53</v>
      </c>
      <c r="O320" s="86"/>
      <c r="P320" s="211">
        <f>O320*H320</f>
        <v>0</v>
      </c>
      <c r="Q320" s="211">
        <v>0.056000000000000001</v>
      </c>
      <c r="R320" s="211">
        <f>Q320*H320</f>
        <v>2.3519999999999999</v>
      </c>
      <c r="S320" s="211">
        <v>0</v>
      </c>
      <c r="T320" s="212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3" t="s">
        <v>213</v>
      </c>
      <c r="AT320" s="213" t="s">
        <v>316</v>
      </c>
      <c r="AU320" s="213" t="s">
        <v>21</v>
      </c>
      <c r="AY320" s="18" t="s">
        <v>128</v>
      </c>
      <c r="BE320" s="214">
        <f>IF(N320="základní",J320,0)</f>
        <v>0</v>
      </c>
      <c r="BF320" s="214">
        <f>IF(N320="snížená",J320,0)</f>
        <v>0</v>
      </c>
      <c r="BG320" s="214">
        <f>IF(N320="zákl. přenesená",J320,0)</f>
        <v>0</v>
      </c>
      <c r="BH320" s="214">
        <f>IF(N320="sníž. přenesená",J320,0)</f>
        <v>0</v>
      </c>
      <c r="BI320" s="214">
        <f>IF(N320="nulová",J320,0)</f>
        <v>0</v>
      </c>
      <c r="BJ320" s="18" t="s">
        <v>90</v>
      </c>
      <c r="BK320" s="214">
        <f>ROUND(I320*H320,2)</f>
        <v>0</v>
      </c>
      <c r="BL320" s="18" t="s">
        <v>133</v>
      </c>
      <c r="BM320" s="213" t="s">
        <v>950</v>
      </c>
    </row>
    <row r="321" s="2" customFormat="1" ht="16.5" customHeight="1">
      <c r="A321" s="40"/>
      <c r="B321" s="41"/>
      <c r="C321" s="201" t="s">
        <v>501</v>
      </c>
      <c r="D321" s="201" t="s">
        <v>129</v>
      </c>
      <c r="E321" s="202" t="s">
        <v>666</v>
      </c>
      <c r="F321" s="203" t="s">
        <v>667</v>
      </c>
      <c r="G321" s="204" t="s">
        <v>216</v>
      </c>
      <c r="H321" s="205">
        <v>53</v>
      </c>
      <c r="I321" s="206"/>
      <c r="J321" s="207">
        <f>ROUND(I321*H321,2)</f>
        <v>0</v>
      </c>
      <c r="K321" s="208"/>
      <c r="L321" s="46"/>
      <c r="M321" s="209" t="s">
        <v>44</v>
      </c>
      <c r="N321" s="210" t="s">
        <v>53</v>
      </c>
      <c r="O321" s="86"/>
      <c r="P321" s="211">
        <f>O321*H321</f>
        <v>0</v>
      </c>
      <c r="Q321" s="211">
        <v>0</v>
      </c>
      <c r="R321" s="211">
        <f>Q321*H321</f>
        <v>0</v>
      </c>
      <c r="S321" s="211">
        <v>0</v>
      </c>
      <c r="T321" s="212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3" t="s">
        <v>133</v>
      </c>
      <c r="AT321" s="213" t="s">
        <v>129</v>
      </c>
      <c r="AU321" s="213" t="s">
        <v>21</v>
      </c>
      <c r="AY321" s="18" t="s">
        <v>128</v>
      </c>
      <c r="BE321" s="214">
        <f>IF(N321="základní",J321,0)</f>
        <v>0</v>
      </c>
      <c r="BF321" s="214">
        <f>IF(N321="snížená",J321,0)</f>
        <v>0</v>
      </c>
      <c r="BG321" s="214">
        <f>IF(N321="zákl. přenesená",J321,0)</f>
        <v>0</v>
      </c>
      <c r="BH321" s="214">
        <f>IF(N321="sníž. přenesená",J321,0)</f>
        <v>0</v>
      </c>
      <c r="BI321" s="214">
        <f>IF(N321="nulová",J321,0)</f>
        <v>0</v>
      </c>
      <c r="BJ321" s="18" t="s">
        <v>90</v>
      </c>
      <c r="BK321" s="214">
        <f>ROUND(I321*H321,2)</f>
        <v>0</v>
      </c>
      <c r="BL321" s="18" t="s">
        <v>133</v>
      </c>
      <c r="BM321" s="213" t="s">
        <v>951</v>
      </c>
    </row>
    <row r="322" s="2" customFormat="1">
      <c r="A322" s="40"/>
      <c r="B322" s="41"/>
      <c r="C322" s="42"/>
      <c r="D322" s="228" t="s">
        <v>176</v>
      </c>
      <c r="E322" s="42"/>
      <c r="F322" s="229" t="s">
        <v>669</v>
      </c>
      <c r="G322" s="42"/>
      <c r="H322" s="42"/>
      <c r="I322" s="230"/>
      <c r="J322" s="42"/>
      <c r="K322" s="42"/>
      <c r="L322" s="46"/>
      <c r="M322" s="231"/>
      <c r="N322" s="232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8" t="s">
        <v>176</v>
      </c>
      <c r="AU322" s="18" t="s">
        <v>21</v>
      </c>
    </row>
    <row r="323" s="2" customFormat="1">
      <c r="A323" s="40"/>
      <c r="B323" s="41"/>
      <c r="C323" s="42"/>
      <c r="D323" s="233" t="s">
        <v>178</v>
      </c>
      <c r="E323" s="42"/>
      <c r="F323" s="234" t="s">
        <v>187</v>
      </c>
      <c r="G323" s="42"/>
      <c r="H323" s="42"/>
      <c r="I323" s="230"/>
      <c r="J323" s="42"/>
      <c r="K323" s="42"/>
      <c r="L323" s="46"/>
      <c r="M323" s="231"/>
      <c r="N323" s="232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8" t="s">
        <v>178</v>
      </c>
      <c r="AU323" s="18" t="s">
        <v>21</v>
      </c>
    </row>
    <row r="324" s="13" customFormat="1">
      <c r="A324" s="13"/>
      <c r="B324" s="235"/>
      <c r="C324" s="236"/>
      <c r="D324" s="233" t="s">
        <v>180</v>
      </c>
      <c r="E324" s="237" t="s">
        <v>44</v>
      </c>
      <c r="F324" s="238" t="s">
        <v>941</v>
      </c>
      <c r="G324" s="236"/>
      <c r="H324" s="239">
        <v>53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5" t="s">
        <v>180</v>
      </c>
      <c r="AU324" s="245" t="s">
        <v>21</v>
      </c>
      <c r="AV324" s="13" t="s">
        <v>21</v>
      </c>
      <c r="AW324" s="13" t="s">
        <v>42</v>
      </c>
      <c r="AX324" s="13" t="s">
        <v>82</v>
      </c>
      <c r="AY324" s="245" t="s">
        <v>128</v>
      </c>
    </row>
    <row r="325" s="14" customFormat="1">
      <c r="A325" s="14"/>
      <c r="B325" s="246"/>
      <c r="C325" s="247"/>
      <c r="D325" s="233" t="s">
        <v>180</v>
      </c>
      <c r="E325" s="248" t="s">
        <v>44</v>
      </c>
      <c r="F325" s="249" t="s">
        <v>182</v>
      </c>
      <c r="G325" s="247"/>
      <c r="H325" s="250">
        <v>53</v>
      </c>
      <c r="I325" s="251"/>
      <c r="J325" s="247"/>
      <c r="K325" s="247"/>
      <c r="L325" s="252"/>
      <c r="M325" s="253"/>
      <c r="N325" s="254"/>
      <c r="O325" s="254"/>
      <c r="P325" s="254"/>
      <c r="Q325" s="254"/>
      <c r="R325" s="254"/>
      <c r="S325" s="254"/>
      <c r="T325" s="25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6" t="s">
        <v>180</v>
      </c>
      <c r="AU325" s="256" t="s">
        <v>21</v>
      </c>
      <c r="AV325" s="14" t="s">
        <v>133</v>
      </c>
      <c r="AW325" s="14" t="s">
        <v>42</v>
      </c>
      <c r="AX325" s="14" t="s">
        <v>90</v>
      </c>
      <c r="AY325" s="256" t="s">
        <v>128</v>
      </c>
    </row>
    <row r="326" s="2" customFormat="1" ht="16.5" customHeight="1">
      <c r="A326" s="40"/>
      <c r="B326" s="41"/>
      <c r="C326" s="201" t="s">
        <v>506</v>
      </c>
      <c r="D326" s="201" t="s">
        <v>129</v>
      </c>
      <c r="E326" s="202" t="s">
        <v>952</v>
      </c>
      <c r="F326" s="203" t="s">
        <v>953</v>
      </c>
      <c r="G326" s="204" t="s">
        <v>174</v>
      </c>
      <c r="H326" s="205">
        <v>2</v>
      </c>
      <c r="I326" s="206"/>
      <c r="J326" s="207">
        <f>ROUND(I326*H326,2)</f>
        <v>0</v>
      </c>
      <c r="K326" s="208"/>
      <c r="L326" s="46"/>
      <c r="M326" s="209" t="s">
        <v>44</v>
      </c>
      <c r="N326" s="210" t="s">
        <v>53</v>
      </c>
      <c r="O326" s="86"/>
      <c r="P326" s="211">
        <f>O326*H326</f>
        <v>0</v>
      </c>
      <c r="Q326" s="211">
        <v>1.0000000000000001E-05</v>
      </c>
      <c r="R326" s="211">
        <f>Q326*H326</f>
        <v>2.0000000000000002E-05</v>
      </c>
      <c r="S326" s="211">
        <v>0</v>
      </c>
      <c r="T326" s="212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3" t="s">
        <v>133</v>
      </c>
      <c r="AT326" s="213" t="s">
        <v>129</v>
      </c>
      <c r="AU326" s="213" t="s">
        <v>21</v>
      </c>
      <c r="AY326" s="18" t="s">
        <v>128</v>
      </c>
      <c r="BE326" s="214">
        <f>IF(N326="základní",J326,0)</f>
        <v>0</v>
      </c>
      <c r="BF326" s="214">
        <f>IF(N326="snížená",J326,0)</f>
        <v>0</v>
      </c>
      <c r="BG326" s="214">
        <f>IF(N326="zákl. přenesená",J326,0)</f>
        <v>0</v>
      </c>
      <c r="BH326" s="214">
        <f>IF(N326="sníž. přenesená",J326,0)</f>
        <v>0</v>
      </c>
      <c r="BI326" s="214">
        <f>IF(N326="nulová",J326,0)</f>
        <v>0</v>
      </c>
      <c r="BJ326" s="18" t="s">
        <v>90</v>
      </c>
      <c r="BK326" s="214">
        <f>ROUND(I326*H326,2)</f>
        <v>0</v>
      </c>
      <c r="BL326" s="18" t="s">
        <v>133</v>
      </c>
      <c r="BM326" s="213" t="s">
        <v>954</v>
      </c>
    </row>
    <row r="327" s="2" customFormat="1">
      <c r="A327" s="40"/>
      <c r="B327" s="41"/>
      <c r="C327" s="42"/>
      <c r="D327" s="228" t="s">
        <v>176</v>
      </c>
      <c r="E327" s="42"/>
      <c r="F327" s="229" t="s">
        <v>955</v>
      </c>
      <c r="G327" s="42"/>
      <c r="H327" s="42"/>
      <c r="I327" s="230"/>
      <c r="J327" s="42"/>
      <c r="K327" s="42"/>
      <c r="L327" s="46"/>
      <c r="M327" s="231"/>
      <c r="N327" s="232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8" t="s">
        <v>176</v>
      </c>
      <c r="AU327" s="18" t="s">
        <v>21</v>
      </c>
    </row>
    <row r="328" s="2" customFormat="1">
      <c r="A328" s="40"/>
      <c r="B328" s="41"/>
      <c r="C328" s="42"/>
      <c r="D328" s="233" t="s">
        <v>178</v>
      </c>
      <c r="E328" s="42"/>
      <c r="F328" s="234" t="s">
        <v>187</v>
      </c>
      <c r="G328" s="42"/>
      <c r="H328" s="42"/>
      <c r="I328" s="230"/>
      <c r="J328" s="42"/>
      <c r="K328" s="42"/>
      <c r="L328" s="46"/>
      <c r="M328" s="231"/>
      <c r="N328" s="232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8" t="s">
        <v>178</v>
      </c>
      <c r="AU328" s="18" t="s">
        <v>21</v>
      </c>
    </row>
    <row r="329" s="13" customFormat="1">
      <c r="A329" s="13"/>
      <c r="B329" s="235"/>
      <c r="C329" s="236"/>
      <c r="D329" s="233" t="s">
        <v>180</v>
      </c>
      <c r="E329" s="237" t="s">
        <v>44</v>
      </c>
      <c r="F329" s="238" t="s">
        <v>946</v>
      </c>
      <c r="G329" s="236"/>
      <c r="H329" s="239">
        <v>2</v>
      </c>
      <c r="I329" s="240"/>
      <c r="J329" s="236"/>
      <c r="K329" s="236"/>
      <c r="L329" s="241"/>
      <c r="M329" s="242"/>
      <c r="N329" s="243"/>
      <c r="O329" s="243"/>
      <c r="P329" s="243"/>
      <c r="Q329" s="243"/>
      <c r="R329" s="243"/>
      <c r="S329" s="243"/>
      <c r="T329" s="24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5" t="s">
        <v>180</v>
      </c>
      <c r="AU329" s="245" t="s">
        <v>21</v>
      </c>
      <c r="AV329" s="13" t="s">
        <v>21</v>
      </c>
      <c r="AW329" s="13" t="s">
        <v>42</v>
      </c>
      <c r="AX329" s="13" t="s">
        <v>82</v>
      </c>
      <c r="AY329" s="245" t="s">
        <v>128</v>
      </c>
    </row>
    <row r="330" s="14" customFormat="1">
      <c r="A330" s="14"/>
      <c r="B330" s="246"/>
      <c r="C330" s="247"/>
      <c r="D330" s="233" t="s">
        <v>180</v>
      </c>
      <c r="E330" s="248" t="s">
        <v>44</v>
      </c>
      <c r="F330" s="249" t="s">
        <v>182</v>
      </c>
      <c r="G330" s="247"/>
      <c r="H330" s="250">
        <v>2</v>
      </c>
      <c r="I330" s="251"/>
      <c r="J330" s="247"/>
      <c r="K330" s="247"/>
      <c r="L330" s="252"/>
      <c r="M330" s="253"/>
      <c r="N330" s="254"/>
      <c r="O330" s="254"/>
      <c r="P330" s="254"/>
      <c r="Q330" s="254"/>
      <c r="R330" s="254"/>
      <c r="S330" s="254"/>
      <c r="T330" s="25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6" t="s">
        <v>180</v>
      </c>
      <c r="AU330" s="256" t="s">
        <v>21</v>
      </c>
      <c r="AV330" s="14" t="s">
        <v>133</v>
      </c>
      <c r="AW330" s="14" t="s">
        <v>42</v>
      </c>
      <c r="AX330" s="14" t="s">
        <v>90</v>
      </c>
      <c r="AY330" s="256" t="s">
        <v>128</v>
      </c>
    </row>
    <row r="331" s="2" customFormat="1" ht="33" customHeight="1">
      <c r="A331" s="40"/>
      <c r="B331" s="41"/>
      <c r="C331" s="201" t="s">
        <v>510</v>
      </c>
      <c r="D331" s="201" t="s">
        <v>129</v>
      </c>
      <c r="E331" s="202" t="s">
        <v>671</v>
      </c>
      <c r="F331" s="203" t="s">
        <v>672</v>
      </c>
      <c r="G331" s="204" t="s">
        <v>216</v>
      </c>
      <c r="H331" s="205">
        <v>5</v>
      </c>
      <c r="I331" s="206"/>
      <c r="J331" s="207">
        <f>ROUND(I331*H331,2)</f>
        <v>0</v>
      </c>
      <c r="K331" s="208"/>
      <c r="L331" s="46"/>
      <c r="M331" s="209" t="s">
        <v>44</v>
      </c>
      <c r="N331" s="210" t="s">
        <v>53</v>
      </c>
      <c r="O331" s="86"/>
      <c r="P331" s="211">
        <f>O331*H331</f>
        <v>0</v>
      </c>
      <c r="Q331" s="211">
        <v>0.1295</v>
      </c>
      <c r="R331" s="211">
        <f>Q331*H331</f>
        <v>0.64749999999999996</v>
      </c>
      <c r="S331" s="211">
        <v>0</v>
      </c>
      <c r="T331" s="212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3" t="s">
        <v>133</v>
      </c>
      <c r="AT331" s="213" t="s">
        <v>129</v>
      </c>
      <c r="AU331" s="213" t="s">
        <v>21</v>
      </c>
      <c r="AY331" s="18" t="s">
        <v>128</v>
      </c>
      <c r="BE331" s="214">
        <f>IF(N331="základní",J331,0)</f>
        <v>0</v>
      </c>
      <c r="BF331" s="214">
        <f>IF(N331="snížená",J331,0)</f>
        <v>0</v>
      </c>
      <c r="BG331" s="214">
        <f>IF(N331="zákl. přenesená",J331,0)</f>
        <v>0</v>
      </c>
      <c r="BH331" s="214">
        <f>IF(N331="sníž. přenesená",J331,0)</f>
        <v>0</v>
      </c>
      <c r="BI331" s="214">
        <f>IF(N331="nulová",J331,0)</f>
        <v>0</v>
      </c>
      <c r="BJ331" s="18" t="s">
        <v>90</v>
      </c>
      <c r="BK331" s="214">
        <f>ROUND(I331*H331,2)</f>
        <v>0</v>
      </c>
      <c r="BL331" s="18" t="s">
        <v>133</v>
      </c>
      <c r="BM331" s="213" t="s">
        <v>956</v>
      </c>
    </row>
    <row r="332" s="2" customFormat="1">
      <c r="A332" s="40"/>
      <c r="B332" s="41"/>
      <c r="C332" s="42"/>
      <c r="D332" s="228" t="s">
        <v>176</v>
      </c>
      <c r="E332" s="42"/>
      <c r="F332" s="229" t="s">
        <v>674</v>
      </c>
      <c r="G332" s="42"/>
      <c r="H332" s="42"/>
      <c r="I332" s="230"/>
      <c r="J332" s="42"/>
      <c r="K332" s="42"/>
      <c r="L332" s="46"/>
      <c r="M332" s="231"/>
      <c r="N332" s="232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8" t="s">
        <v>176</v>
      </c>
      <c r="AU332" s="18" t="s">
        <v>21</v>
      </c>
    </row>
    <row r="333" s="2" customFormat="1">
      <c r="A333" s="40"/>
      <c r="B333" s="41"/>
      <c r="C333" s="42"/>
      <c r="D333" s="233" t="s">
        <v>178</v>
      </c>
      <c r="E333" s="42"/>
      <c r="F333" s="234" t="s">
        <v>260</v>
      </c>
      <c r="G333" s="42"/>
      <c r="H333" s="42"/>
      <c r="I333" s="230"/>
      <c r="J333" s="42"/>
      <c r="K333" s="42"/>
      <c r="L333" s="46"/>
      <c r="M333" s="231"/>
      <c r="N333" s="232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8" t="s">
        <v>178</v>
      </c>
      <c r="AU333" s="18" t="s">
        <v>21</v>
      </c>
    </row>
    <row r="334" s="2" customFormat="1" ht="21.75" customHeight="1">
      <c r="A334" s="40"/>
      <c r="B334" s="41"/>
      <c r="C334" s="278" t="s">
        <v>515</v>
      </c>
      <c r="D334" s="278" t="s">
        <v>316</v>
      </c>
      <c r="E334" s="279" t="s">
        <v>678</v>
      </c>
      <c r="F334" s="280" t="s">
        <v>679</v>
      </c>
      <c r="G334" s="281" t="s">
        <v>216</v>
      </c>
      <c r="H334" s="282">
        <v>5</v>
      </c>
      <c r="I334" s="283"/>
      <c r="J334" s="284">
        <f>ROUND(I334*H334,2)</f>
        <v>0</v>
      </c>
      <c r="K334" s="285"/>
      <c r="L334" s="286"/>
      <c r="M334" s="287" t="s">
        <v>44</v>
      </c>
      <c r="N334" s="288" t="s">
        <v>53</v>
      </c>
      <c r="O334" s="86"/>
      <c r="P334" s="211">
        <f>O334*H334</f>
        <v>0</v>
      </c>
      <c r="Q334" s="211">
        <v>0.048000000000000001</v>
      </c>
      <c r="R334" s="211">
        <f>Q334*H334</f>
        <v>0.23999999999999999</v>
      </c>
      <c r="S334" s="211">
        <v>0</v>
      </c>
      <c r="T334" s="212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3" t="s">
        <v>213</v>
      </c>
      <c r="AT334" s="213" t="s">
        <v>316</v>
      </c>
      <c r="AU334" s="213" t="s">
        <v>21</v>
      </c>
      <c r="AY334" s="18" t="s">
        <v>128</v>
      </c>
      <c r="BE334" s="214">
        <f>IF(N334="základní",J334,0)</f>
        <v>0</v>
      </c>
      <c r="BF334" s="214">
        <f>IF(N334="snížená",J334,0)</f>
        <v>0</v>
      </c>
      <c r="BG334" s="214">
        <f>IF(N334="zákl. přenesená",J334,0)</f>
        <v>0</v>
      </c>
      <c r="BH334" s="214">
        <f>IF(N334="sníž. přenesená",J334,0)</f>
        <v>0</v>
      </c>
      <c r="BI334" s="214">
        <f>IF(N334="nulová",J334,0)</f>
        <v>0</v>
      </c>
      <c r="BJ334" s="18" t="s">
        <v>90</v>
      </c>
      <c r="BK334" s="214">
        <f>ROUND(I334*H334,2)</f>
        <v>0</v>
      </c>
      <c r="BL334" s="18" t="s">
        <v>133</v>
      </c>
      <c r="BM334" s="213" t="s">
        <v>957</v>
      </c>
    </row>
    <row r="335" s="2" customFormat="1" ht="24.15" customHeight="1">
      <c r="A335" s="40"/>
      <c r="B335" s="41"/>
      <c r="C335" s="201" t="s">
        <v>519</v>
      </c>
      <c r="D335" s="201" t="s">
        <v>129</v>
      </c>
      <c r="E335" s="202" t="s">
        <v>686</v>
      </c>
      <c r="F335" s="203" t="s">
        <v>687</v>
      </c>
      <c r="G335" s="204" t="s">
        <v>216</v>
      </c>
      <c r="H335" s="205">
        <v>84</v>
      </c>
      <c r="I335" s="206"/>
      <c r="J335" s="207">
        <f>ROUND(I335*H335,2)</f>
        <v>0</v>
      </c>
      <c r="K335" s="208"/>
      <c r="L335" s="46"/>
      <c r="M335" s="209" t="s">
        <v>44</v>
      </c>
      <c r="N335" s="210" t="s">
        <v>53</v>
      </c>
      <c r="O335" s="86"/>
      <c r="P335" s="211">
        <f>O335*H335</f>
        <v>0</v>
      </c>
      <c r="Q335" s="211">
        <v>0.16849</v>
      </c>
      <c r="R335" s="211">
        <f>Q335*H335</f>
        <v>14.15316</v>
      </c>
      <c r="S335" s="211">
        <v>0</v>
      </c>
      <c r="T335" s="212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3" t="s">
        <v>133</v>
      </c>
      <c r="AT335" s="213" t="s">
        <v>129</v>
      </c>
      <c r="AU335" s="213" t="s">
        <v>21</v>
      </c>
      <c r="AY335" s="18" t="s">
        <v>128</v>
      </c>
      <c r="BE335" s="214">
        <f>IF(N335="základní",J335,0)</f>
        <v>0</v>
      </c>
      <c r="BF335" s="214">
        <f>IF(N335="snížená",J335,0)</f>
        <v>0</v>
      </c>
      <c r="BG335" s="214">
        <f>IF(N335="zákl. přenesená",J335,0)</f>
        <v>0</v>
      </c>
      <c r="BH335" s="214">
        <f>IF(N335="sníž. přenesená",J335,0)</f>
        <v>0</v>
      </c>
      <c r="BI335" s="214">
        <f>IF(N335="nulová",J335,0)</f>
        <v>0</v>
      </c>
      <c r="BJ335" s="18" t="s">
        <v>90</v>
      </c>
      <c r="BK335" s="214">
        <f>ROUND(I335*H335,2)</f>
        <v>0</v>
      </c>
      <c r="BL335" s="18" t="s">
        <v>133</v>
      </c>
      <c r="BM335" s="213" t="s">
        <v>958</v>
      </c>
    </row>
    <row r="336" s="2" customFormat="1">
      <c r="A336" s="40"/>
      <c r="B336" s="41"/>
      <c r="C336" s="42"/>
      <c r="D336" s="228" t="s">
        <v>176</v>
      </c>
      <c r="E336" s="42"/>
      <c r="F336" s="229" t="s">
        <v>689</v>
      </c>
      <c r="G336" s="42"/>
      <c r="H336" s="42"/>
      <c r="I336" s="230"/>
      <c r="J336" s="42"/>
      <c r="K336" s="42"/>
      <c r="L336" s="46"/>
      <c r="M336" s="231"/>
      <c r="N336" s="232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8" t="s">
        <v>176</v>
      </c>
      <c r="AU336" s="18" t="s">
        <v>21</v>
      </c>
    </row>
    <row r="337" s="2" customFormat="1">
      <c r="A337" s="40"/>
      <c r="B337" s="41"/>
      <c r="C337" s="42"/>
      <c r="D337" s="233" t="s">
        <v>178</v>
      </c>
      <c r="E337" s="42"/>
      <c r="F337" s="234" t="s">
        <v>260</v>
      </c>
      <c r="G337" s="42"/>
      <c r="H337" s="42"/>
      <c r="I337" s="230"/>
      <c r="J337" s="42"/>
      <c r="K337" s="42"/>
      <c r="L337" s="46"/>
      <c r="M337" s="231"/>
      <c r="N337" s="232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8" t="s">
        <v>178</v>
      </c>
      <c r="AU337" s="18" t="s">
        <v>21</v>
      </c>
    </row>
    <row r="338" s="13" customFormat="1">
      <c r="A338" s="13"/>
      <c r="B338" s="235"/>
      <c r="C338" s="236"/>
      <c r="D338" s="233" t="s">
        <v>180</v>
      </c>
      <c r="E338" s="237" t="s">
        <v>44</v>
      </c>
      <c r="F338" s="238" t="s">
        <v>959</v>
      </c>
      <c r="G338" s="236"/>
      <c r="H338" s="239">
        <v>80</v>
      </c>
      <c r="I338" s="240"/>
      <c r="J338" s="236"/>
      <c r="K338" s="236"/>
      <c r="L338" s="241"/>
      <c r="M338" s="242"/>
      <c r="N338" s="243"/>
      <c r="O338" s="243"/>
      <c r="P338" s="243"/>
      <c r="Q338" s="243"/>
      <c r="R338" s="243"/>
      <c r="S338" s="243"/>
      <c r="T338" s="24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5" t="s">
        <v>180</v>
      </c>
      <c r="AU338" s="245" t="s">
        <v>21</v>
      </c>
      <c r="AV338" s="13" t="s">
        <v>21</v>
      </c>
      <c r="AW338" s="13" t="s">
        <v>42</v>
      </c>
      <c r="AX338" s="13" t="s">
        <v>82</v>
      </c>
      <c r="AY338" s="245" t="s">
        <v>128</v>
      </c>
    </row>
    <row r="339" s="13" customFormat="1">
      <c r="A339" s="13"/>
      <c r="B339" s="235"/>
      <c r="C339" s="236"/>
      <c r="D339" s="233" t="s">
        <v>180</v>
      </c>
      <c r="E339" s="237" t="s">
        <v>44</v>
      </c>
      <c r="F339" s="238" t="s">
        <v>960</v>
      </c>
      <c r="G339" s="236"/>
      <c r="H339" s="239">
        <v>4</v>
      </c>
      <c r="I339" s="240"/>
      <c r="J339" s="236"/>
      <c r="K339" s="236"/>
      <c r="L339" s="241"/>
      <c r="M339" s="242"/>
      <c r="N339" s="243"/>
      <c r="O339" s="243"/>
      <c r="P339" s="243"/>
      <c r="Q339" s="243"/>
      <c r="R339" s="243"/>
      <c r="S339" s="243"/>
      <c r="T339" s="24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5" t="s">
        <v>180</v>
      </c>
      <c r="AU339" s="245" t="s">
        <v>21</v>
      </c>
      <c r="AV339" s="13" t="s">
        <v>21</v>
      </c>
      <c r="AW339" s="13" t="s">
        <v>42</v>
      </c>
      <c r="AX339" s="13" t="s">
        <v>82</v>
      </c>
      <c r="AY339" s="245" t="s">
        <v>128</v>
      </c>
    </row>
    <row r="340" s="14" customFormat="1">
      <c r="A340" s="14"/>
      <c r="B340" s="246"/>
      <c r="C340" s="247"/>
      <c r="D340" s="233" t="s">
        <v>180</v>
      </c>
      <c r="E340" s="248" t="s">
        <v>44</v>
      </c>
      <c r="F340" s="249" t="s">
        <v>182</v>
      </c>
      <c r="G340" s="247"/>
      <c r="H340" s="250">
        <v>84</v>
      </c>
      <c r="I340" s="251"/>
      <c r="J340" s="247"/>
      <c r="K340" s="247"/>
      <c r="L340" s="252"/>
      <c r="M340" s="253"/>
      <c r="N340" s="254"/>
      <c r="O340" s="254"/>
      <c r="P340" s="254"/>
      <c r="Q340" s="254"/>
      <c r="R340" s="254"/>
      <c r="S340" s="254"/>
      <c r="T340" s="25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6" t="s">
        <v>180</v>
      </c>
      <c r="AU340" s="256" t="s">
        <v>21</v>
      </c>
      <c r="AV340" s="14" t="s">
        <v>133</v>
      </c>
      <c r="AW340" s="14" t="s">
        <v>42</v>
      </c>
      <c r="AX340" s="14" t="s">
        <v>90</v>
      </c>
      <c r="AY340" s="256" t="s">
        <v>128</v>
      </c>
    </row>
    <row r="341" s="2" customFormat="1" ht="24.15" customHeight="1">
      <c r="A341" s="40"/>
      <c r="B341" s="41"/>
      <c r="C341" s="278" t="s">
        <v>523</v>
      </c>
      <c r="D341" s="278" t="s">
        <v>316</v>
      </c>
      <c r="E341" s="279" t="s">
        <v>697</v>
      </c>
      <c r="F341" s="280" t="s">
        <v>698</v>
      </c>
      <c r="G341" s="281" t="s">
        <v>216</v>
      </c>
      <c r="H341" s="282">
        <v>80</v>
      </c>
      <c r="I341" s="283"/>
      <c r="J341" s="284">
        <f>ROUND(I341*H341,2)</f>
        <v>0</v>
      </c>
      <c r="K341" s="285"/>
      <c r="L341" s="286"/>
      <c r="M341" s="287" t="s">
        <v>44</v>
      </c>
      <c r="N341" s="288" t="s">
        <v>53</v>
      </c>
      <c r="O341" s="86"/>
      <c r="P341" s="211">
        <f>O341*H341</f>
        <v>0</v>
      </c>
      <c r="Q341" s="211">
        <v>0.125</v>
      </c>
      <c r="R341" s="211">
        <f>Q341*H341</f>
        <v>10</v>
      </c>
      <c r="S341" s="211">
        <v>0</v>
      </c>
      <c r="T341" s="212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3" t="s">
        <v>213</v>
      </c>
      <c r="AT341" s="213" t="s">
        <v>316</v>
      </c>
      <c r="AU341" s="213" t="s">
        <v>21</v>
      </c>
      <c r="AY341" s="18" t="s">
        <v>128</v>
      </c>
      <c r="BE341" s="214">
        <f>IF(N341="základní",J341,0)</f>
        <v>0</v>
      </c>
      <c r="BF341" s="214">
        <f>IF(N341="snížená",J341,0)</f>
        <v>0</v>
      </c>
      <c r="BG341" s="214">
        <f>IF(N341="zákl. přenesená",J341,0)</f>
        <v>0</v>
      </c>
      <c r="BH341" s="214">
        <f>IF(N341="sníž. přenesená",J341,0)</f>
        <v>0</v>
      </c>
      <c r="BI341" s="214">
        <f>IF(N341="nulová",J341,0)</f>
        <v>0</v>
      </c>
      <c r="BJ341" s="18" t="s">
        <v>90</v>
      </c>
      <c r="BK341" s="214">
        <f>ROUND(I341*H341,2)</f>
        <v>0</v>
      </c>
      <c r="BL341" s="18" t="s">
        <v>133</v>
      </c>
      <c r="BM341" s="213" t="s">
        <v>961</v>
      </c>
    </row>
    <row r="342" s="13" customFormat="1">
      <c r="A342" s="13"/>
      <c r="B342" s="235"/>
      <c r="C342" s="236"/>
      <c r="D342" s="233" t="s">
        <v>180</v>
      </c>
      <c r="E342" s="237" t="s">
        <v>44</v>
      </c>
      <c r="F342" s="238" t="s">
        <v>959</v>
      </c>
      <c r="G342" s="236"/>
      <c r="H342" s="239">
        <v>80</v>
      </c>
      <c r="I342" s="240"/>
      <c r="J342" s="236"/>
      <c r="K342" s="236"/>
      <c r="L342" s="241"/>
      <c r="M342" s="242"/>
      <c r="N342" s="243"/>
      <c r="O342" s="243"/>
      <c r="P342" s="243"/>
      <c r="Q342" s="243"/>
      <c r="R342" s="243"/>
      <c r="S342" s="243"/>
      <c r="T342" s="24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5" t="s">
        <v>180</v>
      </c>
      <c r="AU342" s="245" t="s">
        <v>21</v>
      </c>
      <c r="AV342" s="13" t="s">
        <v>21</v>
      </c>
      <c r="AW342" s="13" t="s">
        <v>42</v>
      </c>
      <c r="AX342" s="13" t="s">
        <v>82</v>
      </c>
      <c r="AY342" s="245" t="s">
        <v>128</v>
      </c>
    </row>
    <row r="343" s="14" customFormat="1">
      <c r="A343" s="14"/>
      <c r="B343" s="246"/>
      <c r="C343" s="247"/>
      <c r="D343" s="233" t="s">
        <v>180</v>
      </c>
      <c r="E343" s="248" t="s">
        <v>44</v>
      </c>
      <c r="F343" s="249" t="s">
        <v>182</v>
      </c>
      <c r="G343" s="247"/>
      <c r="H343" s="250">
        <v>80</v>
      </c>
      <c r="I343" s="251"/>
      <c r="J343" s="247"/>
      <c r="K343" s="247"/>
      <c r="L343" s="252"/>
      <c r="M343" s="253"/>
      <c r="N343" s="254"/>
      <c r="O343" s="254"/>
      <c r="P343" s="254"/>
      <c r="Q343" s="254"/>
      <c r="R343" s="254"/>
      <c r="S343" s="254"/>
      <c r="T343" s="25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6" t="s">
        <v>180</v>
      </c>
      <c r="AU343" s="256" t="s">
        <v>21</v>
      </c>
      <c r="AV343" s="14" t="s">
        <v>133</v>
      </c>
      <c r="AW343" s="14" t="s">
        <v>42</v>
      </c>
      <c r="AX343" s="14" t="s">
        <v>90</v>
      </c>
      <c r="AY343" s="256" t="s">
        <v>128</v>
      </c>
    </row>
    <row r="344" s="2" customFormat="1" ht="24.15" customHeight="1">
      <c r="A344" s="40"/>
      <c r="B344" s="41"/>
      <c r="C344" s="278" t="s">
        <v>527</v>
      </c>
      <c r="D344" s="278" t="s">
        <v>316</v>
      </c>
      <c r="E344" s="279" t="s">
        <v>703</v>
      </c>
      <c r="F344" s="280" t="s">
        <v>704</v>
      </c>
      <c r="G344" s="281" t="s">
        <v>216</v>
      </c>
      <c r="H344" s="282">
        <v>4</v>
      </c>
      <c r="I344" s="283"/>
      <c r="J344" s="284">
        <f>ROUND(I344*H344,2)</f>
        <v>0</v>
      </c>
      <c r="K344" s="285"/>
      <c r="L344" s="286"/>
      <c r="M344" s="287" t="s">
        <v>44</v>
      </c>
      <c r="N344" s="288" t="s">
        <v>53</v>
      </c>
      <c r="O344" s="86"/>
      <c r="P344" s="211">
        <f>O344*H344</f>
        <v>0</v>
      </c>
      <c r="Q344" s="211">
        <v>0.125</v>
      </c>
      <c r="R344" s="211">
        <f>Q344*H344</f>
        <v>0.5</v>
      </c>
      <c r="S344" s="211">
        <v>0</v>
      </c>
      <c r="T344" s="212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3" t="s">
        <v>213</v>
      </c>
      <c r="AT344" s="213" t="s">
        <v>316</v>
      </c>
      <c r="AU344" s="213" t="s">
        <v>21</v>
      </c>
      <c r="AY344" s="18" t="s">
        <v>128</v>
      </c>
      <c r="BE344" s="214">
        <f>IF(N344="základní",J344,0)</f>
        <v>0</v>
      </c>
      <c r="BF344" s="214">
        <f>IF(N344="snížená",J344,0)</f>
        <v>0</v>
      </c>
      <c r="BG344" s="214">
        <f>IF(N344="zákl. přenesená",J344,0)</f>
        <v>0</v>
      </c>
      <c r="BH344" s="214">
        <f>IF(N344="sníž. přenesená",J344,0)</f>
        <v>0</v>
      </c>
      <c r="BI344" s="214">
        <f>IF(N344="nulová",J344,0)</f>
        <v>0</v>
      </c>
      <c r="BJ344" s="18" t="s">
        <v>90</v>
      </c>
      <c r="BK344" s="214">
        <f>ROUND(I344*H344,2)</f>
        <v>0</v>
      </c>
      <c r="BL344" s="18" t="s">
        <v>133</v>
      </c>
      <c r="BM344" s="213" t="s">
        <v>962</v>
      </c>
    </row>
    <row r="345" s="13" customFormat="1">
      <c r="A345" s="13"/>
      <c r="B345" s="235"/>
      <c r="C345" s="236"/>
      <c r="D345" s="233" t="s">
        <v>180</v>
      </c>
      <c r="E345" s="237" t="s">
        <v>44</v>
      </c>
      <c r="F345" s="238" t="s">
        <v>960</v>
      </c>
      <c r="G345" s="236"/>
      <c r="H345" s="239">
        <v>4</v>
      </c>
      <c r="I345" s="240"/>
      <c r="J345" s="236"/>
      <c r="K345" s="236"/>
      <c r="L345" s="241"/>
      <c r="M345" s="242"/>
      <c r="N345" s="243"/>
      <c r="O345" s="243"/>
      <c r="P345" s="243"/>
      <c r="Q345" s="243"/>
      <c r="R345" s="243"/>
      <c r="S345" s="243"/>
      <c r="T345" s="24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5" t="s">
        <v>180</v>
      </c>
      <c r="AU345" s="245" t="s">
        <v>21</v>
      </c>
      <c r="AV345" s="13" t="s">
        <v>21</v>
      </c>
      <c r="AW345" s="13" t="s">
        <v>42</v>
      </c>
      <c r="AX345" s="13" t="s">
        <v>82</v>
      </c>
      <c r="AY345" s="245" t="s">
        <v>128</v>
      </c>
    </row>
    <row r="346" s="14" customFormat="1">
      <c r="A346" s="14"/>
      <c r="B346" s="246"/>
      <c r="C346" s="247"/>
      <c r="D346" s="233" t="s">
        <v>180</v>
      </c>
      <c r="E346" s="248" t="s">
        <v>44</v>
      </c>
      <c r="F346" s="249" t="s">
        <v>182</v>
      </c>
      <c r="G346" s="247"/>
      <c r="H346" s="250">
        <v>4</v>
      </c>
      <c r="I346" s="251"/>
      <c r="J346" s="247"/>
      <c r="K346" s="247"/>
      <c r="L346" s="252"/>
      <c r="M346" s="253"/>
      <c r="N346" s="254"/>
      <c r="O346" s="254"/>
      <c r="P346" s="254"/>
      <c r="Q346" s="254"/>
      <c r="R346" s="254"/>
      <c r="S346" s="254"/>
      <c r="T346" s="25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6" t="s">
        <v>180</v>
      </c>
      <c r="AU346" s="256" t="s">
        <v>21</v>
      </c>
      <c r="AV346" s="14" t="s">
        <v>133</v>
      </c>
      <c r="AW346" s="14" t="s">
        <v>42</v>
      </c>
      <c r="AX346" s="14" t="s">
        <v>90</v>
      </c>
      <c r="AY346" s="256" t="s">
        <v>128</v>
      </c>
    </row>
    <row r="347" s="2" customFormat="1" ht="24.15" customHeight="1">
      <c r="A347" s="40"/>
      <c r="B347" s="41"/>
      <c r="C347" s="201" t="s">
        <v>531</v>
      </c>
      <c r="D347" s="201" t="s">
        <v>129</v>
      </c>
      <c r="E347" s="202" t="s">
        <v>711</v>
      </c>
      <c r="F347" s="203" t="s">
        <v>712</v>
      </c>
      <c r="G347" s="204" t="s">
        <v>224</v>
      </c>
      <c r="H347" s="205">
        <v>2.52</v>
      </c>
      <c r="I347" s="206"/>
      <c r="J347" s="207">
        <f>ROUND(I347*H347,2)</f>
        <v>0</v>
      </c>
      <c r="K347" s="208"/>
      <c r="L347" s="46"/>
      <c r="M347" s="209" t="s">
        <v>44</v>
      </c>
      <c r="N347" s="210" t="s">
        <v>53</v>
      </c>
      <c r="O347" s="86"/>
      <c r="P347" s="211">
        <f>O347*H347</f>
        <v>0</v>
      </c>
      <c r="Q347" s="211">
        <v>2.2563399999999998</v>
      </c>
      <c r="R347" s="211">
        <f>Q347*H347</f>
        <v>5.6859767999999997</v>
      </c>
      <c r="S347" s="211">
        <v>0</v>
      </c>
      <c r="T347" s="212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3" t="s">
        <v>133</v>
      </c>
      <c r="AT347" s="213" t="s">
        <v>129</v>
      </c>
      <c r="AU347" s="213" t="s">
        <v>21</v>
      </c>
      <c r="AY347" s="18" t="s">
        <v>128</v>
      </c>
      <c r="BE347" s="214">
        <f>IF(N347="základní",J347,0)</f>
        <v>0</v>
      </c>
      <c r="BF347" s="214">
        <f>IF(N347="snížená",J347,0)</f>
        <v>0</v>
      </c>
      <c r="BG347" s="214">
        <f>IF(N347="zákl. přenesená",J347,0)</f>
        <v>0</v>
      </c>
      <c r="BH347" s="214">
        <f>IF(N347="sníž. přenesená",J347,0)</f>
        <v>0</v>
      </c>
      <c r="BI347" s="214">
        <f>IF(N347="nulová",J347,0)</f>
        <v>0</v>
      </c>
      <c r="BJ347" s="18" t="s">
        <v>90</v>
      </c>
      <c r="BK347" s="214">
        <f>ROUND(I347*H347,2)</f>
        <v>0</v>
      </c>
      <c r="BL347" s="18" t="s">
        <v>133</v>
      </c>
      <c r="BM347" s="213" t="s">
        <v>963</v>
      </c>
    </row>
    <row r="348" s="2" customFormat="1">
      <c r="A348" s="40"/>
      <c r="B348" s="41"/>
      <c r="C348" s="42"/>
      <c r="D348" s="228" t="s">
        <v>176</v>
      </c>
      <c r="E348" s="42"/>
      <c r="F348" s="229" t="s">
        <v>714</v>
      </c>
      <c r="G348" s="42"/>
      <c r="H348" s="42"/>
      <c r="I348" s="230"/>
      <c r="J348" s="42"/>
      <c r="K348" s="42"/>
      <c r="L348" s="46"/>
      <c r="M348" s="231"/>
      <c r="N348" s="232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8" t="s">
        <v>176</v>
      </c>
      <c r="AU348" s="18" t="s">
        <v>21</v>
      </c>
    </row>
    <row r="349" s="2" customFormat="1">
      <c r="A349" s="40"/>
      <c r="B349" s="41"/>
      <c r="C349" s="42"/>
      <c r="D349" s="233" t="s">
        <v>178</v>
      </c>
      <c r="E349" s="42"/>
      <c r="F349" s="234" t="s">
        <v>260</v>
      </c>
      <c r="G349" s="42"/>
      <c r="H349" s="42"/>
      <c r="I349" s="230"/>
      <c r="J349" s="42"/>
      <c r="K349" s="42"/>
      <c r="L349" s="46"/>
      <c r="M349" s="231"/>
      <c r="N349" s="232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8" t="s">
        <v>178</v>
      </c>
      <c r="AU349" s="18" t="s">
        <v>21</v>
      </c>
    </row>
    <row r="350" s="13" customFormat="1">
      <c r="A350" s="13"/>
      <c r="B350" s="235"/>
      <c r="C350" s="236"/>
      <c r="D350" s="233" t="s">
        <v>180</v>
      </c>
      <c r="E350" s="237" t="s">
        <v>44</v>
      </c>
      <c r="F350" s="238" t="s">
        <v>964</v>
      </c>
      <c r="G350" s="236"/>
      <c r="H350" s="239">
        <v>2.52</v>
      </c>
      <c r="I350" s="240"/>
      <c r="J350" s="236"/>
      <c r="K350" s="236"/>
      <c r="L350" s="241"/>
      <c r="M350" s="242"/>
      <c r="N350" s="243"/>
      <c r="O350" s="243"/>
      <c r="P350" s="243"/>
      <c r="Q350" s="243"/>
      <c r="R350" s="243"/>
      <c r="S350" s="243"/>
      <c r="T350" s="24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5" t="s">
        <v>180</v>
      </c>
      <c r="AU350" s="245" t="s">
        <v>21</v>
      </c>
      <c r="AV350" s="13" t="s">
        <v>21</v>
      </c>
      <c r="AW350" s="13" t="s">
        <v>42</v>
      </c>
      <c r="AX350" s="13" t="s">
        <v>82</v>
      </c>
      <c r="AY350" s="245" t="s">
        <v>128</v>
      </c>
    </row>
    <row r="351" s="14" customFormat="1">
      <c r="A351" s="14"/>
      <c r="B351" s="246"/>
      <c r="C351" s="247"/>
      <c r="D351" s="233" t="s">
        <v>180</v>
      </c>
      <c r="E351" s="248" t="s">
        <v>44</v>
      </c>
      <c r="F351" s="249" t="s">
        <v>182</v>
      </c>
      <c r="G351" s="247"/>
      <c r="H351" s="250">
        <v>2.52</v>
      </c>
      <c r="I351" s="251"/>
      <c r="J351" s="247"/>
      <c r="K351" s="247"/>
      <c r="L351" s="252"/>
      <c r="M351" s="253"/>
      <c r="N351" s="254"/>
      <c r="O351" s="254"/>
      <c r="P351" s="254"/>
      <c r="Q351" s="254"/>
      <c r="R351" s="254"/>
      <c r="S351" s="254"/>
      <c r="T351" s="25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6" t="s">
        <v>180</v>
      </c>
      <c r="AU351" s="256" t="s">
        <v>21</v>
      </c>
      <c r="AV351" s="14" t="s">
        <v>133</v>
      </c>
      <c r="AW351" s="14" t="s">
        <v>42</v>
      </c>
      <c r="AX351" s="14" t="s">
        <v>90</v>
      </c>
      <c r="AY351" s="256" t="s">
        <v>128</v>
      </c>
    </row>
    <row r="352" s="2" customFormat="1" ht="24.15" customHeight="1">
      <c r="A352" s="40"/>
      <c r="B352" s="41"/>
      <c r="C352" s="201" t="s">
        <v>535</v>
      </c>
      <c r="D352" s="201" t="s">
        <v>129</v>
      </c>
      <c r="E352" s="202" t="s">
        <v>717</v>
      </c>
      <c r="F352" s="203" t="s">
        <v>718</v>
      </c>
      <c r="G352" s="204" t="s">
        <v>216</v>
      </c>
      <c r="H352" s="205">
        <v>44</v>
      </c>
      <c r="I352" s="206"/>
      <c r="J352" s="207">
        <f>ROUND(I352*H352,2)</f>
        <v>0</v>
      </c>
      <c r="K352" s="208"/>
      <c r="L352" s="46"/>
      <c r="M352" s="209" t="s">
        <v>44</v>
      </c>
      <c r="N352" s="210" t="s">
        <v>53</v>
      </c>
      <c r="O352" s="86"/>
      <c r="P352" s="211">
        <f>O352*H352</f>
        <v>0</v>
      </c>
      <c r="Q352" s="211">
        <v>1.0000000000000001E-05</v>
      </c>
      <c r="R352" s="211">
        <f>Q352*H352</f>
        <v>0.00044000000000000002</v>
      </c>
      <c r="S352" s="211">
        <v>0</v>
      </c>
      <c r="T352" s="212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3" t="s">
        <v>133</v>
      </c>
      <c r="AT352" s="213" t="s">
        <v>129</v>
      </c>
      <c r="AU352" s="213" t="s">
        <v>21</v>
      </c>
      <c r="AY352" s="18" t="s">
        <v>128</v>
      </c>
      <c r="BE352" s="214">
        <f>IF(N352="základní",J352,0)</f>
        <v>0</v>
      </c>
      <c r="BF352" s="214">
        <f>IF(N352="snížená",J352,0)</f>
        <v>0</v>
      </c>
      <c r="BG352" s="214">
        <f>IF(N352="zákl. přenesená",J352,0)</f>
        <v>0</v>
      </c>
      <c r="BH352" s="214">
        <f>IF(N352="sníž. přenesená",J352,0)</f>
        <v>0</v>
      </c>
      <c r="BI352" s="214">
        <f>IF(N352="nulová",J352,0)</f>
        <v>0</v>
      </c>
      <c r="BJ352" s="18" t="s">
        <v>90</v>
      </c>
      <c r="BK352" s="214">
        <f>ROUND(I352*H352,2)</f>
        <v>0</v>
      </c>
      <c r="BL352" s="18" t="s">
        <v>133</v>
      </c>
      <c r="BM352" s="213" t="s">
        <v>965</v>
      </c>
    </row>
    <row r="353" s="2" customFormat="1">
      <c r="A353" s="40"/>
      <c r="B353" s="41"/>
      <c r="C353" s="42"/>
      <c r="D353" s="228" t="s">
        <v>176</v>
      </c>
      <c r="E353" s="42"/>
      <c r="F353" s="229" t="s">
        <v>720</v>
      </c>
      <c r="G353" s="42"/>
      <c r="H353" s="42"/>
      <c r="I353" s="230"/>
      <c r="J353" s="42"/>
      <c r="K353" s="42"/>
      <c r="L353" s="46"/>
      <c r="M353" s="231"/>
      <c r="N353" s="232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8" t="s">
        <v>176</v>
      </c>
      <c r="AU353" s="18" t="s">
        <v>21</v>
      </c>
    </row>
    <row r="354" s="2" customFormat="1">
      <c r="A354" s="40"/>
      <c r="B354" s="41"/>
      <c r="C354" s="42"/>
      <c r="D354" s="233" t="s">
        <v>178</v>
      </c>
      <c r="E354" s="42"/>
      <c r="F354" s="234" t="s">
        <v>187</v>
      </c>
      <c r="G354" s="42"/>
      <c r="H354" s="42"/>
      <c r="I354" s="230"/>
      <c r="J354" s="42"/>
      <c r="K354" s="42"/>
      <c r="L354" s="46"/>
      <c r="M354" s="231"/>
      <c r="N354" s="232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8" t="s">
        <v>178</v>
      </c>
      <c r="AU354" s="18" t="s">
        <v>21</v>
      </c>
    </row>
    <row r="355" s="2" customFormat="1" ht="24.15" customHeight="1">
      <c r="A355" s="40"/>
      <c r="B355" s="41"/>
      <c r="C355" s="201" t="s">
        <v>539</v>
      </c>
      <c r="D355" s="201" t="s">
        <v>129</v>
      </c>
      <c r="E355" s="202" t="s">
        <v>723</v>
      </c>
      <c r="F355" s="203" t="s">
        <v>724</v>
      </c>
      <c r="G355" s="204" t="s">
        <v>216</v>
      </c>
      <c r="H355" s="205">
        <v>44</v>
      </c>
      <c r="I355" s="206"/>
      <c r="J355" s="207">
        <f>ROUND(I355*H355,2)</f>
        <v>0</v>
      </c>
      <c r="K355" s="208"/>
      <c r="L355" s="46"/>
      <c r="M355" s="209" t="s">
        <v>44</v>
      </c>
      <c r="N355" s="210" t="s">
        <v>53</v>
      </c>
      <c r="O355" s="86"/>
      <c r="P355" s="211">
        <f>O355*H355</f>
        <v>0</v>
      </c>
      <c r="Q355" s="211">
        <v>0.00034000000000000002</v>
      </c>
      <c r="R355" s="211">
        <f>Q355*H355</f>
        <v>0.014960000000000001</v>
      </c>
      <c r="S355" s="211">
        <v>0</v>
      </c>
      <c r="T355" s="212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3" t="s">
        <v>133</v>
      </c>
      <c r="AT355" s="213" t="s">
        <v>129</v>
      </c>
      <c r="AU355" s="213" t="s">
        <v>21</v>
      </c>
      <c r="AY355" s="18" t="s">
        <v>128</v>
      </c>
      <c r="BE355" s="214">
        <f>IF(N355="základní",J355,0)</f>
        <v>0</v>
      </c>
      <c r="BF355" s="214">
        <f>IF(N355="snížená",J355,0)</f>
        <v>0</v>
      </c>
      <c r="BG355" s="214">
        <f>IF(N355="zákl. přenesená",J355,0)</f>
        <v>0</v>
      </c>
      <c r="BH355" s="214">
        <f>IF(N355="sníž. přenesená",J355,0)</f>
        <v>0</v>
      </c>
      <c r="BI355" s="214">
        <f>IF(N355="nulová",J355,0)</f>
        <v>0</v>
      </c>
      <c r="BJ355" s="18" t="s">
        <v>90</v>
      </c>
      <c r="BK355" s="214">
        <f>ROUND(I355*H355,2)</f>
        <v>0</v>
      </c>
      <c r="BL355" s="18" t="s">
        <v>133</v>
      </c>
      <c r="BM355" s="213" t="s">
        <v>966</v>
      </c>
    </row>
    <row r="356" s="2" customFormat="1">
      <c r="A356" s="40"/>
      <c r="B356" s="41"/>
      <c r="C356" s="42"/>
      <c r="D356" s="228" t="s">
        <v>176</v>
      </c>
      <c r="E356" s="42"/>
      <c r="F356" s="229" t="s">
        <v>726</v>
      </c>
      <c r="G356" s="42"/>
      <c r="H356" s="42"/>
      <c r="I356" s="230"/>
      <c r="J356" s="42"/>
      <c r="K356" s="42"/>
      <c r="L356" s="46"/>
      <c r="M356" s="231"/>
      <c r="N356" s="232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8" t="s">
        <v>176</v>
      </c>
      <c r="AU356" s="18" t="s">
        <v>21</v>
      </c>
    </row>
    <row r="357" s="2" customFormat="1">
      <c r="A357" s="40"/>
      <c r="B357" s="41"/>
      <c r="C357" s="42"/>
      <c r="D357" s="233" t="s">
        <v>178</v>
      </c>
      <c r="E357" s="42"/>
      <c r="F357" s="234" t="s">
        <v>187</v>
      </c>
      <c r="G357" s="42"/>
      <c r="H357" s="42"/>
      <c r="I357" s="230"/>
      <c r="J357" s="42"/>
      <c r="K357" s="42"/>
      <c r="L357" s="46"/>
      <c r="M357" s="231"/>
      <c r="N357" s="232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8" t="s">
        <v>178</v>
      </c>
      <c r="AU357" s="18" t="s">
        <v>21</v>
      </c>
    </row>
    <row r="358" s="2" customFormat="1" ht="16.5" customHeight="1">
      <c r="A358" s="40"/>
      <c r="B358" s="41"/>
      <c r="C358" s="201" t="s">
        <v>543</v>
      </c>
      <c r="D358" s="201" t="s">
        <v>129</v>
      </c>
      <c r="E358" s="202" t="s">
        <v>728</v>
      </c>
      <c r="F358" s="203" t="s">
        <v>729</v>
      </c>
      <c r="G358" s="204" t="s">
        <v>216</v>
      </c>
      <c r="H358" s="205">
        <v>44</v>
      </c>
      <c r="I358" s="206"/>
      <c r="J358" s="207">
        <f>ROUND(I358*H358,2)</f>
        <v>0</v>
      </c>
      <c r="K358" s="208"/>
      <c r="L358" s="46"/>
      <c r="M358" s="209" t="s">
        <v>44</v>
      </c>
      <c r="N358" s="210" t="s">
        <v>53</v>
      </c>
      <c r="O358" s="86"/>
      <c r="P358" s="211">
        <f>O358*H358</f>
        <v>0</v>
      </c>
      <c r="Q358" s="211">
        <v>0</v>
      </c>
      <c r="R358" s="211">
        <f>Q358*H358</f>
        <v>0</v>
      </c>
      <c r="S358" s="211">
        <v>0</v>
      </c>
      <c r="T358" s="212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3" t="s">
        <v>133</v>
      </c>
      <c r="AT358" s="213" t="s">
        <v>129</v>
      </c>
      <c r="AU358" s="213" t="s">
        <v>21</v>
      </c>
      <c r="AY358" s="18" t="s">
        <v>128</v>
      </c>
      <c r="BE358" s="214">
        <f>IF(N358="základní",J358,0)</f>
        <v>0</v>
      </c>
      <c r="BF358" s="214">
        <f>IF(N358="snížená",J358,0)</f>
        <v>0</v>
      </c>
      <c r="BG358" s="214">
        <f>IF(N358="zákl. přenesená",J358,0)</f>
        <v>0</v>
      </c>
      <c r="BH358" s="214">
        <f>IF(N358="sníž. přenesená",J358,0)</f>
        <v>0</v>
      </c>
      <c r="BI358" s="214">
        <f>IF(N358="nulová",J358,0)</f>
        <v>0</v>
      </c>
      <c r="BJ358" s="18" t="s">
        <v>90</v>
      </c>
      <c r="BK358" s="214">
        <f>ROUND(I358*H358,2)</f>
        <v>0</v>
      </c>
      <c r="BL358" s="18" t="s">
        <v>133</v>
      </c>
      <c r="BM358" s="213" t="s">
        <v>967</v>
      </c>
    </row>
    <row r="359" s="2" customFormat="1">
      <c r="A359" s="40"/>
      <c r="B359" s="41"/>
      <c r="C359" s="42"/>
      <c r="D359" s="228" t="s">
        <v>176</v>
      </c>
      <c r="E359" s="42"/>
      <c r="F359" s="229" t="s">
        <v>731</v>
      </c>
      <c r="G359" s="42"/>
      <c r="H359" s="42"/>
      <c r="I359" s="230"/>
      <c r="J359" s="42"/>
      <c r="K359" s="42"/>
      <c r="L359" s="46"/>
      <c r="M359" s="231"/>
      <c r="N359" s="232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8" t="s">
        <v>176</v>
      </c>
      <c r="AU359" s="18" t="s">
        <v>21</v>
      </c>
    </row>
    <row r="360" s="2" customFormat="1">
      <c r="A360" s="40"/>
      <c r="B360" s="41"/>
      <c r="C360" s="42"/>
      <c r="D360" s="233" t="s">
        <v>178</v>
      </c>
      <c r="E360" s="42"/>
      <c r="F360" s="234" t="s">
        <v>187</v>
      </c>
      <c r="G360" s="42"/>
      <c r="H360" s="42"/>
      <c r="I360" s="230"/>
      <c r="J360" s="42"/>
      <c r="K360" s="42"/>
      <c r="L360" s="46"/>
      <c r="M360" s="231"/>
      <c r="N360" s="232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8" t="s">
        <v>178</v>
      </c>
      <c r="AU360" s="18" t="s">
        <v>21</v>
      </c>
    </row>
    <row r="361" s="13" customFormat="1">
      <c r="A361" s="13"/>
      <c r="B361" s="235"/>
      <c r="C361" s="236"/>
      <c r="D361" s="233" t="s">
        <v>180</v>
      </c>
      <c r="E361" s="237" t="s">
        <v>44</v>
      </c>
      <c r="F361" s="238" t="s">
        <v>968</v>
      </c>
      <c r="G361" s="236"/>
      <c r="H361" s="239">
        <v>44</v>
      </c>
      <c r="I361" s="240"/>
      <c r="J361" s="236"/>
      <c r="K361" s="236"/>
      <c r="L361" s="241"/>
      <c r="M361" s="242"/>
      <c r="N361" s="243"/>
      <c r="O361" s="243"/>
      <c r="P361" s="243"/>
      <c r="Q361" s="243"/>
      <c r="R361" s="243"/>
      <c r="S361" s="243"/>
      <c r="T361" s="24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5" t="s">
        <v>180</v>
      </c>
      <c r="AU361" s="245" t="s">
        <v>21</v>
      </c>
      <c r="AV361" s="13" t="s">
        <v>21</v>
      </c>
      <c r="AW361" s="13" t="s">
        <v>42</v>
      </c>
      <c r="AX361" s="13" t="s">
        <v>82</v>
      </c>
      <c r="AY361" s="245" t="s">
        <v>128</v>
      </c>
    </row>
    <row r="362" s="14" customFormat="1">
      <c r="A362" s="14"/>
      <c r="B362" s="246"/>
      <c r="C362" s="247"/>
      <c r="D362" s="233" t="s">
        <v>180</v>
      </c>
      <c r="E362" s="248" t="s">
        <v>44</v>
      </c>
      <c r="F362" s="249" t="s">
        <v>182</v>
      </c>
      <c r="G362" s="247"/>
      <c r="H362" s="250">
        <v>44</v>
      </c>
      <c r="I362" s="251"/>
      <c r="J362" s="247"/>
      <c r="K362" s="247"/>
      <c r="L362" s="252"/>
      <c r="M362" s="253"/>
      <c r="N362" s="254"/>
      <c r="O362" s="254"/>
      <c r="P362" s="254"/>
      <c r="Q362" s="254"/>
      <c r="R362" s="254"/>
      <c r="S362" s="254"/>
      <c r="T362" s="25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6" t="s">
        <v>180</v>
      </c>
      <c r="AU362" s="256" t="s">
        <v>21</v>
      </c>
      <c r="AV362" s="14" t="s">
        <v>133</v>
      </c>
      <c r="AW362" s="14" t="s">
        <v>42</v>
      </c>
      <c r="AX362" s="14" t="s">
        <v>90</v>
      </c>
      <c r="AY362" s="256" t="s">
        <v>128</v>
      </c>
    </row>
    <row r="363" s="2" customFormat="1" ht="24.15" customHeight="1">
      <c r="A363" s="40"/>
      <c r="B363" s="41"/>
      <c r="C363" s="201" t="s">
        <v>547</v>
      </c>
      <c r="D363" s="201" t="s">
        <v>129</v>
      </c>
      <c r="E363" s="202" t="s">
        <v>734</v>
      </c>
      <c r="F363" s="203" t="s">
        <v>735</v>
      </c>
      <c r="G363" s="204" t="s">
        <v>216</v>
      </c>
      <c r="H363" s="205">
        <v>22</v>
      </c>
      <c r="I363" s="206"/>
      <c r="J363" s="207">
        <f>ROUND(I363*H363,2)</f>
        <v>0</v>
      </c>
      <c r="K363" s="208"/>
      <c r="L363" s="46"/>
      <c r="M363" s="209" t="s">
        <v>44</v>
      </c>
      <c r="N363" s="210" t="s">
        <v>53</v>
      </c>
      <c r="O363" s="86"/>
      <c r="P363" s="211">
        <f>O363*H363</f>
        <v>0</v>
      </c>
      <c r="Q363" s="211">
        <v>0</v>
      </c>
      <c r="R363" s="211">
        <f>Q363*H363</f>
        <v>0</v>
      </c>
      <c r="S363" s="211">
        <v>0</v>
      </c>
      <c r="T363" s="212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3" t="s">
        <v>133</v>
      </c>
      <c r="AT363" s="213" t="s">
        <v>129</v>
      </c>
      <c r="AU363" s="213" t="s">
        <v>21</v>
      </c>
      <c r="AY363" s="18" t="s">
        <v>128</v>
      </c>
      <c r="BE363" s="214">
        <f>IF(N363="základní",J363,0)</f>
        <v>0</v>
      </c>
      <c r="BF363" s="214">
        <f>IF(N363="snížená",J363,0)</f>
        <v>0</v>
      </c>
      <c r="BG363" s="214">
        <f>IF(N363="zákl. přenesená",J363,0)</f>
        <v>0</v>
      </c>
      <c r="BH363" s="214">
        <f>IF(N363="sníž. přenesená",J363,0)</f>
        <v>0</v>
      </c>
      <c r="BI363" s="214">
        <f>IF(N363="nulová",J363,0)</f>
        <v>0</v>
      </c>
      <c r="BJ363" s="18" t="s">
        <v>90</v>
      </c>
      <c r="BK363" s="214">
        <f>ROUND(I363*H363,2)</f>
        <v>0</v>
      </c>
      <c r="BL363" s="18" t="s">
        <v>133</v>
      </c>
      <c r="BM363" s="213" t="s">
        <v>969</v>
      </c>
    </row>
    <row r="364" s="2" customFormat="1">
      <c r="A364" s="40"/>
      <c r="B364" s="41"/>
      <c r="C364" s="42"/>
      <c r="D364" s="228" t="s">
        <v>176</v>
      </c>
      <c r="E364" s="42"/>
      <c r="F364" s="229" t="s">
        <v>737</v>
      </c>
      <c r="G364" s="42"/>
      <c r="H364" s="42"/>
      <c r="I364" s="230"/>
      <c r="J364" s="42"/>
      <c r="K364" s="42"/>
      <c r="L364" s="46"/>
      <c r="M364" s="231"/>
      <c r="N364" s="232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8" t="s">
        <v>176</v>
      </c>
      <c r="AU364" s="18" t="s">
        <v>21</v>
      </c>
    </row>
    <row r="365" s="2" customFormat="1">
      <c r="A365" s="40"/>
      <c r="B365" s="41"/>
      <c r="C365" s="42"/>
      <c r="D365" s="233" t="s">
        <v>178</v>
      </c>
      <c r="E365" s="42"/>
      <c r="F365" s="234" t="s">
        <v>187</v>
      </c>
      <c r="G365" s="42"/>
      <c r="H365" s="42"/>
      <c r="I365" s="230"/>
      <c r="J365" s="42"/>
      <c r="K365" s="42"/>
      <c r="L365" s="46"/>
      <c r="M365" s="231"/>
      <c r="N365" s="232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8" t="s">
        <v>178</v>
      </c>
      <c r="AU365" s="18" t="s">
        <v>21</v>
      </c>
    </row>
    <row r="366" s="13" customFormat="1">
      <c r="A366" s="13"/>
      <c r="B366" s="235"/>
      <c r="C366" s="236"/>
      <c r="D366" s="233" t="s">
        <v>180</v>
      </c>
      <c r="E366" s="237" t="s">
        <v>44</v>
      </c>
      <c r="F366" s="238" t="s">
        <v>970</v>
      </c>
      <c r="G366" s="236"/>
      <c r="H366" s="239">
        <v>22</v>
      </c>
      <c r="I366" s="240"/>
      <c r="J366" s="236"/>
      <c r="K366" s="236"/>
      <c r="L366" s="241"/>
      <c r="M366" s="242"/>
      <c r="N366" s="243"/>
      <c r="O366" s="243"/>
      <c r="P366" s="243"/>
      <c r="Q366" s="243"/>
      <c r="R366" s="243"/>
      <c r="S366" s="243"/>
      <c r="T366" s="24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5" t="s">
        <v>180</v>
      </c>
      <c r="AU366" s="245" t="s">
        <v>21</v>
      </c>
      <c r="AV366" s="13" t="s">
        <v>21</v>
      </c>
      <c r="AW366" s="13" t="s">
        <v>42</v>
      </c>
      <c r="AX366" s="13" t="s">
        <v>82</v>
      </c>
      <c r="AY366" s="245" t="s">
        <v>128</v>
      </c>
    </row>
    <row r="367" s="14" customFormat="1">
      <c r="A367" s="14"/>
      <c r="B367" s="246"/>
      <c r="C367" s="247"/>
      <c r="D367" s="233" t="s">
        <v>180</v>
      </c>
      <c r="E367" s="248" t="s">
        <v>44</v>
      </c>
      <c r="F367" s="249" t="s">
        <v>182</v>
      </c>
      <c r="G367" s="247"/>
      <c r="H367" s="250">
        <v>22</v>
      </c>
      <c r="I367" s="251"/>
      <c r="J367" s="247"/>
      <c r="K367" s="247"/>
      <c r="L367" s="252"/>
      <c r="M367" s="253"/>
      <c r="N367" s="254"/>
      <c r="O367" s="254"/>
      <c r="P367" s="254"/>
      <c r="Q367" s="254"/>
      <c r="R367" s="254"/>
      <c r="S367" s="254"/>
      <c r="T367" s="25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6" t="s">
        <v>180</v>
      </c>
      <c r="AU367" s="256" t="s">
        <v>21</v>
      </c>
      <c r="AV367" s="14" t="s">
        <v>133</v>
      </c>
      <c r="AW367" s="14" t="s">
        <v>42</v>
      </c>
      <c r="AX367" s="14" t="s">
        <v>90</v>
      </c>
      <c r="AY367" s="256" t="s">
        <v>128</v>
      </c>
    </row>
    <row r="368" s="2" customFormat="1" ht="24.15" customHeight="1">
      <c r="A368" s="40"/>
      <c r="B368" s="41"/>
      <c r="C368" s="201" t="s">
        <v>551</v>
      </c>
      <c r="D368" s="201" t="s">
        <v>129</v>
      </c>
      <c r="E368" s="202" t="s">
        <v>971</v>
      </c>
      <c r="F368" s="203" t="s">
        <v>972</v>
      </c>
      <c r="G368" s="204" t="s">
        <v>174</v>
      </c>
      <c r="H368" s="205">
        <v>3</v>
      </c>
      <c r="I368" s="206"/>
      <c r="J368" s="207">
        <f>ROUND(I368*H368,2)</f>
        <v>0</v>
      </c>
      <c r="K368" s="208"/>
      <c r="L368" s="46"/>
      <c r="M368" s="209" t="s">
        <v>44</v>
      </c>
      <c r="N368" s="210" t="s">
        <v>53</v>
      </c>
      <c r="O368" s="86"/>
      <c r="P368" s="211">
        <f>O368*H368</f>
        <v>0</v>
      </c>
      <c r="Q368" s="211">
        <v>0</v>
      </c>
      <c r="R368" s="211">
        <f>Q368*H368</f>
        <v>0</v>
      </c>
      <c r="S368" s="211">
        <v>0</v>
      </c>
      <c r="T368" s="212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3" t="s">
        <v>133</v>
      </c>
      <c r="AT368" s="213" t="s">
        <v>129</v>
      </c>
      <c r="AU368" s="213" t="s">
        <v>21</v>
      </c>
      <c r="AY368" s="18" t="s">
        <v>128</v>
      </c>
      <c r="BE368" s="214">
        <f>IF(N368="základní",J368,0)</f>
        <v>0</v>
      </c>
      <c r="BF368" s="214">
        <f>IF(N368="snížená",J368,0)</f>
        <v>0</v>
      </c>
      <c r="BG368" s="214">
        <f>IF(N368="zákl. přenesená",J368,0)</f>
        <v>0</v>
      </c>
      <c r="BH368" s="214">
        <f>IF(N368="sníž. přenesená",J368,0)</f>
        <v>0</v>
      </c>
      <c r="BI368" s="214">
        <f>IF(N368="nulová",J368,0)</f>
        <v>0</v>
      </c>
      <c r="BJ368" s="18" t="s">
        <v>90</v>
      </c>
      <c r="BK368" s="214">
        <f>ROUND(I368*H368,2)</f>
        <v>0</v>
      </c>
      <c r="BL368" s="18" t="s">
        <v>133</v>
      </c>
      <c r="BM368" s="213" t="s">
        <v>973</v>
      </c>
    </row>
    <row r="369" s="2" customFormat="1">
      <c r="A369" s="40"/>
      <c r="B369" s="41"/>
      <c r="C369" s="42"/>
      <c r="D369" s="228" t="s">
        <v>176</v>
      </c>
      <c r="E369" s="42"/>
      <c r="F369" s="229" t="s">
        <v>974</v>
      </c>
      <c r="G369" s="42"/>
      <c r="H369" s="42"/>
      <c r="I369" s="230"/>
      <c r="J369" s="42"/>
      <c r="K369" s="42"/>
      <c r="L369" s="46"/>
      <c r="M369" s="231"/>
      <c r="N369" s="232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8" t="s">
        <v>176</v>
      </c>
      <c r="AU369" s="18" t="s">
        <v>21</v>
      </c>
    </row>
    <row r="370" s="2" customFormat="1">
      <c r="A370" s="40"/>
      <c r="B370" s="41"/>
      <c r="C370" s="42"/>
      <c r="D370" s="233" t="s">
        <v>178</v>
      </c>
      <c r="E370" s="42"/>
      <c r="F370" s="234" t="s">
        <v>187</v>
      </c>
      <c r="G370" s="42"/>
      <c r="H370" s="42"/>
      <c r="I370" s="230"/>
      <c r="J370" s="42"/>
      <c r="K370" s="42"/>
      <c r="L370" s="46"/>
      <c r="M370" s="231"/>
      <c r="N370" s="232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8" t="s">
        <v>178</v>
      </c>
      <c r="AU370" s="18" t="s">
        <v>21</v>
      </c>
    </row>
    <row r="371" s="13" customFormat="1">
      <c r="A371" s="13"/>
      <c r="B371" s="235"/>
      <c r="C371" s="236"/>
      <c r="D371" s="233" t="s">
        <v>180</v>
      </c>
      <c r="E371" s="237" t="s">
        <v>44</v>
      </c>
      <c r="F371" s="238" t="s">
        <v>813</v>
      </c>
      <c r="G371" s="236"/>
      <c r="H371" s="239">
        <v>3</v>
      </c>
      <c r="I371" s="240"/>
      <c r="J371" s="236"/>
      <c r="K371" s="236"/>
      <c r="L371" s="241"/>
      <c r="M371" s="242"/>
      <c r="N371" s="243"/>
      <c r="O371" s="243"/>
      <c r="P371" s="243"/>
      <c r="Q371" s="243"/>
      <c r="R371" s="243"/>
      <c r="S371" s="243"/>
      <c r="T371" s="24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5" t="s">
        <v>180</v>
      </c>
      <c r="AU371" s="245" t="s">
        <v>21</v>
      </c>
      <c r="AV371" s="13" t="s">
        <v>21</v>
      </c>
      <c r="AW371" s="13" t="s">
        <v>42</v>
      </c>
      <c r="AX371" s="13" t="s">
        <v>82</v>
      </c>
      <c r="AY371" s="245" t="s">
        <v>128</v>
      </c>
    </row>
    <row r="372" s="14" customFormat="1">
      <c r="A372" s="14"/>
      <c r="B372" s="246"/>
      <c r="C372" s="247"/>
      <c r="D372" s="233" t="s">
        <v>180</v>
      </c>
      <c r="E372" s="248" t="s">
        <v>44</v>
      </c>
      <c r="F372" s="249" t="s">
        <v>182</v>
      </c>
      <c r="G372" s="247"/>
      <c r="H372" s="250">
        <v>3</v>
      </c>
      <c r="I372" s="251"/>
      <c r="J372" s="247"/>
      <c r="K372" s="247"/>
      <c r="L372" s="252"/>
      <c r="M372" s="253"/>
      <c r="N372" s="254"/>
      <c r="O372" s="254"/>
      <c r="P372" s="254"/>
      <c r="Q372" s="254"/>
      <c r="R372" s="254"/>
      <c r="S372" s="254"/>
      <c r="T372" s="25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6" t="s">
        <v>180</v>
      </c>
      <c r="AU372" s="256" t="s">
        <v>21</v>
      </c>
      <c r="AV372" s="14" t="s">
        <v>133</v>
      </c>
      <c r="AW372" s="14" t="s">
        <v>42</v>
      </c>
      <c r="AX372" s="14" t="s">
        <v>90</v>
      </c>
      <c r="AY372" s="256" t="s">
        <v>128</v>
      </c>
    </row>
    <row r="373" s="11" customFormat="1" ht="22.8" customHeight="1">
      <c r="A373" s="11"/>
      <c r="B373" s="187"/>
      <c r="C373" s="188"/>
      <c r="D373" s="189" t="s">
        <v>81</v>
      </c>
      <c r="E373" s="226" t="s">
        <v>739</v>
      </c>
      <c r="F373" s="226" t="s">
        <v>740</v>
      </c>
      <c r="G373" s="188"/>
      <c r="H373" s="188"/>
      <c r="I373" s="191"/>
      <c r="J373" s="227">
        <f>BK373</f>
        <v>0</v>
      </c>
      <c r="K373" s="188"/>
      <c r="L373" s="193"/>
      <c r="M373" s="194"/>
      <c r="N373" s="195"/>
      <c r="O373" s="195"/>
      <c r="P373" s="196">
        <f>SUM(P374:P403)</f>
        <v>0</v>
      </c>
      <c r="Q373" s="195"/>
      <c r="R373" s="196">
        <f>SUM(R374:R403)</f>
        <v>0</v>
      </c>
      <c r="S373" s="195"/>
      <c r="T373" s="197">
        <f>SUM(T374:T403)</f>
        <v>0</v>
      </c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R373" s="198" t="s">
        <v>90</v>
      </c>
      <c r="AT373" s="199" t="s">
        <v>81</v>
      </c>
      <c r="AU373" s="199" t="s">
        <v>90</v>
      </c>
      <c r="AY373" s="198" t="s">
        <v>128</v>
      </c>
      <c r="BK373" s="200">
        <f>SUM(BK374:BK403)</f>
        <v>0</v>
      </c>
    </row>
    <row r="374" s="2" customFormat="1" ht="21.75" customHeight="1">
      <c r="A374" s="40"/>
      <c r="B374" s="41"/>
      <c r="C374" s="201" t="s">
        <v>555</v>
      </c>
      <c r="D374" s="201" t="s">
        <v>129</v>
      </c>
      <c r="E374" s="202" t="s">
        <v>742</v>
      </c>
      <c r="F374" s="203" t="s">
        <v>743</v>
      </c>
      <c r="G374" s="204" t="s">
        <v>302</v>
      </c>
      <c r="H374" s="205">
        <v>13.955</v>
      </c>
      <c r="I374" s="206"/>
      <c r="J374" s="207">
        <f>ROUND(I374*H374,2)</f>
        <v>0</v>
      </c>
      <c r="K374" s="208"/>
      <c r="L374" s="46"/>
      <c r="M374" s="209" t="s">
        <v>44</v>
      </c>
      <c r="N374" s="210" t="s">
        <v>53</v>
      </c>
      <c r="O374" s="86"/>
      <c r="P374" s="211">
        <f>O374*H374</f>
        <v>0</v>
      </c>
      <c r="Q374" s="211">
        <v>0</v>
      </c>
      <c r="R374" s="211">
        <f>Q374*H374</f>
        <v>0</v>
      </c>
      <c r="S374" s="211">
        <v>0</v>
      </c>
      <c r="T374" s="212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3" t="s">
        <v>133</v>
      </c>
      <c r="AT374" s="213" t="s">
        <v>129</v>
      </c>
      <c r="AU374" s="213" t="s">
        <v>21</v>
      </c>
      <c r="AY374" s="18" t="s">
        <v>128</v>
      </c>
      <c r="BE374" s="214">
        <f>IF(N374="základní",J374,0)</f>
        <v>0</v>
      </c>
      <c r="BF374" s="214">
        <f>IF(N374="snížená",J374,0)</f>
        <v>0</v>
      </c>
      <c r="BG374" s="214">
        <f>IF(N374="zákl. přenesená",J374,0)</f>
        <v>0</v>
      </c>
      <c r="BH374" s="214">
        <f>IF(N374="sníž. přenesená",J374,0)</f>
        <v>0</v>
      </c>
      <c r="BI374" s="214">
        <f>IF(N374="nulová",J374,0)</f>
        <v>0</v>
      </c>
      <c r="BJ374" s="18" t="s">
        <v>90</v>
      </c>
      <c r="BK374" s="214">
        <f>ROUND(I374*H374,2)</f>
        <v>0</v>
      </c>
      <c r="BL374" s="18" t="s">
        <v>133</v>
      </c>
      <c r="BM374" s="213" t="s">
        <v>975</v>
      </c>
    </row>
    <row r="375" s="2" customFormat="1">
      <c r="A375" s="40"/>
      <c r="B375" s="41"/>
      <c r="C375" s="42"/>
      <c r="D375" s="228" t="s">
        <v>176</v>
      </c>
      <c r="E375" s="42"/>
      <c r="F375" s="229" t="s">
        <v>745</v>
      </c>
      <c r="G375" s="42"/>
      <c r="H375" s="42"/>
      <c r="I375" s="230"/>
      <c r="J375" s="42"/>
      <c r="K375" s="42"/>
      <c r="L375" s="46"/>
      <c r="M375" s="231"/>
      <c r="N375" s="232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8" t="s">
        <v>176</v>
      </c>
      <c r="AU375" s="18" t="s">
        <v>21</v>
      </c>
    </row>
    <row r="376" s="13" customFormat="1">
      <c r="A376" s="13"/>
      <c r="B376" s="235"/>
      <c r="C376" s="236"/>
      <c r="D376" s="233" t="s">
        <v>180</v>
      </c>
      <c r="E376" s="237" t="s">
        <v>44</v>
      </c>
      <c r="F376" s="238" t="s">
        <v>976</v>
      </c>
      <c r="G376" s="236"/>
      <c r="H376" s="239">
        <v>7.3920000000000003</v>
      </c>
      <c r="I376" s="240"/>
      <c r="J376" s="236"/>
      <c r="K376" s="236"/>
      <c r="L376" s="241"/>
      <c r="M376" s="242"/>
      <c r="N376" s="243"/>
      <c r="O376" s="243"/>
      <c r="P376" s="243"/>
      <c r="Q376" s="243"/>
      <c r="R376" s="243"/>
      <c r="S376" s="243"/>
      <c r="T376" s="24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5" t="s">
        <v>180</v>
      </c>
      <c r="AU376" s="245" t="s">
        <v>21</v>
      </c>
      <c r="AV376" s="13" t="s">
        <v>21</v>
      </c>
      <c r="AW376" s="13" t="s">
        <v>42</v>
      </c>
      <c r="AX376" s="13" t="s">
        <v>82</v>
      </c>
      <c r="AY376" s="245" t="s">
        <v>128</v>
      </c>
    </row>
    <row r="377" s="13" customFormat="1">
      <c r="A377" s="13"/>
      <c r="B377" s="235"/>
      <c r="C377" s="236"/>
      <c r="D377" s="233" t="s">
        <v>180</v>
      </c>
      <c r="E377" s="237" t="s">
        <v>44</v>
      </c>
      <c r="F377" s="238" t="s">
        <v>977</v>
      </c>
      <c r="G377" s="236"/>
      <c r="H377" s="239">
        <v>6.5629999999999997</v>
      </c>
      <c r="I377" s="240"/>
      <c r="J377" s="236"/>
      <c r="K377" s="236"/>
      <c r="L377" s="241"/>
      <c r="M377" s="242"/>
      <c r="N377" s="243"/>
      <c r="O377" s="243"/>
      <c r="P377" s="243"/>
      <c r="Q377" s="243"/>
      <c r="R377" s="243"/>
      <c r="S377" s="243"/>
      <c r="T377" s="24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5" t="s">
        <v>180</v>
      </c>
      <c r="AU377" s="245" t="s">
        <v>21</v>
      </c>
      <c r="AV377" s="13" t="s">
        <v>21</v>
      </c>
      <c r="AW377" s="13" t="s">
        <v>42</v>
      </c>
      <c r="AX377" s="13" t="s">
        <v>82</v>
      </c>
      <c r="AY377" s="245" t="s">
        <v>128</v>
      </c>
    </row>
    <row r="378" s="14" customFormat="1">
      <c r="A378" s="14"/>
      <c r="B378" s="246"/>
      <c r="C378" s="247"/>
      <c r="D378" s="233" t="s">
        <v>180</v>
      </c>
      <c r="E378" s="248" t="s">
        <v>44</v>
      </c>
      <c r="F378" s="249" t="s">
        <v>182</v>
      </c>
      <c r="G378" s="247"/>
      <c r="H378" s="250">
        <v>13.955</v>
      </c>
      <c r="I378" s="251"/>
      <c r="J378" s="247"/>
      <c r="K378" s="247"/>
      <c r="L378" s="252"/>
      <c r="M378" s="253"/>
      <c r="N378" s="254"/>
      <c r="O378" s="254"/>
      <c r="P378" s="254"/>
      <c r="Q378" s="254"/>
      <c r="R378" s="254"/>
      <c r="S378" s="254"/>
      <c r="T378" s="25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6" t="s">
        <v>180</v>
      </c>
      <c r="AU378" s="256" t="s">
        <v>21</v>
      </c>
      <c r="AV378" s="14" t="s">
        <v>133</v>
      </c>
      <c r="AW378" s="14" t="s">
        <v>42</v>
      </c>
      <c r="AX378" s="14" t="s">
        <v>90</v>
      </c>
      <c r="AY378" s="256" t="s">
        <v>128</v>
      </c>
    </row>
    <row r="379" s="2" customFormat="1" ht="24.15" customHeight="1">
      <c r="A379" s="40"/>
      <c r="B379" s="41"/>
      <c r="C379" s="201" t="s">
        <v>559</v>
      </c>
      <c r="D379" s="201" t="s">
        <v>129</v>
      </c>
      <c r="E379" s="202" t="s">
        <v>750</v>
      </c>
      <c r="F379" s="203" t="s">
        <v>751</v>
      </c>
      <c r="G379" s="204" t="s">
        <v>302</v>
      </c>
      <c r="H379" s="205">
        <v>153.505</v>
      </c>
      <c r="I379" s="206"/>
      <c r="J379" s="207">
        <f>ROUND(I379*H379,2)</f>
        <v>0</v>
      </c>
      <c r="K379" s="208"/>
      <c r="L379" s="46"/>
      <c r="M379" s="209" t="s">
        <v>44</v>
      </c>
      <c r="N379" s="210" t="s">
        <v>53</v>
      </c>
      <c r="O379" s="86"/>
      <c r="P379" s="211">
        <f>O379*H379</f>
        <v>0</v>
      </c>
      <c r="Q379" s="211">
        <v>0</v>
      </c>
      <c r="R379" s="211">
        <f>Q379*H379</f>
        <v>0</v>
      </c>
      <c r="S379" s="211">
        <v>0</v>
      </c>
      <c r="T379" s="212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3" t="s">
        <v>133</v>
      </c>
      <c r="AT379" s="213" t="s">
        <v>129</v>
      </c>
      <c r="AU379" s="213" t="s">
        <v>21</v>
      </c>
      <c r="AY379" s="18" t="s">
        <v>128</v>
      </c>
      <c r="BE379" s="214">
        <f>IF(N379="základní",J379,0)</f>
        <v>0</v>
      </c>
      <c r="BF379" s="214">
        <f>IF(N379="snížená",J379,0)</f>
        <v>0</v>
      </c>
      <c r="BG379" s="214">
        <f>IF(N379="zákl. přenesená",J379,0)</f>
        <v>0</v>
      </c>
      <c r="BH379" s="214">
        <f>IF(N379="sníž. přenesená",J379,0)</f>
        <v>0</v>
      </c>
      <c r="BI379" s="214">
        <f>IF(N379="nulová",J379,0)</f>
        <v>0</v>
      </c>
      <c r="BJ379" s="18" t="s">
        <v>90</v>
      </c>
      <c r="BK379" s="214">
        <f>ROUND(I379*H379,2)</f>
        <v>0</v>
      </c>
      <c r="BL379" s="18" t="s">
        <v>133</v>
      </c>
      <c r="BM379" s="213" t="s">
        <v>978</v>
      </c>
    </row>
    <row r="380" s="2" customFormat="1">
      <c r="A380" s="40"/>
      <c r="B380" s="41"/>
      <c r="C380" s="42"/>
      <c r="D380" s="228" t="s">
        <v>176</v>
      </c>
      <c r="E380" s="42"/>
      <c r="F380" s="229" t="s">
        <v>753</v>
      </c>
      <c r="G380" s="42"/>
      <c r="H380" s="42"/>
      <c r="I380" s="230"/>
      <c r="J380" s="42"/>
      <c r="K380" s="42"/>
      <c r="L380" s="46"/>
      <c r="M380" s="231"/>
      <c r="N380" s="232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8" t="s">
        <v>176</v>
      </c>
      <c r="AU380" s="18" t="s">
        <v>21</v>
      </c>
    </row>
    <row r="381" s="13" customFormat="1">
      <c r="A381" s="13"/>
      <c r="B381" s="235"/>
      <c r="C381" s="236"/>
      <c r="D381" s="233" t="s">
        <v>180</v>
      </c>
      <c r="E381" s="237" t="s">
        <v>44</v>
      </c>
      <c r="F381" s="238" t="s">
        <v>979</v>
      </c>
      <c r="G381" s="236"/>
      <c r="H381" s="239">
        <v>153.505</v>
      </c>
      <c r="I381" s="240"/>
      <c r="J381" s="236"/>
      <c r="K381" s="236"/>
      <c r="L381" s="241"/>
      <c r="M381" s="242"/>
      <c r="N381" s="243"/>
      <c r="O381" s="243"/>
      <c r="P381" s="243"/>
      <c r="Q381" s="243"/>
      <c r="R381" s="243"/>
      <c r="S381" s="243"/>
      <c r="T381" s="24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5" t="s">
        <v>180</v>
      </c>
      <c r="AU381" s="245" t="s">
        <v>21</v>
      </c>
      <c r="AV381" s="13" t="s">
        <v>21</v>
      </c>
      <c r="AW381" s="13" t="s">
        <v>42</v>
      </c>
      <c r="AX381" s="13" t="s">
        <v>82</v>
      </c>
      <c r="AY381" s="245" t="s">
        <v>128</v>
      </c>
    </row>
    <row r="382" s="14" customFormat="1">
      <c r="A382" s="14"/>
      <c r="B382" s="246"/>
      <c r="C382" s="247"/>
      <c r="D382" s="233" t="s">
        <v>180</v>
      </c>
      <c r="E382" s="248" t="s">
        <v>44</v>
      </c>
      <c r="F382" s="249" t="s">
        <v>182</v>
      </c>
      <c r="G382" s="247"/>
      <c r="H382" s="250">
        <v>153.505</v>
      </c>
      <c r="I382" s="251"/>
      <c r="J382" s="247"/>
      <c r="K382" s="247"/>
      <c r="L382" s="252"/>
      <c r="M382" s="253"/>
      <c r="N382" s="254"/>
      <c r="O382" s="254"/>
      <c r="P382" s="254"/>
      <c r="Q382" s="254"/>
      <c r="R382" s="254"/>
      <c r="S382" s="254"/>
      <c r="T382" s="25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6" t="s">
        <v>180</v>
      </c>
      <c r="AU382" s="256" t="s">
        <v>21</v>
      </c>
      <c r="AV382" s="14" t="s">
        <v>133</v>
      </c>
      <c r="AW382" s="14" t="s">
        <v>42</v>
      </c>
      <c r="AX382" s="14" t="s">
        <v>90</v>
      </c>
      <c r="AY382" s="256" t="s">
        <v>128</v>
      </c>
    </row>
    <row r="383" s="2" customFormat="1" ht="16.5" customHeight="1">
      <c r="A383" s="40"/>
      <c r="B383" s="41"/>
      <c r="C383" s="201" t="s">
        <v>563</v>
      </c>
      <c r="D383" s="201" t="s">
        <v>129</v>
      </c>
      <c r="E383" s="202" t="s">
        <v>756</v>
      </c>
      <c r="F383" s="203" t="s">
        <v>757</v>
      </c>
      <c r="G383" s="204" t="s">
        <v>302</v>
      </c>
      <c r="H383" s="205">
        <v>9.6349999999999998</v>
      </c>
      <c r="I383" s="206"/>
      <c r="J383" s="207">
        <f>ROUND(I383*H383,2)</f>
        <v>0</v>
      </c>
      <c r="K383" s="208"/>
      <c r="L383" s="46"/>
      <c r="M383" s="209" t="s">
        <v>44</v>
      </c>
      <c r="N383" s="210" t="s">
        <v>53</v>
      </c>
      <c r="O383" s="86"/>
      <c r="P383" s="211">
        <f>O383*H383</f>
        <v>0</v>
      </c>
      <c r="Q383" s="211">
        <v>0</v>
      </c>
      <c r="R383" s="211">
        <f>Q383*H383</f>
        <v>0</v>
      </c>
      <c r="S383" s="211">
        <v>0</v>
      </c>
      <c r="T383" s="212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3" t="s">
        <v>133</v>
      </c>
      <c r="AT383" s="213" t="s">
        <v>129</v>
      </c>
      <c r="AU383" s="213" t="s">
        <v>21</v>
      </c>
      <c r="AY383" s="18" t="s">
        <v>128</v>
      </c>
      <c r="BE383" s="214">
        <f>IF(N383="základní",J383,0)</f>
        <v>0</v>
      </c>
      <c r="BF383" s="214">
        <f>IF(N383="snížená",J383,0)</f>
        <v>0</v>
      </c>
      <c r="BG383" s="214">
        <f>IF(N383="zákl. přenesená",J383,0)</f>
        <v>0</v>
      </c>
      <c r="BH383" s="214">
        <f>IF(N383="sníž. přenesená",J383,0)</f>
        <v>0</v>
      </c>
      <c r="BI383" s="214">
        <f>IF(N383="nulová",J383,0)</f>
        <v>0</v>
      </c>
      <c r="BJ383" s="18" t="s">
        <v>90</v>
      </c>
      <c r="BK383" s="214">
        <f>ROUND(I383*H383,2)</f>
        <v>0</v>
      </c>
      <c r="BL383" s="18" t="s">
        <v>133</v>
      </c>
      <c r="BM383" s="213" t="s">
        <v>980</v>
      </c>
    </row>
    <row r="384" s="2" customFormat="1">
      <c r="A384" s="40"/>
      <c r="B384" s="41"/>
      <c r="C384" s="42"/>
      <c r="D384" s="228" t="s">
        <v>176</v>
      </c>
      <c r="E384" s="42"/>
      <c r="F384" s="229" t="s">
        <v>759</v>
      </c>
      <c r="G384" s="42"/>
      <c r="H384" s="42"/>
      <c r="I384" s="230"/>
      <c r="J384" s="42"/>
      <c r="K384" s="42"/>
      <c r="L384" s="46"/>
      <c r="M384" s="231"/>
      <c r="N384" s="232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8" t="s">
        <v>176</v>
      </c>
      <c r="AU384" s="18" t="s">
        <v>21</v>
      </c>
    </row>
    <row r="385" s="13" customFormat="1">
      <c r="A385" s="13"/>
      <c r="B385" s="235"/>
      <c r="C385" s="236"/>
      <c r="D385" s="233" t="s">
        <v>180</v>
      </c>
      <c r="E385" s="237" t="s">
        <v>44</v>
      </c>
      <c r="F385" s="238" t="s">
        <v>981</v>
      </c>
      <c r="G385" s="236"/>
      <c r="H385" s="239">
        <v>9.6349999999999998</v>
      </c>
      <c r="I385" s="240"/>
      <c r="J385" s="236"/>
      <c r="K385" s="236"/>
      <c r="L385" s="241"/>
      <c r="M385" s="242"/>
      <c r="N385" s="243"/>
      <c r="O385" s="243"/>
      <c r="P385" s="243"/>
      <c r="Q385" s="243"/>
      <c r="R385" s="243"/>
      <c r="S385" s="243"/>
      <c r="T385" s="24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5" t="s">
        <v>180</v>
      </c>
      <c r="AU385" s="245" t="s">
        <v>21</v>
      </c>
      <c r="AV385" s="13" t="s">
        <v>21</v>
      </c>
      <c r="AW385" s="13" t="s">
        <v>42</v>
      </c>
      <c r="AX385" s="13" t="s">
        <v>82</v>
      </c>
      <c r="AY385" s="245" t="s">
        <v>128</v>
      </c>
    </row>
    <row r="386" s="14" customFormat="1">
      <c r="A386" s="14"/>
      <c r="B386" s="246"/>
      <c r="C386" s="247"/>
      <c r="D386" s="233" t="s">
        <v>180</v>
      </c>
      <c r="E386" s="248" t="s">
        <v>44</v>
      </c>
      <c r="F386" s="249" t="s">
        <v>182</v>
      </c>
      <c r="G386" s="247"/>
      <c r="H386" s="250">
        <v>9.6349999999999998</v>
      </c>
      <c r="I386" s="251"/>
      <c r="J386" s="247"/>
      <c r="K386" s="247"/>
      <c r="L386" s="252"/>
      <c r="M386" s="253"/>
      <c r="N386" s="254"/>
      <c r="O386" s="254"/>
      <c r="P386" s="254"/>
      <c r="Q386" s="254"/>
      <c r="R386" s="254"/>
      <c r="S386" s="254"/>
      <c r="T386" s="25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6" t="s">
        <v>180</v>
      </c>
      <c r="AU386" s="256" t="s">
        <v>21</v>
      </c>
      <c r="AV386" s="14" t="s">
        <v>133</v>
      </c>
      <c r="AW386" s="14" t="s">
        <v>42</v>
      </c>
      <c r="AX386" s="14" t="s">
        <v>90</v>
      </c>
      <c r="AY386" s="256" t="s">
        <v>128</v>
      </c>
    </row>
    <row r="387" s="2" customFormat="1" ht="24.15" customHeight="1">
      <c r="A387" s="40"/>
      <c r="B387" s="41"/>
      <c r="C387" s="201" t="s">
        <v>567</v>
      </c>
      <c r="D387" s="201" t="s">
        <v>129</v>
      </c>
      <c r="E387" s="202" t="s">
        <v>762</v>
      </c>
      <c r="F387" s="203" t="s">
        <v>763</v>
      </c>
      <c r="G387" s="204" t="s">
        <v>302</v>
      </c>
      <c r="H387" s="205">
        <v>105.985</v>
      </c>
      <c r="I387" s="206"/>
      <c r="J387" s="207">
        <f>ROUND(I387*H387,2)</f>
        <v>0</v>
      </c>
      <c r="K387" s="208"/>
      <c r="L387" s="46"/>
      <c r="M387" s="209" t="s">
        <v>44</v>
      </c>
      <c r="N387" s="210" t="s">
        <v>53</v>
      </c>
      <c r="O387" s="86"/>
      <c r="P387" s="211">
        <f>O387*H387</f>
        <v>0</v>
      </c>
      <c r="Q387" s="211">
        <v>0</v>
      </c>
      <c r="R387" s="211">
        <f>Q387*H387</f>
        <v>0</v>
      </c>
      <c r="S387" s="211">
        <v>0</v>
      </c>
      <c r="T387" s="212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3" t="s">
        <v>133</v>
      </c>
      <c r="AT387" s="213" t="s">
        <v>129</v>
      </c>
      <c r="AU387" s="213" t="s">
        <v>21</v>
      </c>
      <c r="AY387" s="18" t="s">
        <v>128</v>
      </c>
      <c r="BE387" s="214">
        <f>IF(N387="základní",J387,0)</f>
        <v>0</v>
      </c>
      <c r="BF387" s="214">
        <f>IF(N387="snížená",J387,0)</f>
        <v>0</v>
      </c>
      <c r="BG387" s="214">
        <f>IF(N387="zákl. přenesená",J387,0)</f>
        <v>0</v>
      </c>
      <c r="BH387" s="214">
        <f>IF(N387="sníž. přenesená",J387,0)</f>
        <v>0</v>
      </c>
      <c r="BI387" s="214">
        <f>IF(N387="nulová",J387,0)</f>
        <v>0</v>
      </c>
      <c r="BJ387" s="18" t="s">
        <v>90</v>
      </c>
      <c r="BK387" s="214">
        <f>ROUND(I387*H387,2)</f>
        <v>0</v>
      </c>
      <c r="BL387" s="18" t="s">
        <v>133</v>
      </c>
      <c r="BM387" s="213" t="s">
        <v>982</v>
      </c>
    </row>
    <row r="388" s="2" customFormat="1">
      <c r="A388" s="40"/>
      <c r="B388" s="41"/>
      <c r="C388" s="42"/>
      <c r="D388" s="228" t="s">
        <v>176</v>
      </c>
      <c r="E388" s="42"/>
      <c r="F388" s="229" t="s">
        <v>765</v>
      </c>
      <c r="G388" s="42"/>
      <c r="H388" s="42"/>
      <c r="I388" s="230"/>
      <c r="J388" s="42"/>
      <c r="K388" s="42"/>
      <c r="L388" s="46"/>
      <c r="M388" s="231"/>
      <c r="N388" s="232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8" t="s">
        <v>176</v>
      </c>
      <c r="AU388" s="18" t="s">
        <v>21</v>
      </c>
    </row>
    <row r="389" s="13" customFormat="1">
      <c r="A389" s="13"/>
      <c r="B389" s="235"/>
      <c r="C389" s="236"/>
      <c r="D389" s="233" t="s">
        <v>180</v>
      </c>
      <c r="E389" s="237" t="s">
        <v>44</v>
      </c>
      <c r="F389" s="238" t="s">
        <v>983</v>
      </c>
      <c r="G389" s="236"/>
      <c r="H389" s="239">
        <v>105.985</v>
      </c>
      <c r="I389" s="240"/>
      <c r="J389" s="236"/>
      <c r="K389" s="236"/>
      <c r="L389" s="241"/>
      <c r="M389" s="242"/>
      <c r="N389" s="243"/>
      <c r="O389" s="243"/>
      <c r="P389" s="243"/>
      <c r="Q389" s="243"/>
      <c r="R389" s="243"/>
      <c r="S389" s="243"/>
      <c r="T389" s="24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5" t="s">
        <v>180</v>
      </c>
      <c r="AU389" s="245" t="s">
        <v>21</v>
      </c>
      <c r="AV389" s="13" t="s">
        <v>21</v>
      </c>
      <c r="AW389" s="13" t="s">
        <v>42</v>
      </c>
      <c r="AX389" s="13" t="s">
        <v>82</v>
      </c>
      <c r="AY389" s="245" t="s">
        <v>128</v>
      </c>
    </row>
    <row r="390" s="14" customFormat="1">
      <c r="A390" s="14"/>
      <c r="B390" s="246"/>
      <c r="C390" s="247"/>
      <c r="D390" s="233" t="s">
        <v>180</v>
      </c>
      <c r="E390" s="248" t="s">
        <v>44</v>
      </c>
      <c r="F390" s="249" t="s">
        <v>182</v>
      </c>
      <c r="G390" s="247"/>
      <c r="H390" s="250">
        <v>105.985</v>
      </c>
      <c r="I390" s="251"/>
      <c r="J390" s="247"/>
      <c r="K390" s="247"/>
      <c r="L390" s="252"/>
      <c r="M390" s="253"/>
      <c r="N390" s="254"/>
      <c r="O390" s="254"/>
      <c r="P390" s="254"/>
      <c r="Q390" s="254"/>
      <c r="R390" s="254"/>
      <c r="S390" s="254"/>
      <c r="T390" s="25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6" t="s">
        <v>180</v>
      </c>
      <c r="AU390" s="256" t="s">
        <v>21</v>
      </c>
      <c r="AV390" s="14" t="s">
        <v>133</v>
      </c>
      <c r="AW390" s="14" t="s">
        <v>42</v>
      </c>
      <c r="AX390" s="14" t="s">
        <v>90</v>
      </c>
      <c r="AY390" s="256" t="s">
        <v>128</v>
      </c>
    </row>
    <row r="391" s="2" customFormat="1" ht="24.15" customHeight="1">
      <c r="A391" s="40"/>
      <c r="B391" s="41"/>
      <c r="C391" s="201" t="s">
        <v>571</v>
      </c>
      <c r="D391" s="201" t="s">
        <v>129</v>
      </c>
      <c r="E391" s="202" t="s">
        <v>768</v>
      </c>
      <c r="F391" s="203" t="s">
        <v>769</v>
      </c>
      <c r="G391" s="204" t="s">
        <v>302</v>
      </c>
      <c r="H391" s="205">
        <v>13.955</v>
      </c>
      <c r="I391" s="206"/>
      <c r="J391" s="207">
        <f>ROUND(I391*H391,2)</f>
        <v>0</v>
      </c>
      <c r="K391" s="208"/>
      <c r="L391" s="46"/>
      <c r="M391" s="209" t="s">
        <v>44</v>
      </c>
      <c r="N391" s="210" t="s">
        <v>53</v>
      </c>
      <c r="O391" s="86"/>
      <c r="P391" s="211">
        <f>O391*H391</f>
        <v>0</v>
      </c>
      <c r="Q391" s="211">
        <v>0</v>
      </c>
      <c r="R391" s="211">
        <f>Q391*H391</f>
        <v>0</v>
      </c>
      <c r="S391" s="211">
        <v>0</v>
      </c>
      <c r="T391" s="212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3" t="s">
        <v>133</v>
      </c>
      <c r="AT391" s="213" t="s">
        <v>129</v>
      </c>
      <c r="AU391" s="213" t="s">
        <v>21</v>
      </c>
      <c r="AY391" s="18" t="s">
        <v>128</v>
      </c>
      <c r="BE391" s="214">
        <f>IF(N391="základní",J391,0)</f>
        <v>0</v>
      </c>
      <c r="BF391" s="214">
        <f>IF(N391="snížená",J391,0)</f>
        <v>0</v>
      </c>
      <c r="BG391" s="214">
        <f>IF(N391="zákl. přenesená",J391,0)</f>
        <v>0</v>
      </c>
      <c r="BH391" s="214">
        <f>IF(N391="sníž. přenesená",J391,0)</f>
        <v>0</v>
      </c>
      <c r="BI391" s="214">
        <f>IF(N391="nulová",J391,0)</f>
        <v>0</v>
      </c>
      <c r="BJ391" s="18" t="s">
        <v>90</v>
      </c>
      <c r="BK391" s="214">
        <f>ROUND(I391*H391,2)</f>
        <v>0</v>
      </c>
      <c r="BL391" s="18" t="s">
        <v>133</v>
      </c>
      <c r="BM391" s="213" t="s">
        <v>984</v>
      </c>
    </row>
    <row r="392" s="2" customFormat="1">
      <c r="A392" s="40"/>
      <c r="B392" s="41"/>
      <c r="C392" s="42"/>
      <c r="D392" s="228" t="s">
        <v>176</v>
      </c>
      <c r="E392" s="42"/>
      <c r="F392" s="229" t="s">
        <v>771</v>
      </c>
      <c r="G392" s="42"/>
      <c r="H392" s="42"/>
      <c r="I392" s="230"/>
      <c r="J392" s="42"/>
      <c r="K392" s="42"/>
      <c r="L392" s="46"/>
      <c r="M392" s="231"/>
      <c r="N392" s="232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8" t="s">
        <v>176</v>
      </c>
      <c r="AU392" s="18" t="s">
        <v>21</v>
      </c>
    </row>
    <row r="393" s="2" customFormat="1" ht="24.15" customHeight="1">
      <c r="A393" s="40"/>
      <c r="B393" s="41"/>
      <c r="C393" s="201" t="s">
        <v>575</v>
      </c>
      <c r="D393" s="201" t="s">
        <v>129</v>
      </c>
      <c r="E393" s="202" t="s">
        <v>773</v>
      </c>
      <c r="F393" s="203" t="s">
        <v>774</v>
      </c>
      <c r="G393" s="204" t="s">
        <v>302</v>
      </c>
      <c r="H393" s="205">
        <v>9.6349999999999998</v>
      </c>
      <c r="I393" s="206"/>
      <c r="J393" s="207">
        <f>ROUND(I393*H393,2)</f>
        <v>0</v>
      </c>
      <c r="K393" s="208"/>
      <c r="L393" s="46"/>
      <c r="M393" s="209" t="s">
        <v>44</v>
      </c>
      <c r="N393" s="210" t="s">
        <v>53</v>
      </c>
      <c r="O393" s="86"/>
      <c r="P393" s="211">
        <f>O393*H393</f>
        <v>0</v>
      </c>
      <c r="Q393" s="211">
        <v>0</v>
      </c>
      <c r="R393" s="211">
        <f>Q393*H393</f>
        <v>0</v>
      </c>
      <c r="S393" s="211">
        <v>0</v>
      </c>
      <c r="T393" s="212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3" t="s">
        <v>133</v>
      </c>
      <c r="AT393" s="213" t="s">
        <v>129</v>
      </c>
      <c r="AU393" s="213" t="s">
        <v>21</v>
      </c>
      <c r="AY393" s="18" t="s">
        <v>128</v>
      </c>
      <c r="BE393" s="214">
        <f>IF(N393="základní",J393,0)</f>
        <v>0</v>
      </c>
      <c r="BF393" s="214">
        <f>IF(N393="snížená",J393,0)</f>
        <v>0</v>
      </c>
      <c r="BG393" s="214">
        <f>IF(N393="zákl. přenesená",J393,0)</f>
        <v>0</v>
      </c>
      <c r="BH393" s="214">
        <f>IF(N393="sníž. přenesená",J393,0)</f>
        <v>0</v>
      </c>
      <c r="BI393" s="214">
        <f>IF(N393="nulová",J393,0)</f>
        <v>0</v>
      </c>
      <c r="BJ393" s="18" t="s">
        <v>90</v>
      </c>
      <c r="BK393" s="214">
        <f>ROUND(I393*H393,2)</f>
        <v>0</v>
      </c>
      <c r="BL393" s="18" t="s">
        <v>133</v>
      </c>
      <c r="BM393" s="213" t="s">
        <v>985</v>
      </c>
    </row>
    <row r="394" s="2" customFormat="1">
      <c r="A394" s="40"/>
      <c r="B394" s="41"/>
      <c r="C394" s="42"/>
      <c r="D394" s="228" t="s">
        <v>176</v>
      </c>
      <c r="E394" s="42"/>
      <c r="F394" s="229" t="s">
        <v>776</v>
      </c>
      <c r="G394" s="42"/>
      <c r="H394" s="42"/>
      <c r="I394" s="230"/>
      <c r="J394" s="42"/>
      <c r="K394" s="42"/>
      <c r="L394" s="46"/>
      <c r="M394" s="231"/>
      <c r="N394" s="232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8" t="s">
        <v>176</v>
      </c>
      <c r="AU394" s="18" t="s">
        <v>21</v>
      </c>
    </row>
    <row r="395" s="2" customFormat="1" ht="37.8" customHeight="1">
      <c r="A395" s="40"/>
      <c r="B395" s="41"/>
      <c r="C395" s="201" t="s">
        <v>579</v>
      </c>
      <c r="D395" s="201" t="s">
        <v>129</v>
      </c>
      <c r="E395" s="202" t="s">
        <v>778</v>
      </c>
      <c r="F395" s="203" t="s">
        <v>779</v>
      </c>
      <c r="G395" s="204" t="s">
        <v>302</v>
      </c>
      <c r="H395" s="205">
        <v>16.198</v>
      </c>
      <c r="I395" s="206"/>
      <c r="J395" s="207">
        <f>ROUND(I395*H395,2)</f>
        <v>0</v>
      </c>
      <c r="K395" s="208"/>
      <c r="L395" s="46"/>
      <c r="M395" s="209" t="s">
        <v>44</v>
      </c>
      <c r="N395" s="210" t="s">
        <v>53</v>
      </c>
      <c r="O395" s="86"/>
      <c r="P395" s="211">
        <f>O395*H395</f>
        <v>0</v>
      </c>
      <c r="Q395" s="211">
        <v>0</v>
      </c>
      <c r="R395" s="211">
        <f>Q395*H395</f>
        <v>0</v>
      </c>
      <c r="S395" s="211">
        <v>0</v>
      </c>
      <c r="T395" s="212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13" t="s">
        <v>133</v>
      </c>
      <c r="AT395" s="213" t="s">
        <v>129</v>
      </c>
      <c r="AU395" s="213" t="s">
        <v>21</v>
      </c>
      <c r="AY395" s="18" t="s">
        <v>128</v>
      </c>
      <c r="BE395" s="214">
        <f>IF(N395="základní",J395,0)</f>
        <v>0</v>
      </c>
      <c r="BF395" s="214">
        <f>IF(N395="snížená",J395,0)</f>
        <v>0</v>
      </c>
      <c r="BG395" s="214">
        <f>IF(N395="zákl. přenesená",J395,0)</f>
        <v>0</v>
      </c>
      <c r="BH395" s="214">
        <f>IF(N395="sníž. přenesená",J395,0)</f>
        <v>0</v>
      </c>
      <c r="BI395" s="214">
        <f>IF(N395="nulová",J395,0)</f>
        <v>0</v>
      </c>
      <c r="BJ395" s="18" t="s">
        <v>90</v>
      </c>
      <c r="BK395" s="214">
        <f>ROUND(I395*H395,2)</f>
        <v>0</v>
      </c>
      <c r="BL395" s="18" t="s">
        <v>133</v>
      </c>
      <c r="BM395" s="213" t="s">
        <v>986</v>
      </c>
    </row>
    <row r="396" s="2" customFormat="1">
      <c r="A396" s="40"/>
      <c r="B396" s="41"/>
      <c r="C396" s="42"/>
      <c r="D396" s="228" t="s">
        <v>176</v>
      </c>
      <c r="E396" s="42"/>
      <c r="F396" s="229" t="s">
        <v>781</v>
      </c>
      <c r="G396" s="42"/>
      <c r="H396" s="42"/>
      <c r="I396" s="230"/>
      <c r="J396" s="42"/>
      <c r="K396" s="42"/>
      <c r="L396" s="46"/>
      <c r="M396" s="231"/>
      <c r="N396" s="232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8" t="s">
        <v>176</v>
      </c>
      <c r="AU396" s="18" t="s">
        <v>21</v>
      </c>
    </row>
    <row r="397" s="13" customFormat="1">
      <c r="A397" s="13"/>
      <c r="B397" s="235"/>
      <c r="C397" s="236"/>
      <c r="D397" s="233" t="s">
        <v>180</v>
      </c>
      <c r="E397" s="237" t="s">
        <v>44</v>
      </c>
      <c r="F397" s="238" t="s">
        <v>977</v>
      </c>
      <c r="G397" s="236"/>
      <c r="H397" s="239">
        <v>6.5629999999999997</v>
      </c>
      <c r="I397" s="240"/>
      <c r="J397" s="236"/>
      <c r="K397" s="236"/>
      <c r="L397" s="241"/>
      <c r="M397" s="242"/>
      <c r="N397" s="243"/>
      <c r="O397" s="243"/>
      <c r="P397" s="243"/>
      <c r="Q397" s="243"/>
      <c r="R397" s="243"/>
      <c r="S397" s="243"/>
      <c r="T397" s="24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5" t="s">
        <v>180</v>
      </c>
      <c r="AU397" s="245" t="s">
        <v>21</v>
      </c>
      <c r="AV397" s="13" t="s">
        <v>21</v>
      </c>
      <c r="AW397" s="13" t="s">
        <v>42</v>
      </c>
      <c r="AX397" s="13" t="s">
        <v>82</v>
      </c>
      <c r="AY397" s="245" t="s">
        <v>128</v>
      </c>
    </row>
    <row r="398" s="13" customFormat="1">
      <c r="A398" s="13"/>
      <c r="B398" s="235"/>
      <c r="C398" s="236"/>
      <c r="D398" s="233" t="s">
        <v>180</v>
      </c>
      <c r="E398" s="237" t="s">
        <v>44</v>
      </c>
      <c r="F398" s="238" t="s">
        <v>981</v>
      </c>
      <c r="G398" s="236"/>
      <c r="H398" s="239">
        <v>9.6349999999999998</v>
      </c>
      <c r="I398" s="240"/>
      <c r="J398" s="236"/>
      <c r="K398" s="236"/>
      <c r="L398" s="241"/>
      <c r="M398" s="242"/>
      <c r="N398" s="243"/>
      <c r="O398" s="243"/>
      <c r="P398" s="243"/>
      <c r="Q398" s="243"/>
      <c r="R398" s="243"/>
      <c r="S398" s="243"/>
      <c r="T398" s="244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5" t="s">
        <v>180</v>
      </c>
      <c r="AU398" s="245" t="s">
        <v>21</v>
      </c>
      <c r="AV398" s="13" t="s">
        <v>21</v>
      </c>
      <c r="AW398" s="13" t="s">
        <v>42</v>
      </c>
      <c r="AX398" s="13" t="s">
        <v>82</v>
      </c>
      <c r="AY398" s="245" t="s">
        <v>128</v>
      </c>
    </row>
    <row r="399" s="14" customFormat="1">
      <c r="A399" s="14"/>
      <c r="B399" s="246"/>
      <c r="C399" s="247"/>
      <c r="D399" s="233" t="s">
        <v>180</v>
      </c>
      <c r="E399" s="248" t="s">
        <v>44</v>
      </c>
      <c r="F399" s="249" t="s">
        <v>182</v>
      </c>
      <c r="G399" s="247"/>
      <c r="H399" s="250">
        <v>16.198</v>
      </c>
      <c r="I399" s="251"/>
      <c r="J399" s="247"/>
      <c r="K399" s="247"/>
      <c r="L399" s="252"/>
      <c r="M399" s="253"/>
      <c r="N399" s="254"/>
      <c r="O399" s="254"/>
      <c r="P399" s="254"/>
      <c r="Q399" s="254"/>
      <c r="R399" s="254"/>
      <c r="S399" s="254"/>
      <c r="T399" s="25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6" t="s">
        <v>180</v>
      </c>
      <c r="AU399" s="256" t="s">
        <v>21</v>
      </c>
      <c r="AV399" s="14" t="s">
        <v>133</v>
      </c>
      <c r="AW399" s="14" t="s">
        <v>42</v>
      </c>
      <c r="AX399" s="14" t="s">
        <v>90</v>
      </c>
      <c r="AY399" s="256" t="s">
        <v>128</v>
      </c>
    </row>
    <row r="400" s="2" customFormat="1" ht="44.25" customHeight="1">
      <c r="A400" s="40"/>
      <c r="B400" s="41"/>
      <c r="C400" s="201" t="s">
        <v>584</v>
      </c>
      <c r="D400" s="201" t="s">
        <v>129</v>
      </c>
      <c r="E400" s="202" t="s">
        <v>783</v>
      </c>
      <c r="F400" s="203" t="s">
        <v>784</v>
      </c>
      <c r="G400" s="204" t="s">
        <v>302</v>
      </c>
      <c r="H400" s="205">
        <v>7.3920000000000003</v>
      </c>
      <c r="I400" s="206"/>
      <c r="J400" s="207">
        <f>ROUND(I400*H400,2)</f>
        <v>0</v>
      </c>
      <c r="K400" s="208"/>
      <c r="L400" s="46"/>
      <c r="M400" s="209" t="s">
        <v>44</v>
      </c>
      <c r="N400" s="210" t="s">
        <v>53</v>
      </c>
      <c r="O400" s="86"/>
      <c r="P400" s="211">
        <f>O400*H400</f>
        <v>0</v>
      </c>
      <c r="Q400" s="211">
        <v>0</v>
      </c>
      <c r="R400" s="211">
        <f>Q400*H400</f>
        <v>0</v>
      </c>
      <c r="S400" s="211">
        <v>0</v>
      </c>
      <c r="T400" s="212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3" t="s">
        <v>133</v>
      </c>
      <c r="AT400" s="213" t="s">
        <v>129</v>
      </c>
      <c r="AU400" s="213" t="s">
        <v>21</v>
      </c>
      <c r="AY400" s="18" t="s">
        <v>128</v>
      </c>
      <c r="BE400" s="214">
        <f>IF(N400="základní",J400,0)</f>
        <v>0</v>
      </c>
      <c r="BF400" s="214">
        <f>IF(N400="snížená",J400,0)</f>
        <v>0</v>
      </c>
      <c r="BG400" s="214">
        <f>IF(N400="zákl. přenesená",J400,0)</f>
        <v>0</v>
      </c>
      <c r="BH400" s="214">
        <f>IF(N400="sníž. přenesená",J400,0)</f>
        <v>0</v>
      </c>
      <c r="BI400" s="214">
        <f>IF(N400="nulová",J400,0)</f>
        <v>0</v>
      </c>
      <c r="BJ400" s="18" t="s">
        <v>90</v>
      </c>
      <c r="BK400" s="214">
        <f>ROUND(I400*H400,2)</f>
        <v>0</v>
      </c>
      <c r="BL400" s="18" t="s">
        <v>133</v>
      </c>
      <c r="BM400" s="213" t="s">
        <v>987</v>
      </c>
    </row>
    <row r="401" s="2" customFormat="1">
      <c r="A401" s="40"/>
      <c r="B401" s="41"/>
      <c r="C401" s="42"/>
      <c r="D401" s="228" t="s">
        <v>176</v>
      </c>
      <c r="E401" s="42"/>
      <c r="F401" s="229" t="s">
        <v>786</v>
      </c>
      <c r="G401" s="42"/>
      <c r="H401" s="42"/>
      <c r="I401" s="230"/>
      <c r="J401" s="42"/>
      <c r="K401" s="42"/>
      <c r="L401" s="46"/>
      <c r="M401" s="231"/>
      <c r="N401" s="232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8" t="s">
        <v>176</v>
      </c>
      <c r="AU401" s="18" t="s">
        <v>21</v>
      </c>
    </row>
    <row r="402" s="13" customFormat="1">
      <c r="A402" s="13"/>
      <c r="B402" s="235"/>
      <c r="C402" s="236"/>
      <c r="D402" s="233" t="s">
        <v>180</v>
      </c>
      <c r="E402" s="237" t="s">
        <v>44</v>
      </c>
      <c r="F402" s="238" t="s">
        <v>976</v>
      </c>
      <c r="G402" s="236"/>
      <c r="H402" s="239">
        <v>7.3920000000000003</v>
      </c>
      <c r="I402" s="240"/>
      <c r="J402" s="236"/>
      <c r="K402" s="236"/>
      <c r="L402" s="241"/>
      <c r="M402" s="242"/>
      <c r="N402" s="243"/>
      <c r="O402" s="243"/>
      <c r="P402" s="243"/>
      <c r="Q402" s="243"/>
      <c r="R402" s="243"/>
      <c r="S402" s="243"/>
      <c r="T402" s="24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5" t="s">
        <v>180</v>
      </c>
      <c r="AU402" s="245" t="s">
        <v>21</v>
      </c>
      <c r="AV402" s="13" t="s">
        <v>21</v>
      </c>
      <c r="AW402" s="13" t="s">
        <v>42</v>
      </c>
      <c r="AX402" s="13" t="s">
        <v>82</v>
      </c>
      <c r="AY402" s="245" t="s">
        <v>128</v>
      </c>
    </row>
    <row r="403" s="14" customFormat="1">
      <c r="A403" s="14"/>
      <c r="B403" s="246"/>
      <c r="C403" s="247"/>
      <c r="D403" s="233" t="s">
        <v>180</v>
      </c>
      <c r="E403" s="248" t="s">
        <v>44</v>
      </c>
      <c r="F403" s="249" t="s">
        <v>182</v>
      </c>
      <c r="G403" s="247"/>
      <c r="H403" s="250">
        <v>7.3920000000000003</v>
      </c>
      <c r="I403" s="251"/>
      <c r="J403" s="247"/>
      <c r="K403" s="247"/>
      <c r="L403" s="252"/>
      <c r="M403" s="253"/>
      <c r="N403" s="254"/>
      <c r="O403" s="254"/>
      <c r="P403" s="254"/>
      <c r="Q403" s="254"/>
      <c r="R403" s="254"/>
      <c r="S403" s="254"/>
      <c r="T403" s="25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6" t="s">
        <v>180</v>
      </c>
      <c r="AU403" s="256" t="s">
        <v>21</v>
      </c>
      <c r="AV403" s="14" t="s">
        <v>133</v>
      </c>
      <c r="AW403" s="14" t="s">
        <v>42</v>
      </c>
      <c r="AX403" s="14" t="s">
        <v>90</v>
      </c>
      <c r="AY403" s="256" t="s">
        <v>128</v>
      </c>
    </row>
    <row r="404" s="11" customFormat="1" ht="22.8" customHeight="1">
      <c r="A404" s="11"/>
      <c r="B404" s="187"/>
      <c r="C404" s="188"/>
      <c r="D404" s="189" t="s">
        <v>81</v>
      </c>
      <c r="E404" s="226" t="s">
        <v>792</v>
      </c>
      <c r="F404" s="226" t="s">
        <v>793</v>
      </c>
      <c r="G404" s="188"/>
      <c r="H404" s="188"/>
      <c r="I404" s="191"/>
      <c r="J404" s="227">
        <f>BK404</f>
        <v>0</v>
      </c>
      <c r="K404" s="188"/>
      <c r="L404" s="193"/>
      <c r="M404" s="194"/>
      <c r="N404" s="195"/>
      <c r="O404" s="195"/>
      <c r="P404" s="196">
        <f>SUM(P405:P406)</f>
        <v>0</v>
      </c>
      <c r="Q404" s="195"/>
      <c r="R404" s="196">
        <f>SUM(R405:R406)</f>
        <v>0</v>
      </c>
      <c r="S404" s="195"/>
      <c r="T404" s="197">
        <f>SUM(T405:T406)</f>
        <v>0</v>
      </c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R404" s="198" t="s">
        <v>90</v>
      </c>
      <c r="AT404" s="199" t="s">
        <v>81</v>
      </c>
      <c r="AU404" s="199" t="s">
        <v>90</v>
      </c>
      <c r="AY404" s="198" t="s">
        <v>128</v>
      </c>
      <c r="BK404" s="200">
        <f>SUM(BK405:BK406)</f>
        <v>0</v>
      </c>
    </row>
    <row r="405" s="2" customFormat="1" ht="24.15" customHeight="1">
      <c r="A405" s="40"/>
      <c r="B405" s="41"/>
      <c r="C405" s="201" t="s">
        <v>588</v>
      </c>
      <c r="D405" s="201" t="s">
        <v>129</v>
      </c>
      <c r="E405" s="202" t="s">
        <v>795</v>
      </c>
      <c r="F405" s="203" t="s">
        <v>796</v>
      </c>
      <c r="G405" s="204" t="s">
        <v>302</v>
      </c>
      <c r="H405" s="205">
        <v>202.09100000000001</v>
      </c>
      <c r="I405" s="206"/>
      <c r="J405" s="207">
        <f>ROUND(I405*H405,2)</f>
        <v>0</v>
      </c>
      <c r="K405" s="208"/>
      <c r="L405" s="46"/>
      <c r="M405" s="209" t="s">
        <v>44</v>
      </c>
      <c r="N405" s="210" t="s">
        <v>53</v>
      </c>
      <c r="O405" s="86"/>
      <c r="P405" s="211">
        <f>O405*H405</f>
        <v>0</v>
      </c>
      <c r="Q405" s="211">
        <v>0</v>
      </c>
      <c r="R405" s="211">
        <f>Q405*H405</f>
        <v>0</v>
      </c>
      <c r="S405" s="211">
        <v>0</v>
      </c>
      <c r="T405" s="212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3" t="s">
        <v>133</v>
      </c>
      <c r="AT405" s="213" t="s">
        <v>129</v>
      </c>
      <c r="AU405" s="213" t="s">
        <v>21</v>
      </c>
      <c r="AY405" s="18" t="s">
        <v>128</v>
      </c>
      <c r="BE405" s="214">
        <f>IF(N405="základní",J405,0)</f>
        <v>0</v>
      </c>
      <c r="BF405" s="214">
        <f>IF(N405="snížená",J405,0)</f>
        <v>0</v>
      </c>
      <c r="BG405" s="214">
        <f>IF(N405="zákl. přenesená",J405,0)</f>
        <v>0</v>
      </c>
      <c r="BH405" s="214">
        <f>IF(N405="sníž. přenesená",J405,0)</f>
        <v>0</v>
      </c>
      <c r="BI405" s="214">
        <f>IF(N405="nulová",J405,0)</f>
        <v>0</v>
      </c>
      <c r="BJ405" s="18" t="s">
        <v>90</v>
      </c>
      <c r="BK405" s="214">
        <f>ROUND(I405*H405,2)</f>
        <v>0</v>
      </c>
      <c r="BL405" s="18" t="s">
        <v>133</v>
      </c>
      <c r="BM405" s="213" t="s">
        <v>988</v>
      </c>
    </row>
    <row r="406" s="2" customFormat="1">
      <c r="A406" s="40"/>
      <c r="B406" s="41"/>
      <c r="C406" s="42"/>
      <c r="D406" s="228" t="s">
        <v>176</v>
      </c>
      <c r="E406" s="42"/>
      <c r="F406" s="229" t="s">
        <v>798</v>
      </c>
      <c r="G406" s="42"/>
      <c r="H406" s="42"/>
      <c r="I406" s="230"/>
      <c r="J406" s="42"/>
      <c r="K406" s="42"/>
      <c r="L406" s="46"/>
      <c r="M406" s="289"/>
      <c r="N406" s="290"/>
      <c r="O406" s="217"/>
      <c r="P406" s="217"/>
      <c r="Q406" s="217"/>
      <c r="R406" s="217"/>
      <c r="S406" s="217"/>
      <c r="T406" s="291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8" t="s">
        <v>176</v>
      </c>
      <c r="AU406" s="18" t="s">
        <v>21</v>
      </c>
    </row>
    <row r="407" s="2" customFormat="1" ht="6.96" customHeight="1">
      <c r="A407" s="40"/>
      <c r="B407" s="61"/>
      <c r="C407" s="62"/>
      <c r="D407" s="62"/>
      <c r="E407" s="62"/>
      <c r="F407" s="62"/>
      <c r="G407" s="62"/>
      <c r="H407" s="62"/>
      <c r="I407" s="62"/>
      <c r="J407" s="62"/>
      <c r="K407" s="62"/>
      <c r="L407" s="46"/>
      <c r="M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</row>
  </sheetData>
  <sheetProtection sheet="1" autoFilter="0" formatColumns="0" formatRows="0" objects="1" scenarios="1" spinCount="100000" saltValue="NAPjnG6tc3BdH+WaAmO7ok1udB3eVnwckwqYHn+9T6AlcrvScgojXTZulhX7sRF/AmDqAZGIq4zH40SX6vsQTA==" hashValue="f1jVPGUOh3aCEdDOepFdjvw6h+26DCSeT2m4CdDWf5GNUd1RAGroCc5NwS7CXEOCFLkuBklRw1+L1vRDuEe9oQ==" algorithmName="SHA-512" password="CC35"/>
  <autoFilter ref="C87:K406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2_01/113106123"/>
    <hyperlink ref="F97" r:id="rId2" display="https://podminky.urs.cz/item/CS_URS_2022_01/113107332"/>
    <hyperlink ref="F102" r:id="rId3" display="https://podminky.urs.cz/item/CS_URS_2022_01/113154114"/>
    <hyperlink ref="F107" r:id="rId4" display="https://podminky.urs.cz/item/CS_URS_2022_01/113154122"/>
    <hyperlink ref="F112" r:id="rId5" display="https://podminky.urs.cz/item/CS_URS_2022_01/113202111"/>
    <hyperlink ref="F118" r:id="rId6" display="https://podminky.urs.cz/item/CS_URS_2022_01/122151103"/>
    <hyperlink ref="F124" r:id="rId7" display="https://podminky.urs.cz/item/CS_URS_2022_01/122251103"/>
    <hyperlink ref="F135" r:id="rId8" display="https://podminky.urs.cz/item/CS_URS_2022_01/132251102"/>
    <hyperlink ref="F141" r:id="rId9" display="https://podminky.urs.cz/item/CS_URS_2022_01/162702111"/>
    <hyperlink ref="F147" r:id="rId10" display="https://podminky.urs.cz/item/CS_URS_2022_01/162702119"/>
    <hyperlink ref="F151" r:id="rId11" display="https://podminky.urs.cz/item/CS_URS_2022_01/171251201"/>
    <hyperlink ref="F153" r:id="rId12" display="https://podminky.urs.cz/item/CS_URS_2022_01/171201231"/>
    <hyperlink ref="F157" r:id="rId13" display="https://podminky.urs.cz/item/CS_URS_2022_01/174111101"/>
    <hyperlink ref="F162" r:id="rId14" display="https://podminky.urs.cz/item/CS_URS_2022_01/175111101"/>
    <hyperlink ref="F170" r:id="rId15" display="https://podminky.urs.cz/item/CS_URS_2022_01/181111121"/>
    <hyperlink ref="F178" r:id="rId16" display="https://podminky.urs.cz/item/CS_URS_2022_01/181411131"/>
    <hyperlink ref="F184" r:id="rId17" display="https://podminky.urs.cz/item/CS_URS_2022_01/181951111"/>
    <hyperlink ref="F187" r:id="rId18" display="https://podminky.urs.cz/item/CS_URS_2022_01/181951112"/>
    <hyperlink ref="F195" r:id="rId19" display="https://podminky.urs.cz/item/CS_URS_2022_01/213141112"/>
    <hyperlink ref="F206" r:id="rId20" display="https://podminky.urs.cz/item/CS_URS_2022_01/451541111"/>
    <hyperlink ref="F211" r:id="rId21" display="https://podminky.urs.cz/item/CS_URS_2022_01/451561111"/>
    <hyperlink ref="F222" r:id="rId22" display="https://podminky.urs.cz/item/CS_URS_2022_01/564831111"/>
    <hyperlink ref="F227" r:id="rId23" display="https://podminky.urs.cz/item/CS_URS_2022_01/564861111"/>
    <hyperlink ref="F233" r:id="rId24" display="https://podminky.urs.cz/item/CS_URS_2022_01/564871116"/>
    <hyperlink ref="F241" r:id="rId25" display="https://podminky.urs.cz/item/CS_URS_2022_01/565145111"/>
    <hyperlink ref="F246" r:id="rId26" display="https://podminky.urs.cz/item/CS_URS_2022_01/567122114"/>
    <hyperlink ref="F251" r:id="rId27" display="https://podminky.urs.cz/item/CS_URS_2022_01/573111112"/>
    <hyperlink ref="F256" r:id="rId28" display="https://podminky.urs.cz/item/CS_URS_2022_01/573211112"/>
    <hyperlink ref="F261" r:id="rId29" display="https://podminky.urs.cz/item/CS_URS_2022_01/577134111"/>
    <hyperlink ref="F266" r:id="rId30" display="https://podminky.urs.cz/item/CS_URS_2022_01/591211111"/>
    <hyperlink ref="F274" r:id="rId31" display="https://podminky.urs.cz/item/CS_URS_2022_01/596211120"/>
    <hyperlink ref="F282" r:id="rId32" display="https://podminky.urs.cz/item/CS_URS_2022_01/596211124"/>
    <hyperlink ref="F285" r:id="rId33" display="https://podminky.urs.cz/item/CS_URS_2022_01/899722112"/>
    <hyperlink ref="F291" r:id="rId34" display="https://podminky.urs.cz/item/CS_URS_2022_01/914111111"/>
    <hyperlink ref="F297" r:id="rId35" display="https://podminky.urs.cz/item/CS_URS_2022_01/914511112"/>
    <hyperlink ref="F304" r:id="rId36" display="https://podminky.urs.cz/item/CS_URS_2022_01/915111111"/>
    <hyperlink ref="F309" r:id="rId37" display="https://podminky.urs.cz/item/CS_URS_2022_01/915131111"/>
    <hyperlink ref="F314" r:id="rId38" display="https://podminky.urs.cz/item/CS_URS_2022_01/915491211"/>
    <hyperlink ref="F317" r:id="rId39" display="https://podminky.urs.cz/item/CS_URS_2022_01/915499211"/>
    <hyperlink ref="F322" r:id="rId40" display="https://podminky.urs.cz/item/CS_URS_2022_01/915611111"/>
    <hyperlink ref="F327" r:id="rId41" display="https://podminky.urs.cz/item/CS_URS_2022_01/915621111"/>
    <hyperlink ref="F332" r:id="rId42" display="https://podminky.urs.cz/item/CS_URS_2022_01/916231213"/>
    <hyperlink ref="F336" r:id="rId43" display="https://podminky.urs.cz/item/CS_URS_2022_01/916241113"/>
    <hyperlink ref="F348" r:id="rId44" display="https://podminky.urs.cz/item/CS_URS_2022_01/916991121"/>
    <hyperlink ref="F353" r:id="rId45" display="https://podminky.urs.cz/item/CS_URS_2022_01/919112233"/>
    <hyperlink ref="F356" r:id="rId46" display="https://podminky.urs.cz/item/CS_URS_2022_01/919122132"/>
    <hyperlink ref="F359" r:id="rId47" display="https://podminky.urs.cz/item/CS_URS_2022_01/919735111"/>
    <hyperlink ref="F364" r:id="rId48" display="https://podminky.urs.cz/item/CS_URS_2022_01/919735112"/>
    <hyperlink ref="F369" r:id="rId49" display="https://podminky.urs.cz/item/CS_URS_2022_01/979054451"/>
    <hyperlink ref="F375" r:id="rId50" display="https://podminky.urs.cz/item/CS_URS_2022_01/997221551"/>
    <hyperlink ref="F380" r:id="rId51" display="https://podminky.urs.cz/item/CS_URS_2022_01/997221559"/>
    <hyperlink ref="F384" r:id="rId52" display="https://podminky.urs.cz/item/CS_URS_2022_01/997221571"/>
    <hyperlink ref="F388" r:id="rId53" display="https://podminky.urs.cz/item/CS_URS_2022_01/997221579"/>
    <hyperlink ref="F392" r:id="rId54" display="https://podminky.urs.cz/item/CS_URS_2022_01/997221611"/>
    <hyperlink ref="F394" r:id="rId55" display="https://podminky.urs.cz/item/CS_URS_2022_01/997221612"/>
    <hyperlink ref="F396" r:id="rId56" display="https://podminky.urs.cz/item/CS_URS_2022_01/997221861"/>
    <hyperlink ref="F401" r:id="rId57" display="https://podminky.urs.cz/item/CS_URS_2022_01/997221875"/>
    <hyperlink ref="F406" r:id="rId58" display="https://podminky.urs.cz/item/CS_URS_2022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21</v>
      </c>
    </row>
    <row r="4" s="1" customFormat="1" ht="24.96" customHeight="1">
      <c r="B4" s="21"/>
      <c r="D4" s="132" t="s">
        <v>104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Zřízení nového parkoviště v ulici Na Šarlejích v Novém Bydžově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105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989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21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19. 2. 2021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21.84" customHeight="1">
      <c r="A13" s="40"/>
      <c r="B13" s="46"/>
      <c r="C13" s="40"/>
      <c r="D13" s="140" t="s">
        <v>26</v>
      </c>
      <c r="E13" s="40"/>
      <c r="F13" s="141" t="s">
        <v>27</v>
      </c>
      <c r="G13" s="40"/>
      <c r="H13" s="40"/>
      <c r="I13" s="140" t="s">
        <v>28</v>
      </c>
      <c r="J13" s="141" t="s">
        <v>29</v>
      </c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41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43</v>
      </c>
      <c r="E23" s="40"/>
      <c r="F23" s="40"/>
      <c r="G23" s="40"/>
      <c r="H23" s="40"/>
      <c r="I23" s="134" t="s">
        <v>31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34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2"/>
      <c r="B27" s="143"/>
      <c r="C27" s="142"/>
      <c r="D27" s="142"/>
      <c r="E27" s="144" t="s">
        <v>47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6"/>
      <c r="E29" s="146"/>
      <c r="F29" s="146"/>
      <c r="G29" s="146"/>
      <c r="H29" s="146"/>
      <c r="I29" s="146"/>
      <c r="J29" s="146"/>
      <c r="K29" s="146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7" t="s">
        <v>48</v>
      </c>
      <c r="E30" s="40"/>
      <c r="F30" s="40"/>
      <c r="G30" s="40"/>
      <c r="H30" s="40"/>
      <c r="I30" s="40"/>
      <c r="J30" s="148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6"/>
      <c r="E31" s="146"/>
      <c r="F31" s="146"/>
      <c r="G31" s="146"/>
      <c r="H31" s="146"/>
      <c r="I31" s="146"/>
      <c r="J31" s="146"/>
      <c r="K31" s="146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9" t="s">
        <v>50</v>
      </c>
      <c r="G32" s="40"/>
      <c r="H32" s="40"/>
      <c r="I32" s="149" t="s">
        <v>49</v>
      </c>
      <c r="J32" s="149" t="s">
        <v>51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0" t="s">
        <v>52</v>
      </c>
      <c r="E33" s="134" t="s">
        <v>53</v>
      </c>
      <c r="F33" s="151">
        <f>ROUND((SUM(BE84:BE150)),  2)</f>
        <v>0</v>
      </c>
      <c r="G33" s="40"/>
      <c r="H33" s="40"/>
      <c r="I33" s="152">
        <v>0.20999999999999999</v>
      </c>
      <c r="J33" s="151">
        <f>ROUND(((SUM(BE84:BE150))*I33),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54</v>
      </c>
      <c r="F34" s="151">
        <f>ROUND((SUM(BF84:BF150)),  2)</f>
        <v>0</v>
      </c>
      <c r="G34" s="40"/>
      <c r="H34" s="40"/>
      <c r="I34" s="152">
        <v>0.14999999999999999</v>
      </c>
      <c r="J34" s="151">
        <f>ROUND(((SUM(BF84:BF150))*I34),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55</v>
      </c>
      <c r="F35" s="151">
        <f>ROUND((SUM(BG84:BG150)),  2)</f>
        <v>0</v>
      </c>
      <c r="G35" s="40"/>
      <c r="H35" s="40"/>
      <c r="I35" s="152">
        <v>0.20999999999999999</v>
      </c>
      <c r="J35" s="151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56</v>
      </c>
      <c r="F36" s="151">
        <f>ROUND((SUM(BH84:BH150)),  2)</f>
        <v>0</v>
      </c>
      <c r="G36" s="40"/>
      <c r="H36" s="40"/>
      <c r="I36" s="152">
        <v>0.14999999999999999</v>
      </c>
      <c r="J36" s="151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57</v>
      </c>
      <c r="F37" s="151">
        <f>ROUND((SUM(BI84:BI150)),  2)</f>
        <v>0</v>
      </c>
      <c r="G37" s="40"/>
      <c r="H37" s="40"/>
      <c r="I37" s="152">
        <v>0</v>
      </c>
      <c r="J37" s="151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3"/>
      <c r="D39" s="154" t="s">
        <v>58</v>
      </c>
      <c r="E39" s="155"/>
      <c r="F39" s="155"/>
      <c r="G39" s="156" t="s">
        <v>59</v>
      </c>
      <c r="H39" s="157" t="s">
        <v>60</v>
      </c>
      <c r="I39" s="155"/>
      <c r="J39" s="158">
        <f>SUM(J30:J37)</f>
        <v>0</v>
      </c>
      <c r="K39" s="159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hidden="1" s="2" customFormat="1" ht="6.96" customHeight="1">
      <c r="A44" s="40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hidden="1" s="2" customFormat="1" ht="24.96" customHeight="1">
      <c r="A45" s="40"/>
      <c r="B45" s="41"/>
      <c r="C45" s="24" t="s">
        <v>107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hidden="1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hidden="1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hidden="1" s="2" customFormat="1" ht="16.5" customHeight="1">
      <c r="A48" s="40"/>
      <c r="B48" s="41"/>
      <c r="C48" s="42"/>
      <c r="D48" s="42"/>
      <c r="E48" s="164" t="str">
        <f>E7</f>
        <v>Zřízení nového parkoviště v ulici Na Šarlejích v Novém Bydžově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12" customHeight="1">
      <c r="A49" s="40"/>
      <c r="B49" s="41"/>
      <c r="C49" s="33" t="s">
        <v>105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30" customHeight="1">
      <c r="A50" s="40"/>
      <c r="B50" s="41"/>
      <c r="C50" s="42"/>
      <c r="D50" s="42"/>
      <c r="E50" s="71" t="str">
        <f>E9</f>
        <v>2021_04_04 - SO 401, 402 Veřejné osvětlení a kabelové chráničky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2" customHeight="1">
      <c r="A52" s="40"/>
      <c r="B52" s="41"/>
      <c r="C52" s="33" t="s">
        <v>22</v>
      </c>
      <c r="D52" s="42"/>
      <c r="E52" s="42"/>
      <c r="F52" s="28" t="str">
        <f>F12</f>
        <v>Nový Bydžov</v>
      </c>
      <c r="G52" s="42"/>
      <c r="H52" s="42"/>
      <c r="I52" s="33" t="s">
        <v>24</v>
      </c>
      <c r="J52" s="74" t="str">
        <f>IF(J12="","",J12)</f>
        <v>19. 2. 2021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hidden="1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>Město Nový Bydžov</v>
      </c>
      <c r="G54" s="42"/>
      <c r="H54" s="42"/>
      <c r="I54" s="33" t="s">
        <v>38</v>
      </c>
      <c r="J54" s="38" t="str">
        <f>E21</f>
        <v>PRODIN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hidden="1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hidden="1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29.28" customHeight="1">
      <c r="A57" s="40"/>
      <c r="B57" s="41"/>
      <c r="C57" s="165" t="s">
        <v>108</v>
      </c>
      <c r="D57" s="166"/>
      <c r="E57" s="166"/>
      <c r="F57" s="166"/>
      <c r="G57" s="166"/>
      <c r="H57" s="166"/>
      <c r="I57" s="166"/>
      <c r="J57" s="167" t="s">
        <v>109</v>
      </c>
      <c r="K57" s="166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22.8" customHeight="1">
      <c r="A59" s="40"/>
      <c r="B59" s="41"/>
      <c r="C59" s="168" t="s">
        <v>80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110</v>
      </c>
    </row>
    <row r="60" hidden="1" s="9" customFormat="1" ht="24.96" customHeight="1">
      <c r="A60" s="9"/>
      <c r="B60" s="169"/>
      <c r="C60" s="170"/>
      <c r="D60" s="171" t="s">
        <v>990</v>
      </c>
      <c r="E60" s="172"/>
      <c r="F60" s="172"/>
      <c r="G60" s="172"/>
      <c r="H60" s="172"/>
      <c r="I60" s="172"/>
      <c r="J60" s="173">
        <f>J85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2" customFormat="1" ht="19.92" customHeight="1">
      <c r="A61" s="12"/>
      <c r="B61" s="220"/>
      <c r="C61" s="221"/>
      <c r="D61" s="222" t="s">
        <v>991</v>
      </c>
      <c r="E61" s="223"/>
      <c r="F61" s="223"/>
      <c r="G61" s="223"/>
      <c r="H61" s="223"/>
      <c r="I61" s="223"/>
      <c r="J61" s="224">
        <f>J86</f>
        <v>0</v>
      </c>
      <c r="K61" s="221"/>
      <c r="L61" s="225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hidden="1" s="12" customFormat="1" ht="19.92" customHeight="1">
      <c r="A62" s="12"/>
      <c r="B62" s="220"/>
      <c r="C62" s="221"/>
      <c r="D62" s="222" t="s">
        <v>992</v>
      </c>
      <c r="E62" s="223"/>
      <c r="F62" s="223"/>
      <c r="G62" s="223"/>
      <c r="H62" s="223"/>
      <c r="I62" s="223"/>
      <c r="J62" s="224">
        <f>J93</f>
        <v>0</v>
      </c>
      <c r="K62" s="221"/>
      <c r="L62" s="225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hidden="1" s="12" customFormat="1" ht="19.92" customHeight="1">
      <c r="A63" s="12"/>
      <c r="B63" s="220"/>
      <c r="C63" s="221"/>
      <c r="D63" s="222" t="s">
        <v>993</v>
      </c>
      <c r="E63" s="223"/>
      <c r="F63" s="223"/>
      <c r="G63" s="223"/>
      <c r="H63" s="223"/>
      <c r="I63" s="223"/>
      <c r="J63" s="224">
        <f>J126</f>
        <v>0</v>
      </c>
      <c r="K63" s="221"/>
      <c r="L63" s="225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hidden="1" s="9" customFormat="1" ht="24.96" customHeight="1">
      <c r="A64" s="9"/>
      <c r="B64" s="169"/>
      <c r="C64" s="170"/>
      <c r="D64" s="171" t="s">
        <v>994</v>
      </c>
      <c r="E64" s="172"/>
      <c r="F64" s="172"/>
      <c r="G64" s="172"/>
      <c r="H64" s="172"/>
      <c r="I64" s="172"/>
      <c r="J64" s="173">
        <f>J143</f>
        <v>0</v>
      </c>
      <c r="K64" s="170"/>
      <c r="L64" s="17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hidden="1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hidden="1"/>
    <row r="68" hidden="1"/>
    <row r="69" hidden="1"/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4" t="s">
        <v>112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3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4" t="str">
        <f>E7</f>
        <v>Zřízení nového parkoviště v ulici Na Šarlejích v Novém Bydžově</v>
      </c>
      <c r="F74" s="33"/>
      <c r="G74" s="33"/>
      <c r="H74" s="33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3" t="s">
        <v>105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30" customHeight="1">
      <c r="A76" s="40"/>
      <c r="B76" s="41"/>
      <c r="C76" s="42"/>
      <c r="D76" s="42"/>
      <c r="E76" s="71" t="str">
        <f>E9</f>
        <v>2021_04_04 - SO 401, 402 Veřejné osvětlení a kabelové chráničky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3" t="s">
        <v>22</v>
      </c>
      <c r="D78" s="42"/>
      <c r="E78" s="42"/>
      <c r="F78" s="28" t="str">
        <f>F12</f>
        <v>Nový Bydžov</v>
      </c>
      <c r="G78" s="42"/>
      <c r="H78" s="42"/>
      <c r="I78" s="33" t="s">
        <v>24</v>
      </c>
      <c r="J78" s="74" t="str">
        <f>IF(J12="","",J12)</f>
        <v>19. 2. 2021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3" t="s">
        <v>30</v>
      </c>
      <c r="D80" s="42"/>
      <c r="E80" s="42"/>
      <c r="F80" s="28" t="str">
        <f>E15</f>
        <v>Město Nový Bydžov</v>
      </c>
      <c r="G80" s="42"/>
      <c r="H80" s="42"/>
      <c r="I80" s="33" t="s">
        <v>38</v>
      </c>
      <c r="J80" s="38" t="str">
        <f>E21</f>
        <v>PRODIN a.s.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3" t="s">
        <v>36</v>
      </c>
      <c r="D81" s="42"/>
      <c r="E81" s="42"/>
      <c r="F81" s="28" t="str">
        <f>IF(E18="","",E18)</f>
        <v>Vyplň údaj</v>
      </c>
      <c r="G81" s="42"/>
      <c r="H81" s="42"/>
      <c r="I81" s="33" t="s">
        <v>43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0" customFormat="1" ht="29.28" customHeight="1">
      <c r="A83" s="175"/>
      <c r="B83" s="176"/>
      <c r="C83" s="177" t="s">
        <v>113</v>
      </c>
      <c r="D83" s="178" t="s">
        <v>67</v>
      </c>
      <c r="E83" s="178" t="s">
        <v>63</v>
      </c>
      <c r="F83" s="178" t="s">
        <v>64</v>
      </c>
      <c r="G83" s="178" t="s">
        <v>114</v>
      </c>
      <c r="H83" s="178" t="s">
        <v>115</v>
      </c>
      <c r="I83" s="178" t="s">
        <v>116</v>
      </c>
      <c r="J83" s="179" t="s">
        <v>109</v>
      </c>
      <c r="K83" s="180" t="s">
        <v>117</v>
      </c>
      <c r="L83" s="181"/>
      <c r="M83" s="94" t="s">
        <v>44</v>
      </c>
      <c r="N83" s="95" t="s">
        <v>52</v>
      </c>
      <c r="O83" s="95" t="s">
        <v>118</v>
      </c>
      <c r="P83" s="95" t="s">
        <v>119</v>
      </c>
      <c r="Q83" s="95" t="s">
        <v>120</v>
      </c>
      <c r="R83" s="95" t="s">
        <v>121</v>
      </c>
      <c r="S83" s="95" t="s">
        <v>122</v>
      </c>
      <c r="T83" s="96" t="s">
        <v>123</v>
      </c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</row>
    <row r="84" s="2" customFormat="1" ht="22.8" customHeight="1">
      <c r="A84" s="40"/>
      <c r="B84" s="41"/>
      <c r="C84" s="101" t="s">
        <v>124</v>
      </c>
      <c r="D84" s="42"/>
      <c r="E84" s="42"/>
      <c r="F84" s="42"/>
      <c r="G84" s="42"/>
      <c r="H84" s="42"/>
      <c r="I84" s="42"/>
      <c r="J84" s="182">
        <f>BK84</f>
        <v>0</v>
      </c>
      <c r="K84" s="42"/>
      <c r="L84" s="46"/>
      <c r="M84" s="97"/>
      <c r="N84" s="183"/>
      <c r="O84" s="98"/>
      <c r="P84" s="184">
        <f>P85+P143</f>
        <v>0</v>
      </c>
      <c r="Q84" s="98"/>
      <c r="R84" s="184">
        <f>R85+R143</f>
        <v>0</v>
      </c>
      <c r="S84" s="98"/>
      <c r="T84" s="185">
        <f>T85+T143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8" t="s">
        <v>81</v>
      </c>
      <c r="AU84" s="18" t="s">
        <v>110</v>
      </c>
      <c r="BK84" s="186">
        <f>BK85+BK143</f>
        <v>0</v>
      </c>
    </row>
    <row r="85" s="11" customFormat="1" ht="25.92" customHeight="1">
      <c r="A85" s="11"/>
      <c r="B85" s="187"/>
      <c r="C85" s="188"/>
      <c r="D85" s="189" t="s">
        <v>81</v>
      </c>
      <c r="E85" s="190" t="s">
        <v>316</v>
      </c>
      <c r="F85" s="190" t="s">
        <v>995</v>
      </c>
      <c r="G85" s="188"/>
      <c r="H85" s="188"/>
      <c r="I85" s="191"/>
      <c r="J85" s="192">
        <f>BK85</f>
        <v>0</v>
      </c>
      <c r="K85" s="188"/>
      <c r="L85" s="193"/>
      <c r="M85" s="194"/>
      <c r="N85" s="195"/>
      <c r="O85" s="195"/>
      <c r="P85" s="196">
        <f>P86+P93+P126</f>
        <v>0</v>
      </c>
      <c r="Q85" s="195"/>
      <c r="R85" s="196">
        <f>R86+R93+R126</f>
        <v>0</v>
      </c>
      <c r="S85" s="195"/>
      <c r="T85" s="197">
        <f>T86+T93+T126</f>
        <v>0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R85" s="198" t="s">
        <v>138</v>
      </c>
      <c r="AT85" s="199" t="s">
        <v>81</v>
      </c>
      <c r="AU85" s="199" t="s">
        <v>82</v>
      </c>
      <c r="AY85" s="198" t="s">
        <v>128</v>
      </c>
      <c r="BK85" s="200">
        <f>BK86+BK93+BK126</f>
        <v>0</v>
      </c>
    </row>
    <row r="86" s="11" customFormat="1" ht="22.8" customHeight="1">
      <c r="A86" s="11"/>
      <c r="B86" s="187"/>
      <c r="C86" s="188"/>
      <c r="D86" s="189" t="s">
        <v>81</v>
      </c>
      <c r="E86" s="226" t="s">
        <v>996</v>
      </c>
      <c r="F86" s="226" t="s">
        <v>997</v>
      </c>
      <c r="G86" s="188"/>
      <c r="H86" s="188"/>
      <c r="I86" s="191"/>
      <c r="J86" s="227">
        <f>BK86</f>
        <v>0</v>
      </c>
      <c r="K86" s="188"/>
      <c r="L86" s="193"/>
      <c r="M86" s="194"/>
      <c r="N86" s="195"/>
      <c r="O86" s="195"/>
      <c r="P86" s="196">
        <f>SUM(P87:P92)</f>
        <v>0</v>
      </c>
      <c r="Q86" s="195"/>
      <c r="R86" s="196">
        <f>SUM(R87:R92)</f>
        <v>0</v>
      </c>
      <c r="S86" s="195"/>
      <c r="T86" s="197">
        <f>SUM(T87:T92)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198" t="s">
        <v>138</v>
      </c>
      <c r="AT86" s="199" t="s">
        <v>81</v>
      </c>
      <c r="AU86" s="199" t="s">
        <v>90</v>
      </c>
      <c r="AY86" s="198" t="s">
        <v>128</v>
      </c>
      <c r="BK86" s="200">
        <f>SUM(BK87:BK92)</f>
        <v>0</v>
      </c>
    </row>
    <row r="87" s="2" customFormat="1" ht="21.75" customHeight="1">
      <c r="A87" s="40"/>
      <c r="B87" s="41"/>
      <c r="C87" s="201" t="s">
        <v>90</v>
      </c>
      <c r="D87" s="201" t="s">
        <v>129</v>
      </c>
      <c r="E87" s="202" t="s">
        <v>998</v>
      </c>
      <c r="F87" s="203" t="s">
        <v>999</v>
      </c>
      <c r="G87" s="204" t="s">
        <v>155</v>
      </c>
      <c r="H87" s="205">
        <v>3</v>
      </c>
      <c r="I87" s="206"/>
      <c r="J87" s="207">
        <f>ROUND(I87*H87,2)</f>
        <v>0</v>
      </c>
      <c r="K87" s="208"/>
      <c r="L87" s="46"/>
      <c r="M87" s="209" t="s">
        <v>44</v>
      </c>
      <c r="N87" s="210" t="s">
        <v>53</v>
      </c>
      <c r="O87" s="86"/>
      <c r="P87" s="211">
        <f>O87*H87</f>
        <v>0</v>
      </c>
      <c r="Q87" s="211">
        <v>0</v>
      </c>
      <c r="R87" s="211">
        <f>Q87*H87</f>
        <v>0</v>
      </c>
      <c r="S87" s="211">
        <v>0</v>
      </c>
      <c r="T87" s="212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3" t="s">
        <v>535</v>
      </c>
      <c r="AT87" s="213" t="s">
        <v>129</v>
      </c>
      <c r="AU87" s="213" t="s">
        <v>21</v>
      </c>
      <c r="AY87" s="18" t="s">
        <v>128</v>
      </c>
      <c r="BE87" s="214">
        <f>IF(N87="základní",J87,0)</f>
        <v>0</v>
      </c>
      <c r="BF87" s="214">
        <f>IF(N87="snížená",J87,0)</f>
        <v>0</v>
      </c>
      <c r="BG87" s="214">
        <f>IF(N87="zákl. přenesená",J87,0)</f>
        <v>0</v>
      </c>
      <c r="BH87" s="214">
        <f>IF(N87="sníž. přenesená",J87,0)</f>
        <v>0</v>
      </c>
      <c r="BI87" s="214">
        <f>IF(N87="nulová",J87,0)</f>
        <v>0</v>
      </c>
      <c r="BJ87" s="18" t="s">
        <v>90</v>
      </c>
      <c r="BK87" s="214">
        <f>ROUND(I87*H87,2)</f>
        <v>0</v>
      </c>
      <c r="BL87" s="18" t="s">
        <v>535</v>
      </c>
      <c r="BM87" s="213" t="s">
        <v>1000</v>
      </c>
    </row>
    <row r="88" s="2" customFormat="1" ht="24.15" customHeight="1">
      <c r="A88" s="40"/>
      <c r="B88" s="41"/>
      <c r="C88" s="201" t="s">
        <v>21</v>
      </c>
      <c r="D88" s="201" t="s">
        <v>129</v>
      </c>
      <c r="E88" s="202" t="s">
        <v>1001</v>
      </c>
      <c r="F88" s="203" t="s">
        <v>1002</v>
      </c>
      <c r="G88" s="204" t="s">
        <v>155</v>
      </c>
      <c r="H88" s="205">
        <v>3</v>
      </c>
      <c r="I88" s="206"/>
      <c r="J88" s="207">
        <f>ROUND(I88*H88,2)</f>
        <v>0</v>
      </c>
      <c r="K88" s="208"/>
      <c r="L88" s="46"/>
      <c r="M88" s="209" t="s">
        <v>44</v>
      </c>
      <c r="N88" s="210" t="s">
        <v>53</v>
      </c>
      <c r="O88" s="86"/>
      <c r="P88" s="211">
        <f>O88*H88</f>
        <v>0</v>
      </c>
      <c r="Q88" s="211">
        <v>0</v>
      </c>
      <c r="R88" s="211">
        <f>Q88*H88</f>
        <v>0</v>
      </c>
      <c r="S88" s="211">
        <v>0</v>
      </c>
      <c r="T88" s="212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3" t="s">
        <v>535</v>
      </c>
      <c r="AT88" s="213" t="s">
        <v>129</v>
      </c>
      <c r="AU88" s="213" t="s">
        <v>21</v>
      </c>
      <c r="AY88" s="18" t="s">
        <v>128</v>
      </c>
      <c r="BE88" s="214">
        <f>IF(N88="základní",J88,0)</f>
        <v>0</v>
      </c>
      <c r="BF88" s="214">
        <f>IF(N88="snížená",J88,0)</f>
        <v>0</v>
      </c>
      <c r="BG88" s="214">
        <f>IF(N88="zákl. přenesená",J88,0)</f>
        <v>0</v>
      </c>
      <c r="BH88" s="214">
        <f>IF(N88="sníž. přenesená",J88,0)</f>
        <v>0</v>
      </c>
      <c r="BI88" s="214">
        <f>IF(N88="nulová",J88,0)</f>
        <v>0</v>
      </c>
      <c r="BJ88" s="18" t="s">
        <v>90</v>
      </c>
      <c r="BK88" s="214">
        <f>ROUND(I88*H88,2)</f>
        <v>0</v>
      </c>
      <c r="BL88" s="18" t="s">
        <v>535</v>
      </c>
      <c r="BM88" s="213" t="s">
        <v>1003</v>
      </c>
    </row>
    <row r="89" s="2" customFormat="1" ht="16.5" customHeight="1">
      <c r="A89" s="40"/>
      <c r="B89" s="41"/>
      <c r="C89" s="201" t="s">
        <v>138</v>
      </c>
      <c r="D89" s="201" t="s">
        <v>129</v>
      </c>
      <c r="E89" s="202" t="s">
        <v>1004</v>
      </c>
      <c r="F89" s="203" t="s">
        <v>1005</v>
      </c>
      <c r="G89" s="204" t="s">
        <v>155</v>
      </c>
      <c r="H89" s="205">
        <v>30</v>
      </c>
      <c r="I89" s="206"/>
      <c r="J89" s="207">
        <f>ROUND(I89*H89,2)</f>
        <v>0</v>
      </c>
      <c r="K89" s="208"/>
      <c r="L89" s="46"/>
      <c r="M89" s="209" t="s">
        <v>44</v>
      </c>
      <c r="N89" s="210" t="s">
        <v>53</v>
      </c>
      <c r="O89" s="86"/>
      <c r="P89" s="211">
        <f>O89*H89</f>
        <v>0</v>
      </c>
      <c r="Q89" s="211">
        <v>0</v>
      </c>
      <c r="R89" s="211">
        <f>Q89*H89</f>
        <v>0</v>
      </c>
      <c r="S89" s="211">
        <v>0</v>
      </c>
      <c r="T89" s="212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3" t="s">
        <v>535</v>
      </c>
      <c r="AT89" s="213" t="s">
        <v>129</v>
      </c>
      <c r="AU89" s="213" t="s">
        <v>21</v>
      </c>
      <c r="AY89" s="18" t="s">
        <v>128</v>
      </c>
      <c r="BE89" s="214">
        <f>IF(N89="základní",J89,0)</f>
        <v>0</v>
      </c>
      <c r="BF89" s="214">
        <f>IF(N89="snížená",J89,0)</f>
        <v>0</v>
      </c>
      <c r="BG89" s="214">
        <f>IF(N89="zákl. přenesená",J89,0)</f>
        <v>0</v>
      </c>
      <c r="BH89" s="214">
        <f>IF(N89="sníž. přenesená",J89,0)</f>
        <v>0</v>
      </c>
      <c r="BI89" s="214">
        <f>IF(N89="nulová",J89,0)</f>
        <v>0</v>
      </c>
      <c r="BJ89" s="18" t="s">
        <v>90</v>
      </c>
      <c r="BK89" s="214">
        <f>ROUND(I89*H89,2)</f>
        <v>0</v>
      </c>
      <c r="BL89" s="18" t="s">
        <v>535</v>
      </c>
      <c r="BM89" s="213" t="s">
        <v>1006</v>
      </c>
    </row>
    <row r="90" s="2" customFormat="1" ht="24.15" customHeight="1">
      <c r="A90" s="40"/>
      <c r="B90" s="41"/>
      <c r="C90" s="201" t="s">
        <v>133</v>
      </c>
      <c r="D90" s="201" t="s">
        <v>129</v>
      </c>
      <c r="E90" s="202" t="s">
        <v>1007</v>
      </c>
      <c r="F90" s="203" t="s">
        <v>1008</v>
      </c>
      <c r="G90" s="204" t="s">
        <v>1009</v>
      </c>
      <c r="H90" s="205">
        <v>3</v>
      </c>
      <c r="I90" s="206"/>
      <c r="J90" s="207">
        <f>ROUND(I90*H90,2)</f>
        <v>0</v>
      </c>
      <c r="K90" s="208"/>
      <c r="L90" s="46"/>
      <c r="M90" s="209" t="s">
        <v>44</v>
      </c>
      <c r="N90" s="210" t="s">
        <v>53</v>
      </c>
      <c r="O90" s="86"/>
      <c r="P90" s="211">
        <f>O90*H90</f>
        <v>0</v>
      </c>
      <c r="Q90" s="211">
        <v>0</v>
      </c>
      <c r="R90" s="211">
        <f>Q90*H90</f>
        <v>0</v>
      </c>
      <c r="S90" s="211">
        <v>0</v>
      </c>
      <c r="T90" s="212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3" t="s">
        <v>535</v>
      </c>
      <c r="AT90" s="213" t="s">
        <v>129</v>
      </c>
      <c r="AU90" s="213" t="s">
        <v>21</v>
      </c>
      <c r="AY90" s="18" t="s">
        <v>128</v>
      </c>
      <c r="BE90" s="214">
        <f>IF(N90="základní",J90,0)</f>
        <v>0</v>
      </c>
      <c r="BF90" s="214">
        <f>IF(N90="snížená",J90,0)</f>
        <v>0</v>
      </c>
      <c r="BG90" s="214">
        <f>IF(N90="zákl. přenesená",J90,0)</f>
        <v>0</v>
      </c>
      <c r="BH90" s="214">
        <f>IF(N90="sníž. přenesená",J90,0)</f>
        <v>0</v>
      </c>
      <c r="BI90" s="214">
        <f>IF(N90="nulová",J90,0)</f>
        <v>0</v>
      </c>
      <c r="BJ90" s="18" t="s">
        <v>90</v>
      </c>
      <c r="BK90" s="214">
        <f>ROUND(I90*H90,2)</f>
        <v>0</v>
      </c>
      <c r="BL90" s="18" t="s">
        <v>535</v>
      </c>
      <c r="BM90" s="213" t="s">
        <v>1010</v>
      </c>
    </row>
    <row r="91" s="2" customFormat="1" ht="16.5" customHeight="1">
      <c r="A91" s="40"/>
      <c r="B91" s="41"/>
      <c r="C91" s="201" t="s">
        <v>127</v>
      </c>
      <c r="D91" s="201" t="s">
        <v>129</v>
      </c>
      <c r="E91" s="202" t="s">
        <v>1011</v>
      </c>
      <c r="F91" s="203" t="s">
        <v>1012</v>
      </c>
      <c r="G91" s="204" t="s">
        <v>1009</v>
      </c>
      <c r="H91" s="205">
        <v>3</v>
      </c>
      <c r="I91" s="206"/>
      <c r="J91" s="207">
        <f>ROUND(I91*H91,2)</f>
        <v>0</v>
      </c>
      <c r="K91" s="208"/>
      <c r="L91" s="46"/>
      <c r="M91" s="209" t="s">
        <v>44</v>
      </c>
      <c r="N91" s="210" t="s">
        <v>53</v>
      </c>
      <c r="O91" s="86"/>
      <c r="P91" s="211">
        <f>O91*H91</f>
        <v>0</v>
      </c>
      <c r="Q91" s="211">
        <v>0</v>
      </c>
      <c r="R91" s="211">
        <f>Q91*H91</f>
        <v>0</v>
      </c>
      <c r="S91" s="211">
        <v>0</v>
      </c>
      <c r="T91" s="212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3" t="s">
        <v>535</v>
      </c>
      <c r="AT91" s="213" t="s">
        <v>129</v>
      </c>
      <c r="AU91" s="213" t="s">
        <v>21</v>
      </c>
      <c r="AY91" s="18" t="s">
        <v>128</v>
      </c>
      <c r="BE91" s="214">
        <f>IF(N91="základní",J91,0)</f>
        <v>0</v>
      </c>
      <c r="BF91" s="214">
        <f>IF(N91="snížená",J91,0)</f>
        <v>0</v>
      </c>
      <c r="BG91" s="214">
        <f>IF(N91="zákl. přenesená",J91,0)</f>
        <v>0</v>
      </c>
      <c r="BH91" s="214">
        <f>IF(N91="sníž. přenesená",J91,0)</f>
        <v>0</v>
      </c>
      <c r="BI91" s="214">
        <f>IF(N91="nulová",J91,0)</f>
        <v>0</v>
      </c>
      <c r="BJ91" s="18" t="s">
        <v>90</v>
      </c>
      <c r="BK91" s="214">
        <f>ROUND(I91*H91,2)</f>
        <v>0</v>
      </c>
      <c r="BL91" s="18" t="s">
        <v>535</v>
      </c>
      <c r="BM91" s="213" t="s">
        <v>1013</v>
      </c>
    </row>
    <row r="92" s="2" customFormat="1" ht="24.15" customHeight="1">
      <c r="A92" s="40"/>
      <c r="B92" s="41"/>
      <c r="C92" s="201" t="s">
        <v>148</v>
      </c>
      <c r="D92" s="201" t="s">
        <v>129</v>
      </c>
      <c r="E92" s="202" t="s">
        <v>1014</v>
      </c>
      <c r="F92" s="203" t="s">
        <v>1015</v>
      </c>
      <c r="G92" s="204" t="s">
        <v>1009</v>
      </c>
      <c r="H92" s="205">
        <v>3</v>
      </c>
      <c r="I92" s="206"/>
      <c r="J92" s="207">
        <f>ROUND(I92*H92,2)</f>
        <v>0</v>
      </c>
      <c r="K92" s="208"/>
      <c r="L92" s="46"/>
      <c r="M92" s="209" t="s">
        <v>44</v>
      </c>
      <c r="N92" s="210" t="s">
        <v>53</v>
      </c>
      <c r="O92" s="86"/>
      <c r="P92" s="211">
        <f>O92*H92</f>
        <v>0</v>
      </c>
      <c r="Q92" s="211">
        <v>0</v>
      </c>
      <c r="R92" s="211">
        <f>Q92*H92</f>
        <v>0</v>
      </c>
      <c r="S92" s="211">
        <v>0</v>
      </c>
      <c r="T92" s="212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3" t="s">
        <v>535</v>
      </c>
      <c r="AT92" s="213" t="s">
        <v>129</v>
      </c>
      <c r="AU92" s="213" t="s">
        <v>21</v>
      </c>
      <c r="AY92" s="18" t="s">
        <v>128</v>
      </c>
      <c r="BE92" s="214">
        <f>IF(N92="základní",J92,0)</f>
        <v>0</v>
      </c>
      <c r="BF92" s="214">
        <f>IF(N92="snížená",J92,0)</f>
        <v>0</v>
      </c>
      <c r="BG92" s="214">
        <f>IF(N92="zákl. přenesená",J92,0)</f>
        <v>0</v>
      </c>
      <c r="BH92" s="214">
        <f>IF(N92="sníž. přenesená",J92,0)</f>
        <v>0</v>
      </c>
      <c r="BI92" s="214">
        <f>IF(N92="nulová",J92,0)</f>
        <v>0</v>
      </c>
      <c r="BJ92" s="18" t="s">
        <v>90</v>
      </c>
      <c r="BK92" s="214">
        <f>ROUND(I92*H92,2)</f>
        <v>0</v>
      </c>
      <c r="BL92" s="18" t="s">
        <v>535</v>
      </c>
      <c r="BM92" s="213" t="s">
        <v>1016</v>
      </c>
    </row>
    <row r="93" s="11" customFormat="1" ht="22.8" customHeight="1">
      <c r="A93" s="11"/>
      <c r="B93" s="187"/>
      <c r="C93" s="188"/>
      <c r="D93" s="189" t="s">
        <v>81</v>
      </c>
      <c r="E93" s="226" t="s">
        <v>1017</v>
      </c>
      <c r="F93" s="226" t="s">
        <v>1018</v>
      </c>
      <c r="G93" s="188"/>
      <c r="H93" s="188"/>
      <c r="I93" s="191"/>
      <c r="J93" s="227">
        <f>BK93</f>
        <v>0</v>
      </c>
      <c r="K93" s="188"/>
      <c r="L93" s="193"/>
      <c r="M93" s="194"/>
      <c r="N93" s="195"/>
      <c r="O93" s="195"/>
      <c r="P93" s="196">
        <f>SUM(P94:P125)</f>
        <v>0</v>
      </c>
      <c r="Q93" s="195"/>
      <c r="R93" s="196">
        <f>SUM(R94:R125)</f>
        <v>0</v>
      </c>
      <c r="S93" s="195"/>
      <c r="T93" s="197">
        <f>SUM(T94:T125)</f>
        <v>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8" t="s">
        <v>138</v>
      </c>
      <c r="AT93" s="199" t="s">
        <v>81</v>
      </c>
      <c r="AU93" s="199" t="s">
        <v>90</v>
      </c>
      <c r="AY93" s="198" t="s">
        <v>128</v>
      </c>
      <c r="BK93" s="200">
        <f>SUM(BK94:BK125)</f>
        <v>0</v>
      </c>
    </row>
    <row r="94" s="2" customFormat="1" ht="16.5" customHeight="1">
      <c r="A94" s="40"/>
      <c r="B94" s="41"/>
      <c r="C94" s="201" t="s">
        <v>152</v>
      </c>
      <c r="D94" s="201" t="s">
        <v>129</v>
      </c>
      <c r="E94" s="202" t="s">
        <v>1019</v>
      </c>
      <c r="F94" s="203" t="s">
        <v>1020</v>
      </c>
      <c r="G94" s="204" t="s">
        <v>216</v>
      </c>
      <c r="H94" s="205">
        <v>25</v>
      </c>
      <c r="I94" s="206"/>
      <c r="J94" s="207">
        <f>ROUND(I94*H94,2)</f>
        <v>0</v>
      </c>
      <c r="K94" s="208"/>
      <c r="L94" s="46"/>
      <c r="M94" s="209" t="s">
        <v>44</v>
      </c>
      <c r="N94" s="210" t="s">
        <v>53</v>
      </c>
      <c r="O94" s="86"/>
      <c r="P94" s="211">
        <f>O94*H94</f>
        <v>0</v>
      </c>
      <c r="Q94" s="211">
        <v>0</v>
      </c>
      <c r="R94" s="211">
        <f>Q94*H94</f>
        <v>0</v>
      </c>
      <c r="S94" s="211">
        <v>0</v>
      </c>
      <c r="T94" s="212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3" t="s">
        <v>535</v>
      </c>
      <c r="AT94" s="213" t="s">
        <v>129</v>
      </c>
      <c r="AU94" s="213" t="s">
        <v>21</v>
      </c>
      <c r="AY94" s="18" t="s">
        <v>128</v>
      </c>
      <c r="BE94" s="214">
        <f>IF(N94="základní",J94,0)</f>
        <v>0</v>
      </c>
      <c r="BF94" s="214">
        <f>IF(N94="snížená",J94,0)</f>
        <v>0</v>
      </c>
      <c r="BG94" s="214">
        <f>IF(N94="zákl. přenesená",J94,0)</f>
        <v>0</v>
      </c>
      <c r="BH94" s="214">
        <f>IF(N94="sníž. přenesená",J94,0)</f>
        <v>0</v>
      </c>
      <c r="BI94" s="214">
        <f>IF(N94="nulová",J94,0)</f>
        <v>0</v>
      </c>
      <c r="BJ94" s="18" t="s">
        <v>90</v>
      </c>
      <c r="BK94" s="214">
        <f>ROUND(I94*H94,2)</f>
        <v>0</v>
      </c>
      <c r="BL94" s="18" t="s">
        <v>535</v>
      </c>
      <c r="BM94" s="213" t="s">
        <v>1021</v>
      </c>
    </row>
    <row r="95" s="2" customFormat="1" ht="16.5" customHeight="1">
      <c r="A95" s="40"/>
      <c r="B95" s="41"/>
      <c r="C95" s="201" t="s">
        <v>213</v>
      </c>
      <c r="D95" s="201" t="s">
        <v>129</v>
      </c>
      <c r="E95" s="202" t="s">
        <v>1022</v>
      </c>
      <c r="F95" s="203" t="s">
        <v>1023</v>
      </c>
      <c r="G95" s="204" t="s">
        <v>216</v>
      </c>
      <c r="H95" s="205">
        <v>100</v>
      </c>
      <c r="I95" s="206"/>
      <c r="J95" s="207">
        <f>ROUND(I95*H95,2)</f>
        <v>0</v>
      </c>
      <c r="K95" s="208"/>
      <c r="L95" s="46"/>
      <c r="M95" s="209" t="s">
        <v>44</v>
      </c>
      <c r="N95" s="210" t="s">
        <v>53</v>
      </c>
      <c r="O95" s="86"/>
      <c r="P95" s="211">
        <f>O95*H95</f>
        <v>0</v>
      </c>
      <c r="Q95" s="211">
        <v>0</v>
      </c>
      <c r="R95" s="211">
        <f>Q95*H95</f>
        <v>0</v>
      </c>
      <c r="S95" s="211">
        <v>0</v>
      </c>
      <c r="T95" s="212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3" t="s">
        <v>535</v>
      </c>
      <c r="AT95" s="213" t="s">
        <v>129</v>
      </c>
      <c r="AU95" s="213" t="s">
        <v>21</v>
      </c>
      <c r="AY95" s="18" t="s">
        <v>128</v>
      </c>
      <c r="BE95" s="214">
        <f>IF(N95="základní",J95,0)</f>
        <v>0</v>
      </c>
      <c r="BF95" s="214">
        <f>IF(N95="snížená",J95,0)</f>
        <v>0</v>
      </c>
      <c r="BG95" s="214">
        <f>IF(N95="zákl. přenesená",J95,0)</f>
        <v>0</v>
      </c>
      <c r="BH95" s="214">
        <f>IF(N95="sníž. přenesená",J95,0)</f>
        <v>0</v>
      </c>
      <c r="BI95" s="214">
        <f>IF(N95="nulová",J95,0)</f>
        <v>0</v>
      </c>
      <c r="BJ95" s="18" t="s">
        <v>90</v>
      </c>
      <c r="BK95" s="214">
        <f>ROUND(I95*H95,2)</f>
        <v>0</v>
      </c>
      <c r="BL95" s="18" t="s">
        <v>535</v>
      </c>
      <c r="BM95" s="213" t="s">
        <v>1024</v>
      </c>
    </row>
    <row r="96" s="2" customFormat="1" ht="16.5" customHeight="1">
      <c r="A96" s="40"/>
      <c r="B96" s="41"/>
      <c r="C96" s="201" t="s">
        <v>221</v>
      </c>
      <c r="D96" s="201" t="s">
        <v>129</v>
      </c>
      <c r="E96" s="202" t="s">
        <v>1025</v>
      </c>
      <c r="F96" s="203" t="s">
        <v>1026</v>
      </c>
      <c r="G96" s="204" t="s">
        <v>216</v>
      </c>
      <c r="H96" s="205">
        <v>50</v>
      </c>
      <c r="I96" s="206"/>
      <c r="J96" s="207">
        <f>ROUND(I96*H96,2)</f>
        <v>0</v>
      </c>
      <c r="K96" s="208"/>
      <c r="L96" s="46"/>
      <c r="M96" s="209" t="s">
        <v>44</v>
      </c>
      <c r="N96" s="210" t="s">
        <v>53</v>
      </c>
      <c r="O96" s="86"/>
      <c r="P96" s="211">
        <f>O96*H96</f>
        <v>0</v>
      </c>
      <c r="Q96" s="211">
        <v>0</v>
      </c>
      <c r="R96" s="211">
        <f>Q96*H96</f>
        <v>0</v>
      </c>
      <c r="S96" s="211">
        <v>0</v>
      </c>
      <c r="T96" s="212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3" t="s">
        <v>535</v>
      </c>
      <c r="AT96" s="213" t="s">
        <v>129</v>
      </c>
      <c r="AU96" s="213" t="s">
        <v>21</v>
      </c>
      <c r="AY96" s="18" t="s">
        <v>128</v>
      </c>
      <c r="BE96" s="214">
        <f>IF(N96="základní",J96,0)</f>
        <v>0</v>
      </c>
      <c r="BF96" s="214">
        <f>IF(N96="snížená",J96,0)</f>
        <v>0</v>
      </c>
      <c r="BG96" s="214">
        <f>IF(N96="zákl. přenesená",J96,0)</f>
        <v>0</v>
      </c>
      <c r="BH96" s="214">
        <f>IF(N96="sníž. přenesená",J96,0)</f>
        <v>0</v>
      </c>
      <c r="BI96" s="214">
        <f>IF(N96="nulová",J96,0)</f>
        <v>0</v>
      </c>
      <c r="BJ96" s="18" t="s">
        <v>90</v>
      </c>
      <c r="BK96" s="214">
        <f>ROUND(I96*H96,2)</f>
        <v>0</v>
      </c>
      <c r="BL96" s="18" t="s">
        <v>535</v>
      </c>
      <c r="BM96" s="213" t="s">
        <v>1027</v>
      </c>
    </row>
    <row r="97" s="2" customFormat="1" ht="16.5" customHeight="1">
      <c r="A97" s="40"/>
      <c r="B97" s="41"/>
      <c r="C97" s="201" t="s">
        <v>232</v>
      </c>
      <c r="D97" s="201" t="s">
        <v>129</v>
      </c>
      <c r="E97" s="202" t="s">
        <v>1028</v>
      </c>
      <c r="F97" s="203" t="s">
        <v>1029</v>
      </c>
      <c r="G97" s="204" t="s">
        <v>155</v>
      </c>
      <c r="H97" s="205">
        <v>2</v>
      </c>
      <c r="I97" s="206"/>
      <c r="J97" s="207">
        <f>ROUND(I97*H97,2)</f>
        <v>0</v>
      </c>
      <c r="K97" s="208"/>
      <c r="L97" s="46"/>
      <c r="M97" s="209" t="s">
        <v>44</v>
      </c>
      <c r="N97" s="210" t="s">
        <v>53</v>
      </c>
      <c r="O97" s="86"/>
      <c r="P97" s="211">
        <f>O97*H97</f>
        <v>0</v>
      </c>
      <c r="Q97" s="211">
        <v>0</v>
      </c>
      <c r="R97" s="211">
        <f>Q97*H97</f>
        <v>0</v>
      </c>
      <c r="S97" s="211">
        <v>0</v>
      </c>
      <c r="T97" s="212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3" t="s">
        <v>535</v>
      </c>
      <c r="AT97" s="213" t="s">
        <v>129</v>
      </c>
      <c r="AU97" s="213" t="s">
        <v>21</v>
      </c>
      <c r="AY97" s="18" t="s">
        <v>128</v>
      </c>
      <c r="BE97" s="214">
        <f>IF(N97="základní",J97,0)</f>
        <v>0</v>
      </c>
      <c r="BF97" s="214">
        <f>IF(N97="snížená",J97,0)</f>
        <v>0</v>
      </c>
      <c r="BG97" s="214">
        <f>IF(N97="zákl. přenesená",J97,0)</f>
        <v>0</v>
      </c>
      <c r="BH97" s="214">
        <f>IF(N97="sníž. přenesená",J97,0)</f>
        <v>0</v>
      </c>
      <c r="BI97" s="214">
        <f>IF(N97="nulová",J97,0)</f>
        <v>0</v>
      </c>
      <c r="BJ97" s="18" t="s">
        <v>90</v>
      </c>
      <c r="BK97" s="214">
        <f>ROUND(I97*H97,2)</f>
        <v>0</v>
      </c>
      <c r="BL97" s="18" t="s">
        <v>535</v>
      </c>
      <c r="BM97" s="213" t="s">
        <v>1030</v>
      </c>
    </row>
    <row r="98" s="2" customFormat="1" ht="16.5" customHeight="1">
      <c r="A98" s="40"/>
      <c r="B98" s="41"/>
      <c r="C98" s="201" t="s">
        <v>251</v>
      </c>
      <c r="D98" s="201" t="s">
        <v>129</v>
      </c>
      <c r="E98" s="202" t="s">
        <v>1031</v>
      </c>
      <c r="F98" s="203" t="s">
        <v>1032</v>
      </c>
      <c r="G98" s="204" t="s">
        <v>216</v>
      </c>
      <c r="H98" s="205">
        <v>40</v>
      </c>
      <c r="I98" s="206"/>
      <c r="J98" s="207">
        <f>ROUND(I98*H98,2)</f>
        <v>0</v>
      </c>
      <c r="K98" s="208"/>
      <c r="L98" s="46"/>
      <c r="M98" s="209" t="s">
        <v>44</v>
      </c>
      <c r="N98" s="210" t="s">
        <v>53</v>
      </c>
      <c r="O98" s="86"/>
      <c r="P98" s="211">
        <f>O98*H98</f>
        <v>0</v>
      </c>
      <c r="Q98" s="211">
        <v>0</v>
      </c>
      <c r="R98" s="211">
        <f>Q98*H98</f>
        <v>0</v>
      </c>
      <c r="S98" s="211">
        <v>0</v>
      </c>
      <c r="T98" s="212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3" t="s">
        <v>535</v>
      </c>
      <c r="AT98" s="213" t="s">
        <v>129</v>
      </c>
      <c r="AU98" s="213" t="s">
        <v>21</v>
      </c>
      <c r="AY98" s="18" t="s">
        <v>128</v>
      </c>
      <c r="BE98" s="214">
        <f>IF(N98="základní",J98,0)</f>
        <v>0</v>
      </c>
      <c r="BF98" s="214">
        <f>IF(N98="snížená",J98,0)</f>
        <v>0</v>
      </c>
      <c r="BG98" s="214">
        <f>IF(N98="zákl. přenesená",J98,0)</f>
        <v>0</v>
      </c>
      <c r="BH98" s="214">
        <f>IF(N98="sníž. přenesená",J98,0)</f>
        <v>0</v>
      </c>
      <c r="BI98" s="214">
        <f>IF(N98="nulová",J98,0)</f>
        <v>0</v>
      </c>
      <c r="BJ98" s="18" t="s">
        <v>90</v>
      </c>
      <c r="BK98" s="214">
        <f>ROUND(I98*H98,2)</f>
        <v>0</v>
      </c>
      <c r="BL98" s="18" t="s">
        <v>535</v>
      </c>
      <c r="BM98" s="213" t="s">
        <v>1033</v>
      </c>
    </row>
    <row r="99" s="2" customFormat="1" ht="16.5" customHeight="1">
      <c r="A99" s="40"/>
      <c r="B99" s="41"/>
      <c r="C99" s="201" t="s">
        <v>256</v>
      </c>
      <c r="D99" s="201" t="s">
        <v>129</v>
      </c>
      <c r="E99" s="202" t="s">
        <v>1034</v>
      </c>
      <c r="F99" s="203" t="s">
        <v>1035</v>
      </c>
      <c r="G99" s="204" t="s">
        <v>216</v>
      </c>
      <c r="H99" s="205">
        <v>150</v>
      </c>
      <c r="I99" s="206"/>
      <c r="J99" s="207">
        <f>ROUND(I99*H99,2)</f>
        <v>0</v>
      </c>
      <c r="K99" s="208"/>
      <c r="L99" s="46"/>
      <c r="M99" s="209" t="s">
        <v>44</v>
      </c>
      <c r="N99" s="210" t="s">
        <v>53</v>
      </c>
      <c r="O99" s="86"/>
      <c r="P99" s="211">
        <f>O99*H99</f>
        <v>0</v>
      </c>
      <c r="Q99" s="211">
        <v>0</v>
      </c>
      <c r="R99" s="211">
        <f>Q99*H99</f>
        <v>0</v>
      </c>
      <c r="S99" s="211">
        <v>0</v>
      </c>
      <c r="T99" s="212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3" t="s">
        <v>535</v>
      </c>
      <c r="AT99" s="213" t="s">
        <v>129</v>
      </c>
      <c r="AU99" s="213" t="s">
        <v>21</v>
      </c>
      <c r="AY99" s="18" t="s">
        <v>128</v>
      </c>
      <c r="BE99" s="214">
        <f>IF(N99="základní",J99,0)</f>
        <v>0</v>
      </c>
      <c r="BF99" s="214">
        <f>IF(N99="snížená",J99,0)</f>
        <v>0</v>
      </c>
      <c r="BG99" s="214">
        <f>IF(N99="zákl. přenesená",J99,0)</f>
        <v>0</v>
      </c>
      <c r="BH99" s="214">
        <f>IF(N99="sníž. přenesená",J99,0)</f>
        <v>0</v>
      </c>
      <c r="BI99" s="214">
        <f>IF(N99="nulová",J99,0)</f>
        <v>0</v>
      </c>
      <c r="BJ99" s="18" t="s">
        <v>90</v>
      </c>
      <c r="BK99" s="214">
        <f>ROUND(I99*H99,2)</f>
        <v>0</v>
      </c>
      <c r="BL99" s="18" t="s">
        <v>535</v>
      </c>
      <c r="BM99" s="213" t="s">
        <v>1036</v>
      </c>
    </row>
    <row r="100" s="2" customFormat="1" ht="16.5" customHeight="1">
      <c r="A100" s="40"/>
      <c r="B100" s="41"/>
      <c r="C100" s="201" t="s">
        <v>264</v>
      </c>
      <c r="D100" s="201" t="s">
        <v>129</v>
      </c>
      <c r="E100" s="202" t="s">
        <v>1037</v>
      </c>
      <c r="F100" s="203" t="s">
        <v>1005</v>
      </c>
      <c r="G100" s="204" t="s">
        <v>155</v>
      </c>
      <c r="H100" s="205">
        <v>66</v>
      </c>
      <c r="I100" s="206"/>
      <c r="J100" s="207">
        <f>ROUND(I100*H100,2)</f>
        <v>0</v>
      </c>
      <c r="K100" s="208"/>
      <c r="L100" s="46"/>
      <c r="M100" s="209" t="s">
        <v>44</v>
      </c>
      <c r="N100" s="210" t="s">
        <v>53</v>
      </c>
      <c r="O100" s="86"/>
      <c r="P100" s="211">
        <f>O100*H100</f>
        <v>0</v>
      </c>
      <c r="Q100" s="211">
        <v>0</v>
      </c>
      <c r="R100" s="211">
        <f>Q100*H100</f>
        <v>0</v>
      </c>
      <c r="S100" s="211">
        <v>0</v>
      </c>
      <c r="T100" s="212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3" t="s">
        <v>535</v>
      </c>
      <c r="AT100" s="213" t="s">
        <v>129</v>
      </c>
      <c r="AU100" s="213" t="s">
        <v>21</v>
      </c>
      <c r="AY100" s="18" t="s">
        <v>128</v>
      </c>
      <c r="BE100" s="214">
        <f>IF(N100="základní",J100,0)</f>
        <v>0</v>
      </c>
      <c r="BF100" s="214">
        <f>IF(N100="snížená",J100,0)</f>
        <v>0</v>
      </c>
      <c r="BG100" s="214">
        <f>IF(N100="zákl. přenesená",J100,0)</f>
        <v>0</v>
      </c>
      <c r="BH100" s="214">
        <f>IF(N100="sníž. přenesená",J100,0)</f>
        <v>0</v>
      </c>
      <c r="BI100" s="214">
        <f>IF(N100="nulová",J100,0)</f>
        <v>0</v>
      </c>
      <c r="BJ100" s="18" t="s">
        <v>90</v>
      </c>
      <c r="BK100" s="214">
        <f>ROUND(I100*H100,2)</f>
        <v>0</v>
      </c>
      <c r="BL100" s="18" t="s">
        <v>535</v>
      </c>
      <c r="BM100" s="213" t="s">
        <v>1038</v>
      </c>
    </row>
    <row r="101" s="2" customFormat="1" ht="24.15" customHeight="1">
      <c r="A101" s="40"/>
      <c r="B101" s="41"/>
      <c r="C101" s="201" t="s">
        <v>268</v>
      </c>
      <c r="D101" s="201" t="s">
        <v>129</v>
      </c>
      <c r="E101" s="202" t="s">
        <v>1039</v>
      </c>
      <c r="F101" s="203" t="s">
        <v>1040</v>
      </c>
      <c r="G101" s="204" t="s">
        <v>216</v>
      </c>
      <c r="H101" s="205">
        <v>120</v>
      </c>
      <c r="I101" s="206"/>
      <c r="J101" s="207">
        <f>ROUND(I101*H101,2)</f>
        <v>0</v>
      </c>
      <c r="K101" s="208"/>
      <c r="L101" s="46"/>
      <c r="M101" s="209" t="s">
        <v>44</v>
      </c>
      <c r="N101" s="210" t="s">
        <v>53</v>
      </c>
      <c r="O101" s="86"/>
      <c r="P101" s="211">
        <f>O101*H101</f>
        <v>0</v>
      </c>
      <c r="Q101" s="211">
        <v>0</v>
      </c>
      <c r="R101" s="211">
        <f>Q101*H101</f>
        <v>0</v>
      </c>
      <c r="S101" s="211">
        <v>0</v>
      </c>
      <c r="T101" s="212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3" t="s">
        <v>535</v>
      </c>
      <c r="AT101" s="213" t="s">
        <v>129</v>
      </c>
      <c r="AU101" s="213" t="s">
        <v>21</v>
      </c>
      <c r="AY101" s="18" t="s">
        <v>128</v>
      </c>
      <c r="BE101" s="214">
        <f>IF(N101="základní",J101,0)</f>
        <v>0</v>
      </c>
      <c r="BF101" s="214">
        <f>IF(N101="snížená",J101,0)</f>
        <v>0</v>
      </c>
      <c r="BG101" s="214">
        <f>IF(N101="zákl. přenesená",J101,0)</f>
        <v>0</v>
      </c>
      <c r="BH101" s="214">
        <f>IF(N101="sníž. přenesená",J101,0)</f>
        <v>0</v>
      </c>
      <c r="BI101" s="214">
        <f>IF(N101="nulová",J101,0)</f>
        <v>0</v>
      </c>
      <c r="BJ101" s="18" t="s">
        <v>90</v>
      </c>
      <c r="BK101" s="214">
        <f>ROUND(I101*H101,2)</f>
        <v>0</v>
      </c>
      <c r="BL101" s="18" t="s">
        <v>535</v>
      </c>
      <c r="BM101" s="213" t="s">
        <v>1041</v>
      </c>
    </row>
    <row r="102" s="2" customFormat="1" ht="21.75" customHeight="1">
      <c r="A102" s="40"/>
      <c r="B102" s="41"/>
      <c r="C102" s="201" t="s">
        <v>8</v>
      </c>
      <c r="D102" s="201" t="s">
        <v>129</v>
      </c>
      <c r="E102" s="202" t="s">
        <v>1042</v>
      </c>
      <c r="F102" s="203" t="s">
        <v>1043</v>
      </c>
      <c r="G102" s="204" t="s">
        <v>155</v>
      </c>
      <c r="H102" s="205">
        <v>6</v>
      </c>
      <c r="I102" s="206"/>
      <c r="J102" s="207">
        <f>ROUND(I102*H102,2)</f>
        <v>0</v>
      </c>
      <c r="K102" s="208"/>
      <c r="L102" s="46"/>
      <c r="M102" s="209" t="s">
        <v>44</v>
      </c>
      <c r="N102" s="210" t="s">
        <v>53</v>
      </c>
      <c r="O102" s="86"/>
      <c r="P102" s="211">
        <f>O102*H102</f>
        <v>0</v>
      </c>
      <c r="Q102" s="211">
        <v>0</v>
      </c>
      <c r="R102" s="211">
        <f>Q102*H102</f>
        <v>0</v>
      </c>
      <c r="S102" s="211">
        <v>0</v>
      </c>
      <c r="T102" s="212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3" t="s">
        <v>535</v>
      </c>
      <c r="AT102" s="213" t="s">
        <v>129</v>
      </c>
      <c r="AU102" s="213" t="s">
        <v>21</v>
      </c>
      <c r="AY102" s="18" t="s">
        <v>128</v>
      </c>
      <c r="BE102" s="214">
        <f>IF(N102="základní",J102,0)</f>
        <v>0</v>
      </c>
      <c r="BF102" s="214">
        <f>IF(N102="snížená",J102,0)</f>
        <v>0</v>
      </c>
      <c r="BG102" s="214">
        <f>IF(N102="zákl. přenesená",J102,0)</f>
        <v>0</v>
      </c>
      <c r="BH102" s="214">
        <f>IF(N102="sníž. přenesená",J102,0)</f>
        <v>0</v>
      </c>
      <c r="BI102" s="214">
        <f>IF(N102="nulová",J102,0)</f>
        <v>0</v>
      </c>
      <c r="BJ102" s="18" t="s">
        <v>90</v>
      </c>
      <c r="BK102" s="214">
        <f>ROUND(I102*H102,2)</f>
        <v>0</v>
      </c>
      <c r="BL102" s="18" t="s">
        <v>535</v>
      </c>
      <c r="BM102" s="213" t="s">
        <v>1044</v>
      </c>
    </row>
    <row r="103" s="2" customFormat="1" ht="16.5" customHeight="1">
      <c r="A103" s="40"/>
      <c r="B103" s="41"/>
      <c r="C103" s="201" t="s">
        <v>277</v>
      </c>
      <c r="D103" s="201" t="s">
        <v>129</v>
      </c>
      <c r="E103" s="202" t="s">
        <v>1045</v>
      </c>
      <c r="F103" s="203" t="s">
        <v>1046</v>
      </c>
      <c r="G103" s="204" t="s">
        <v>155</v>
      </c>
      <c r="H103" s="205">
        <v>18</v>
      </c>
      <c r="I103" s="206"/>
      <c r="J103" s="207">
        <f>ROUND(I103*H103,2)</f>
        <v>0</v>
      </c>
      <c r="K103" s="208"/>
      <c r="L103" s="46"/>
      <c r="M103" s="209" t="s">
        <v>44</v>
      </c>
      <c r="N103" s="210" t="s">
        <v>53</v>
      </c>
      <c r="O103" s="86"/>
      <c r="P103" s="211">
        <f>O103*H103</f>
        <v>0</v>
      </c>
      <c r="Q103" s="211">
        <v>0</v>
      </c>
      <c r="R103" s="211">
        <f>Q103*H103</f>
        <v>0</v>
      </c>
      <c r="S103" s="211">
        <v>0</v>
      </c>
      <c r="T103" s="212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3" t="s">
        <v>535</v>
      </c>
      <c r="AT103" s="213" t="s">
        <v>129</v>
      </c>
      <c r="AU103" s="213" t="s">
        <v>21</v>
      </c>
      <c r="AY103" s="18" t="s">
        <v>128</v>
      </c>
      <c r="BE103" s="214">
        <f>IF(N103="základní",J103,0)</f>
        <v>0</v>
      </c>
      <c r="BF103" s="214">
        <f>IF(N103="snížená",J103,0)</f>
        <v>0</v>
      </c>
      <c r="BG103" s="214">
        <f>IF(N103="zákl. přenesená",J103,0)</f>
        <v>0</v>
      </c>
      <c r="BH103" s="214">
        <f>IF(N103="sníž. přenesená",J103,0)</f>
        <v>0</v>
      </c>
      <c r="BI103" s="214">
        <f>IF(N103="nulová",J103,0)</f>
        <v>0</v>
      </c>
      <c r="BJ103" s="18" t="s">
        <v>90</v>
      </c>
      <c r="BK103" s="214">
        <f>ROUND(I103*H103,2)</f>
        <v>0</v>
      </c>
      <c r="BL103" s="18" t="s">
        <v>535</v>
      </c>
      <c r="BM103" s="213" t="s">
        <v>1047</v>
      </c>
    </row>
    <row r="104" s="2" customFormat="1" ht="21.75" customHeight="1">
      <c r="A104" s="40"/>
      <c r="B104" s="41"/>
      <c r="C104" s="201" t="s">
        <v>281</v>
      </c>
      <c r="D104" s="201" t="s">
        <v>129</v>
      </c>
      <c r="E104" s="202" t="s">
        <v>1048</v>
      </c>
      <c r="F104" s="203" t="s">
        <v>1049</v>
      </c>
      <c r="G104" s="204" t="s">
        <v>155</v>
      </c>
      <c r="H104" s="205">
        <v>6</v>
      </c>
      <c r="I104" s="206"/>
      <c r="J104" s="207">
        <f>ROUND(I104*H104,2)</f>
        <v>0</v>
      </c>
      <c r="K104" s="208"/>
      <c r="L104" s="46"/>
      <c r="M104" s="209" t="s">
        <v>44</v>
      </c>
      <c r="N104" s="210" t="s">
        <v>53</v>
      </c>
      <c r="O104" s="86"/>
      <c r="P104" s="211">
        <f>O104*H104</f>
        <v>0</v>
      </c>
      <c r="Q104" s="211">
        <v>0</v>
      </c>
      <c r="R104" s="211">
        <f>Q104*H104</f>
        <v>0</v>
      </c>
      <c r="S104" s="211">
        <v>0</v>
      </c>
      <c r="T104" s="212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3" t="s">
        <v>535</v>
      </c>
      <c r="AT104" s="213" t="s">
        <v>129</v>
      </c>
      <c r="AU104" s="213" t="s">
        <v>21</v>
      </c>
      <c r="AY104" s="18" t="s">
        <v>128</v>
      </c>
      <c r="BE104" s="214">
        <f>IF(N104="základní",J104,0)</f>
        <v>0</v>
      </c>
      <c r="BF104" s="214">
        <f>IF(N104="snížená",J104,0)</f>
        <v>0</v>
      </c>
      <c r="BG104" s="214">
        <f>IF(N104="zákl. přenesená",J104,0)</f>
        <v>0</v>
      </c>
      <c r="BH104" s="214">
        <f>IF(N104="sníž. přenesená",J104,0)</f>
        <v>0</v>
      </c>
      <c r="BI104" s="214">
        <f>IF(N104="nulová",J104,0)</f>
        <v>0</v>
      </c>
      <c r="BJ104" s="18" t="s">
        <v>90</v>
      </c>
      <c r="BK104" s="214">
        <f>ROUND(I104*H104,2)</f>
        <v>0</v>
      </c>
      <c r="BL104" s="18" t="s">
        <v>535</v>
      </c>
      <c r="BM104" s="213" t="s">
        <v>1050</v>
      </c>
    </row>
    <row r="105" s="2" customFormat="1" ht="44.25" customHeight="1">
      <c r="A105" s="40"/>
      <c r="B105" s="41"/>
      <c r="C105" s="201" t="s">
        <v>289</v>
      </c>
      <c r="D105" s="201" t="s">
        <v>129</v>
      </c>
      <c r="E105" s="202" t="s">
        <v>1051</v>
      </c>
      <c r="F105" s="203" t="s">
        <v>1052</v>
      </c>
      <c r="G105" s="204" t="s">
        <v>155</v>
      </c>
      <c r="H105" s="205">
        <v>6</v>
      </c>
      <c r="I105" s="206"/>
      <c r="J105" s="207">
        <f>ROUND(I105*H105,2)</f>
        <v>0</v>
      </c>
      <c r="K105" s="208"/>
      <c r="L105" s="46"/>
      <c r="M105" s="209" t="s">
        <v>44</v>
      </c>
      <c r="N105" s="210" t="s">
        <v>53</v>
      </c>
      <c r="O105" s="86"/>
      <c r="P105" s="211">
        <f>O105*H105</f>
        <v>0</v>
      </c>
      <c r="Q105" s="211">
        <v>0</v>
      </c>
      <c r="R105" s="211">
        <f>Q105*H105</f>
        <v>0</v>
      </c>
      <c r="S105" s="211">
        <v>0</v>
      </c>
      <c r="T105" s="212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3" t="s">
        <v>535</v>
      </c>
      <c r="AT105" s="213" t="s">
        <v>129</v>
      </c>
      <c r="AU105" s="213" t="s">
        <v>21</v>
      </c>
      <c r="AY105" s="18" t="s">
        <v>128</v>
      </c>
      <c r="BE105" s="214">
        <f>IF(N105="základní",J105,0)</f>
        <v>0</v>
      </c>
      <c r="BF105" s="214">
        <f>IF(N105="snížená",J105,0)</f>
        <v>0</v>
      </c>
      <c r="BG105" s="214">
        <f>IF(N105="zákl. přenesená",J105,0)</f>
        <v>0</v>
      </c>
      <c r="BH105" s="214">
        <f>IF(N105="sníž. přenesená",J105,0)</f>
        <v>0</v>
      </c>
      <c r="BI105" s="214">
        <f>IF(N105="nulová",J105,0)</f>
        <v>0</v>
      </c>
      <c r="BJ105" s="18" t="s">
        <v>90</v>
      </c>
      <c r="BK105" s="214">
        <f>ROUND(I105*H105,2)</f>
        <v>0</v>
      </c>
      <c r="BL105" s="18" t="s">
        <v>535</v>
      </c>
      <c r="BM105" s="213" t="s">
        <v>1053</v>
      </c>
    </row>
    <row r="106" s="2" customFormat="1" ht="49.05" customHeight="1">
      <c r="A106" s="40"/>
      <c r="B106" s="41"/>
      <c r="C106" s="201" t="s">
        <v>294</v>
      </c>
      <c r="D106" s="201" t="s">
        <v>129</v>
      </c>
      <c r="E106" s="202" t="s">
        <v>1054</v>
      </c>
      <c r="F106" s="203" t="s">
        <v>1055</v>
      </c>
      <c r="G106" s="204" t="s">
        <v>155</v>
      </c>
      <c r="H106" s="205">
        <v>6</v>
      </c>
      <c r="I106" s="206"/>
      <c r="J106" s="207">
        <f>ROUND(I106*H106,2)</f>
        <v>0</v>
      </c>
      <c r="K106" s="208"/>
      <c r="L106" s="46"/>
      <c r="M106" s="209" t="s">
        <v>44</v>
      </c>
      <c r="N106" s="210" t="s">
        <v>53</v>
      </c>
      <c r="O106" s="86"/>
      <c r="P106" s="211">
        <f>O106*H106</f>
        <v>0</v>
      </c>
      <c r="Q106" s="211">
        <v>0</v>
      </c>
      <c r="R106" s="211">
        <f>Q106*H106</f>
        <v>0</v>
      </c>
      <c r="S106" s="211">
        <v>0</v>
      </c>
      <c r="T106" s="212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3" t="s">
        <v>535</v>
      </c>
      <c r="AT106" s="213" t="s">
        <v>129</v>
      </c>
      <c r="AU106" s="213" t="s">
        <v>21</v>
      </c>
      <c r="AY106" s="18" t="s">
        <v>128</v>
      </c>
      <c r="BE106" s="214">
        <f>IF(N106="základní",J106,0)</f>
        <v>0</v>
      </c>
      <c r="BF106" s="214">
        <f>IF(N106="snížená",J106,0)</f>
        <v>0</v>
      </c>
      <c r="BG106" s="214">
        <f>IF(N106="zákl. přenesená",J106,0)</f>
        <v>0</v>
      </c>
      <c r="BH106" s="214">
        <f>IF(N106="sníž. přenesená",J106,0)</f>
        <v>0</v>
      </c>
      <c r="BI106" s="214">
        <f>IF(N106="nulová",J106,0)</f>
        <v>0</v>
      </c>
      <c r="BJ106" s="18" t="s">
        <v>90</v>
      </c>
      <c r="BK106" s="214">
        <f>ROUND(I106*H106,2)</f>
        <v>0</v>
      </c>
      <c r="BL106" s="18" t="s">
        <v>535</v>
      </c>
      <c r="BM106" s="213" t="s">
        <v>1056</v>
      </c>
    </row>
    <row r="107" s="2" customFormat="1" ht="24.15" customHeight="1">
      <c r="A107" s="40"/>
      <c r="B107" s="41"/>
      <c r="C107" s="201" t="s">
        <v>299</v>
      </c>
      <c r="D107" s="201" t="s">
        <v>129</v>
      </c>
      <c r="E107" s="202" t="s">
        <v>1057</v>
      </c>
      <c r="F107" s="203" t="s">
        <v>1058</v>
      </c>
      <c r="G107" s="204" t="s">
        <v>155</v>
      </c>
      <c r="H107" s="205">
        <v>6</v>
      </c>
      <c r="I107" s="206"/>
      <c r="J107" s="207">
        <f>ROUND(I107*H107,2)</f>
        <v>0</v>
      </c>
      <c r="K107" s="208"/>
      <c r="L107" s="46"/>
      <c r="M107" s="209" t="s">
        <v>44</v>
      </c>
      <c r="N107" s="210" t="s">
        <v>53</v>
      </c>
      <c r="O107" s="86"/>
      <c r="P107" s="211">
        <f>O107*H107</f>
        <v>0</v>
      </c>
      <c r="Q107" s="211">
        <v>0</v>
      </c>
      <c r="R107" s="211">
        <f>Q107*H107</f>
        <v>0</v>
      </c>
      <c r="S107" s="211">
        <v>0</v>
      </c>
      <c r="T107" s="212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3" t="s">
        <v>535</v>
      </c>
      <c r="AT107" s="213" t="s">
        <v>129</v>
      </c>
      <c r="AU107" s="213" t="s">
        <v>21</v>
      </c>
      <c r="AY107" s="18" t="s">
        <v>128</v>
      </c>
      <c r="BE107" s="214">
        <f>IF(N107="základní",J107,0)</f>
        <v>0</v>
      </c>
      <c r="BF107" s="214">
        <f>IF(N107="snížená",J107,0)</f>
        <v>0</v>
      </c>
      <c r="BG107" s="214">
        <f>IF(N107="zákl. přenesená",J107,0)</f>
        <v>0</v>
      </c>
      <c r="BH107" s="214">
        <f>IF(N107="sníž. přenesená",J107,0)</f>
        <v>0</v>
      </c>
      <c r="BI107" s="214">
        <f>IF(N107="nulová",J107,0)</f>
        <v>0</v>
      </c>
      <c r="BJ107" s="18" t="s">
        <v>90</v>
      </c>
      <c r="BK107" s="214">
        <f>ROUND(I107*H107,2)</f>
        <v>0</v>
      </c>
      <c r="BL107" s="18" t="s">
        <v>535</v>
      </c>
      <c r="BM107" s="213" t="s">
        <v>1059</v>
      </c>
    </row>
    <row r="108" s="2" customFormat="1" ht="21.75" customHeight="1">
      <c r="A108" s="40"/>
      <c r="B108" s="41"/>
      <c r="C108" s="201" t="s">
        <v>7</v>
      </c>
      <c r="D108" s="201" t="s">
        <v>129</v>
      </c>
      <c r="E108" s="202" t="s">
        <v>1060</v>
      </c>
      <c r="F108" s="203" t="s">
        <v>1061</v>
      </c>
      <c r="G108" s="204" t="s">
        <v>155</v>
      </c>
      <c r="H108" s="205">
        <v>6</v>
      </c>
      <c r="I108" s="206"/>
      <c r="J108" s="207">
        <f>ROUND(I108*H108,2)</f>
        <v>0</v>
      </c>
      <c r="K108" s="208"/>
      <c r="L108" s="46"/>
      <c r="M108" s="209" t="s">
        <v>44</v>
      </c>
      <c r="N108" s="210" t="s">
        <v>53</v>
      </c>
      <c r="O108" s="86"/>
      <c r="P108" s="211">
        <f>O108*H108</f>
        <v>0</v>
      </c>
      <c r="Q108" s="211">
        <v>0</v>
      </c>
      <c r="R108" s="211">
        <f>Q108*H108</f>
        <v>0</v>
      </c>
      <c r="S108" s="211">
        <v>0</v>
      </c>
      <c r="T108" s="212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3" t="s">
        <v>535</v>
      </c>
      <c r="AT108" s="213" t="s">
        <v>129</v>
      </c>
      <c r="AU108" s="213" t="s">
        <v>21</v>
      </c>
      <c r="AY108" s="18" t="s">
        <v>128</v>
      </c>
      <c r="BE108" s="214">
        <f>IF(N108="základní",J108,0)</f>
        <v>0</v>
      </c>
      <c r="BF108" s="214">
        <f>IF(N108="snížená",J108,0)</f>
        <v>0</v>
      </c>
      <c r="BG108" s="214">
        <f>IF(N108="zákl. přenesená",J108,0)</f>
        <v>0</v>
      </c>
      <c r="BH108" s="214">
        <f>IF(N108="sníž. přenesená",J108,0)</f>
        <v>0</v>
      </c>
      <c r="BI108" s="214">
        <f>IF(N108="nulová",J108,0)</f>
        <v>0</v>
      </c>
      <c r="BJ108" s="18" t="s">
        <v>90</v>
      </c>
      <c r="BK108" s="214">
        <f>ROUND(I108*H108,2)</f>
        <v>0</v>
      </c>
      <c r="BL108" s="18" t="s">
        <v>535</v>
      </c>
      <c r="BM108" s="213" t="s">
        <v>1062</v>
      </c>
    </row>
    <row r="109" s="2" customFormat="1" ht="90" customHeight="1">
      <c r="A109" s="40"/>
      <c r="B109" s="41"/>
      <c r="C109" s="201" t="s">
        <v>309</v>
      </c>
      <c r="D109" s="201" t="s">
        <v>129</v>
      </c>
      <c r="E109" s="202" t="s">
        <v>1063</v>
      </c>
      <c r="F109" s="203" t="s">
        <v>1064</v>
      </c>
      <c r="G109" s="204" t="s">
        <v>155</v>
      </c>
      <c r="H109" s="205">
        <v>1</v>
      </c>
      <c r="I109" s="206"/>
      <c r="J109" s="207">
        <f>ROUND(I109*H109,2)</f>
        <v>0</v>
      </c>
      <c r="K109" s="208"/>
      <c r="L109" s="46"/>
      <c r="M109" s="209" t="s">
        <v>44</v>
      </c>
      <c r="N109" s="210" t="s">
        <v>53</v>
      </c>
      <c r="O109" s="86"/>
      <c r="P109" s="211">
        <f>O109*H109</f>
        <v>0</v>
      </c>
      <c r="Q109" s="211">
        <v>0</v>
      </c>
      <c r="R109" s="211">
        <f>Q109*H109</f>
        <v>0</v>
      </c>
      <c r="S109" s="211">
        <v>0</v>
      </c>
      <c r="T109" s="212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3" t="s">
        <v>535</v>
      </c>
      <c r="AT109" s="213" t="s">
        <v>129</v>
      </c>
      <c r="AU109" s="213" t="s">
        <v>21</v>
      </c>
      <c r="AY109" s="18" t="s">
        <v>128</v>
      </c>
      <c r="BE109" s="214">
        <f>IF(N109="základní",J109,0)</f>
        <v>0</v>
      </c>
      <c r="BF109" s="214">
        <f>IF(N109="snížená",J109,0)</f>
        <v>0</v>
      </c>
      <c r="BG109" s="214">
        <f>IF(N109="zákl. přenesená",J109,0)</f>
        <v>0</v>
      </c>
      <c r="BH109" s="214">
        <f>IF(N109="sníž. přenesená",J109,0)</f>
        <v>0</v>
      </c>
      <c r="BI109" s="214">
        <f>IF(N109="nulová",J109,0)</f>
        <v>0</v>
      </c>
      <c r="BJ109" s="18" t="s">
        <v>90</v>
      </c>
      <c r="BK109" s="214">
        <f>ROUND(I109*H109,2)</f>
        <v>0</v>
      </c>
      <c r="BL109" s="18" t="s">
        <v>535</v>
      </c>
      <c r="BM109" s="213" t="s">
        <v>1065</v>
      </c>
    </row>
    <row r="110" s="2" customFormat="1" ht="90" customHeight="1">
      <c r="A110" s="40"/>
      <c r="B110" s="41"/>
      <c r="C110" s="201" t="s">
        <v>315</v>
      </c>
      <c r="D110" s="201" t="s">
        <v>129</v>
      </c>
      <c r="E110" s="202" t="s">
        <v>1066</v>
      </c>
      <c r="F110" s="203" t="s">
        <v>1067</v>
      </c>
      <c r="G110" s="204" t="s">
        <v>155</v>
      </c>
      <c r="H110" s="205">
        <v>1</v>
      </c>
      <c r="I110" s="206"/>
      <c r="J110" s="207">
        <f>ROUND(I110*H110,2)</f>
        <v>0</v>
      </c>
      <c r="K110" s="208"/>
      <c r="L110" s="46"/>
      <c r="M110" s="209" t="s">
        <v>44</v>
      </c>
      <c r="N110" s="210" t="s">
        <v>53</v>
      </c>
      <c r="O110" s="86"/>
      <c r="P110" s="211">
        <f>O110*H110</f>
        <v>0</v>
      </c>
      <c r="Q110" s="211">
        <v>0</v>
      </c>
      <c r="R110" s="211">
        <f>Q110*H110</f>
        <v>0</v>
      </c>
      <c r="S110" s="211">
        <v>0</v>
      </c>
      <c r="T110" s="212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3" t="s">
        <v>535</v>
      </c>
      <c r="AT110" s="213" t="s">
        <v>129</v>
      </c>
      <c r="AU110" s="213" t="s">
        <v>21</v>
      </c>
      <c r="AY110" s="18" t="s">
        <v>128</v>
      </c>
      <c r="BE110" s="214">
        <f>IF(N110="základní",J110,0)</f>
        <v>0</v>
      </c>
      <c r="BF110" s="214">
        <f>IF(N110="snížená",J110,0)</f>
        <v>0</v>
      </c>
      <c r="BG110" s="214">
        <f>IF(N110="zákl. přenesená",J110,0)</f>
        <v>0</v>
      </c>
      <c r="BH110" s="214">
        <f>IF(N110="sníž. přenesená",J110,0)</f>
        <v>0</v>
      </c>
      <c r="BI110" s="214">
        <f>IF(N110="nulová",J110,0)</f>
        <v>0</v>
      </c>
      <c r="BJ110" s="18" t="s">
        <v>90</v>
      </c>
      <c r="BK110" s="214">
        <f>ROUND(I110*H110,2)</f>
        <v>0</v>
      </c>
      <c r="BL110" s="18" t="s">
        <v>535</v>
      </c>
      <c r="BM110" s="213" t="s">
        <v>1068</v>
      </c>
    </row>
    <row r="111" s="2" customFormat="1" ht="90" customHeight="1">
      <c r="A111" s="40"/>
      <c r="B111" s="41"/>
      <c r="C111" s="201" t="s">
        <v>321</v>
      </c>
      <c r="D111" s="201" t="s">
        <v>129</v>
      </c>
      <c r="E111" s="202" t="s">
        <v>1069</v>
      </c>
      <c r="F111" s="203" t="s">
        <v>1070</v>
      </c>
      <c r="G111" s="204" t="s">
        <v>155</v>
      </c>
      <c r="H111" s="205">
        <v>2</v>
      </c>
      <c r="I111" s="206"/>
      <c r="J111" s="207">
        <f>ROUND(I111*H111,2)</f>
        <v>0</v>
      </c>
      <c r="K111" s="208"/>
      <c r="L111" s="46"/>
      <c r="M111" s="209" t="s">
        <v>44</v>
      </c>
      <c r="N111" s="210" t="s">
        <v>53</v>
      </c>
      <c r="O111" s="86"/>
      <c r="P111" s="211">
        <f>O111*H111</f>
        <v>0</v>
      </c>
      <c r="Q111" s="211">
        <v>0</v>
      </c>
      <c r="R111" s="211">
        <f>Q111*H111</f>
        <v>0</v>
      </c>
      <c r="S111" s="211">
        <v>0</v>
      </c>
      <c r="T111" s="212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3" t="s">
        <v>535</v>
      </c>
      <c r="AT111" s="213" t="s">
        <v>129</v>
      </c>
      <c r="AU111" s="213" t="s">
        <v>21</v>
      </c>
      <c r="AY111" s="18" t="s">
        <v>128</v>
      </c>
      <c r="BE111" s="214">
        <f>IF(N111="základní",J111,0)</f>
        <v>0</v>
      </c>
      <c r="BF111" s="214">
        <f>IF(N111="snížená",J111,0)</f>
        <v>0</v>
      </c>
      <c r="BG111" s="214">
        <f>IF(N111="zákl. přenesená",J111,0)</f>
        <v>0</v>
      </c>
      <c r="BH111" s="214">
        <f>IF(N111="sníž. přenesená",J111,0)</f>
        <v>0</v>
      </c>
      <c r="BI111" s="214">
        <f>IF(N111="nulová",J111,0)</f>
        <v>0</v>
      </c>
      <c r="BJ111" s="18" t="s">
        <v>90</v>
      </c>
      <c r="BK111" s="214">
        <f>ROUND(I111*H111,2)</f>
        <v>0</v>
      </c>
      <c r="BL111" s="18" t="s">
        <v>535</v>
      </c>
      <c r="BM111" s="213" t="s">
        <v>1071</v>
      </c>
    </row>
    <row r="112" s="2" customFormat="1" ht="90" customHeight="1">
      <c r="A112" s="40"/>
      <c r="B112" s="41"/>
      <c r="C112" s="201" t="s">
        <v>327</v>
      </c>
      <c r="D112" s="201" t="s">
        <v>129</v>
      </c>
      <c r="E112" s="202" t="s">
        <v>1072</v>
      </c>
      <c r="F112" s="203" t="s">
        <v>1073</v>
      </c>
      <c r="G112" s="204" t="s">
        <v>155</v>
      </c>
      <c r="H112" s="205">
        <v>1</v>
      </c>
      <c r="I112" s="206"/>
      <c r="J112" s="207">
        <f>ROUND(I112*H112,2)</f>
        <v>0</v>
      </c>
      <c r="K112" s="208"/>
      <c r="L112" s="46"/>
      <c r="M112" s="209" t="s">
        <v>44</v>
      </c>
      <c r="N112" s="210" t="s">
        <v>53</v>
      </c>
      <c r="O112" s="86"/>
      <c r="P112" s="211">
        <f>O112*H112</f>
        <v>0</v>
      </c>
      <c r="Q112" s="211">
        <v>0</v>
      </c>
      <c r="R112" s="211">
        <f>Q112*H112</f>
        <v>0</v>
      </c>
      <c r="S112" s="211">
        <v>0</v>
      </c>
      <c r="T112" s="212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3" t="s">
        <v>535</v>
      </c>
      <c r="AT112" s="213" t="s">
        <v>129</v>
      </c>
      <c r="AU112" s="213" t="s">
        <v>21</v>
      </c>
      <c r="AY112" s="18" t="s">
        <v>128</v>
      </c>
      <c r="BE112" s="214">
        <f>IF(N112="základní",J112,0)</f>
        <v>0</v>
      </c>
      <c r="BF112" s="214">
        <f>IF(N112="snížená",J112,0)</f>
        <v>0</v>
      </c>
      <c r="BG112" s="214">
        <f>IF(N112="zákl. přenesená",J112,0)</f>
        <v>0</v>
      </c>
      <c r="BH112" s="214">
        <f>IF(N112="sníž. přenesená",J112,0)</f>
        <v>0</v>
      </c>
      <c r="BI112" s="214">
        <f>IF(N112="nulová",J112,0)</f>
        <v>0</v>
      </c>
      <c r="BJ112" s="18" t="s">
        <v>90</v>
      </c>
      <c r="BK112" s="214">
        <f>ROUND(I112*H112,2)</f>
        <v>0</v>
      </c>
      <c r="BL112" s="18" t="s">
        <v>535</v>
      </c>
      <c r="BM112" s="213" t="s">
        <v>1074</v>
      </c>
    </row>
    <row r="113" s="2" customFormat="1" ht="90" customHeight="1">
      <c r="A113" s="40"/>
      <c r="B113" s="41"/>
      <c r="C113" s="201" t="s">
        <v>330</v>
      </c>
      <c r="D113" s="201" t="s">
        <v>129</v>
      </c>
      <c r="E113" s="202" t="s">
        <v>1075</v>
      </c>
      <c r="F113" s="203" t="s">
        <v>1076</v>
      </c>
      <c r="G113" s="204" t="s">
        <v>155</v>
      </c>
      <c r="H113" s="205">
        <v>1</v>
      </c>
      <c r="I113" s="206"/>
      <c r="J113" s="207">
        <f>ROUND(I113*H113,2)</f>
        <v>0</v>
      </c>
      <c r="K113" s="208"/>
      <c r="L113" s="46"/>
      <c r="M113" s="209" t="s">
        <v>44</v>
      </c>
      <c r="N113" s="210" t="s">
        <v>53</v>
      </c>
      <c r="O113" s="86"/>
      <c r="P113" s="211">
        <f>O113*H113</f>
        <v>0</v>
      </c>
      <c r="Q113" s="211">
        <v>0</v>
      </c>
      <c r="R113" s="211">
        <f>Q113*H113</f>
        <v>0</v>
      </c>
      <c r="S113" s="211">
        <v>0</v>
      </c>
      <c r="T113" s="212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3" t="s">
        <v>535</v>
      </c>
      <c r="AT113" s="213" t="s">
        <v>129</v>
      </c>
      <c r="AU113" s="213" t="s">
        <v>21</v>
      </c>
      <c r="AY113" s="18" t="s">
        <v>128</v>
      </c>
      <c r="BE113" s="214">
        <f>IF(N113="základní",J113,0)</f>
        <v>0</v>
      </c>
      <c r="BF113" s="214">
        <f>IF(N113="snížená",J113,0)</f>
        <v>0</v>
      </c>
      <c r="BG113" s="214">
        <f>IF(N113="zákl. přenesená",J113,0)</f>
        <v>0</v>
      </c>
      <c r="BH113" s="214">
        <f>IF(N113="sníž. přenesená",J113,0)</f>
        <v>0</v>
      </c>
      <c r="BI113" s="214">
        <f>IF(N113="nulová",J113,0)</f>
        <v>0</v>
      </c>
      <c r="BJ113" s="18" t="s">
        <v>90</v>
      </c>
      <c r="BK113" s="214">
        <f>ROUND(I113*H113,2)</f>
        <v>0</v>
      </c>
      <c r="BL113" s="18" t="s">
        <v>535</v>
      </c>
      <c r="BM113" s="213" t="s">
        <v>1077</v>
      </c>
    </row>
    <row r="114" s="2" customFormat="1" ht="16.5" customHeight="1">
      <c r="A114" s="40"/>
      <c r="B114" s="41"/>
      <c r="C114" s="201" t="s">
        <v>335</v>
      </c>
      <c r="D114" s="201" t="s">
        <v>129</v>
      </c>
      <c r="E114" s="202" t="s">
        <v>1078</v>
      </c>
      <c r="F114" s="203" t="s">
        <v>1079</v>
      </c>
      <c r="G114" s="204" t="s">
        <v>155</v>
      </c>
      <c r="H114" s="205">
        <v>6</v>
      </c>
      <c r="I114" s="206"/>
      <c r="J114" s="207">
        <f>ROUND(I114*H114,2)</f>
        <v>0</v>
      </c>
      <c r="K114" s="208"/>
      <c r="L114" s="46"/>
      <c r="M114" s="209" t="s">
        <v>44</v>
      </c>
      <c r="N114" s="210" t="s">
        <v>53</v>
      </c>
      <c r="O114" s="86"/>
      <c r="P114" s="211">
        <f>O114*H114</f>
        <v>0</v>
      </c>
      <c r="Q114" s="211">
        <v>0</v>
      </c>
      <c r="R114" s="211">
        <f>Q114*H114</f>
        <v>0</v>
      </c>
      <c r="S114" s="211">
        <v>0</v>
      </c>
      <c r="T114" s="212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3" t="s">
        <v>535</v>
      </c>
      <c r="AT114" s="213" t="s">
        <v>129</v>
      </c>
      <c r="AU114" s="213" t="s">
        <v>21</v>
      </c>
      <c r="AY114" s="18" t="s">
        <v>128</v>
      </c>
      <c r="BE114" s="214">
        <f>IF(N114="základní",J114,0)</f>
        <v>0</v>
      </c>
      <c r="BF114" s="214">
        <f>IF(N114="snížená",J114,0)</f>
        <v>0</v>
      </c>
      <c r="BG114" s="214">
        <f>IF(N114="zákl. přenesená",J114,0)</f>
        <v>0</v>
      </c>
      <c r="BH114" s="214">
        <f>IF(N114="sníž. přenesená",J114,0)</f>
        <v>0</v>
      </c>
      <c r="BI114" s="214">
        <f>IF(N114="nulová",J114,0)</f>
        <v>0</v>
      </c>
      <c r="BJ114" s="18" t="s">
        <v>90</v>
      </c>
      <c r="BK114" s="214">
        <f>ROUND(I114*H114,2)</f>
        <v>0</v>
      </c>
      <c r="BL114" s="18" t="s">
        <v>535</v>
      </c>
      <c r="BM114" s="213" t="s">
        <v>1080</v>
      </c>
    </row>
    <row r="115" s="2" customFormat="1" ht="21.75" customHeight="1">
      <c r="A115" s="40"/>
      <c r="B115" s="41"/>
      <c r="C115" s="201" t="s">
        <v>340</v>
      </c>
      <c r="D115" s="201" t="s">
        <v>129</v>
      </c>
      <c r="E115" s="202" t="s">
        <v>1081</v>
      </c>
      <c r="F115" s="203" t="s">
        <v>1082</v>
      </c>
      <c r="G115" s="204" t="s">
        <v>1009</v>
      </c>
      <c r="H115" s="205">
        <v>6</v>
      </c>
      <c r="I115" s="206"/>
      <c r="J115" s="207">
        <f>ROUND(I115*H115,2)</f>
        <v>0</v>
      </c>
      <c r="K115" s="208"/>
      <c r="L115" s="46"/>
      <c r="M115" s="209" t="s">
        <v>44</v>
      </c>
      <c r="N115" s="210" t="s">
        <v>53</v>
      </c>
      <c r="O115" s="86"/>
      <c r="P115" s="211">
        <f>O115*H115</f>
        <v>0</v>
      </c>
      <c r="Q115" s="211">
        <v>0</v>
      </c>
      <c r="R115" s="211">
        <f>Q115*H115</f>
        <v>0</v>
      </c>
      <c r="S115" s="211">
        <v>0</v>
      </c>
      <c r="T115" s="212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3" t="s">
        <v>535</v>
      </c>
      <c r="AT115" s="213" t="s">
        <v>129</v>
      </c>
      <c r="AU115" s="213" t="s">
        <v>21</v>
      </c>
      <c r="AY115" s="18" t="s">
        <v>128</v>
      </c>
      <c r="BE115" s="214">
        <f>IF(N115="základní",J115,0)</f>
        <v>0</v>
      </c>
      <c r="BF115" s="214">
        <f>IF(N115="snížená",J115,0)</f>
        <v>0</v>
      </c>
      <c r="BG115" s="214">
        <f>IF(N115="zákl. přenesená",J115,0)</f>
        <v>0</v>
      </c>
      <c r="BH115" s="214">
        <f>IF(N115="sníž. přenesená",J115,0)</f>
        <v>0</v>
      </c>
      <c r="BI115" s="214">
        <f>IF(N115="nulová",J115,0)</f>
        <v>0</v>
      </c>
      <c r="BJ115" s="18" t="s">
        <v>90</v>
      </c>
      <c r="BK115" s="214">
        <f>ROUND(I115*H115,2)</f>
        <v>0</v>
      </c>
      <c r="BL115" s="18" t="s">
        <v>535</v>
      </c>
      <c r="BM115" s="213" t="s">
        <v>1083</v>
      </c>
    </row>
    <row r="116" s="2" customFormat="1" ht="24.15" customHeight="1">
      <c r="A116" s="40"/>
      <c r="B116" s="41"/>
      <c r="C116" s="201" t="s">
        <v>345</v>
      </c>
      <c r="D116" s="201" t="s">
        <v>129</v>
      </c>
      <c r="E116" s="202" t="s">
        <v>1084</v>
      </c>
      <c r="F116" s="203" t="s">
        <v>1085</v>
      </c>
      <c r="G116" s="204" t="s">
        <v>1009</v>
      </c>
      <c r="H116" s="205">
        <v>6</v>
      </c>
      <c r="I116" s="206"/>
      <c r="J116" s="207">
        <f>ROUND(I116*H116,2)</f>
        <v>0</v>
      </c>
      <c r="K116" s="208"/>
      <c r="L116" s="46"/>
      <c r="M116" s="209" t="s">
        <v>44</v>
      </c>
      <c r="N116" s="210" t="s">
        <v>53</v>
      </c>
      <c r="O116" s="86"/>
      <c r="P116" s="211">
        <f>O116*H116</f>
        <v>0</v>
      </c>
      <c r="Q116" s="211">
        <v>0</v>
      </c>
      <c r="R116" s="211">
        <f>Q116*H116</f>
        <v>0</v>
      </c>
      <c r="S116" s="211">
        <v>0</v>
      </c>
      <c r="T116" s="212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3" t="s">
        <v>535</v>
      </c>
      <c r="AT116" s="213" t="s">
        <v>129</v>
      </c>
      <c r="AU116" s="213" t="s">
        <v>21</v>
      </c>
      <c r="AY116" s="18" t="s">
        <v>128</v>
      </c>
      <c r="BE116" s="214">
        <f>IF(N116="základní",J116,0)</f>
        <v>0</v>
      </c>
      <c r="BF116" s="214">
        <f>IF(N116="snížená",J116,0)</f>
        <v>0</v>
      </c>
      <c r="BG116" s="214">
        <f>IF(N116="zákl. přenesená",J116,0)</f>
        <v>0</v>
      </c>
      <c r="BH116" s="214">
        <f>IF(N116="sníž. přenesená",J116,0)</f>
        <v>0</v>
      </c>
      <c r="BI116" s="214">
        <f>IF(N116="nulová",J116,0)</f>
        <v>0</v>
      </c>
      <c r="BJ116" s="18" t="s">
        <v>90</v>
      </c>
      <c r="BK116" s="214">
        <f>ROUND(I116*H116,2)</f>
        <v>0</v>
      </c>
      <c r="BL116" s="18" t="s">
        <v>535</v>
      </c>
      <c r="BM116" s="213" t="s">
        <v>1086</v>
      </c>
    </row>
    <row r="117" s="2" customFormat="1" ht="21.75" customHeight="1">
      <c r="A117" s="40"/>
      <c r="B117" s="41"/>
      <c r="C117" s="201" t="s">
        <v>351</v>
      </c>
      <c r="D117" s="201" t="s">
        <v>129</v>
      </c>
      <c r="E117" s="202" t="s">
        <v>1087</v>
      </c>
      <c r="F117" s="203" t="s">
        <v>1088</v>
      </c>
      <c r="G117" s="204" t="s">
        <v>1009</v>
      </c>
      <c r="H117" s="205">
        <v>10</v>
      </c>
      <c r="I117" s="206"/>
      <c r="J117" s="207">
        <f>ROUND(I117*H117,2)</f>
        <v>0</v>
      </c>
      <c r="K117" s="208"/>
      <c r="L117" s="46"/>
      <c r="M117" s="209" t="s">
        <v>44</v>
      </c>
      <c r="N117" s="210" t="s">
        <v>53</v>
      </c>
      <c r="O117" s="86"/>
      <c r="P117" s="211">
        <f>O117*H117</f>
        <v>0</v>
      </c>
      <c r="Q117" s="211">
        <v>0</v>
      </c>
      <c r="R117" s="211">
        <f>Q117*H117</f>
        <v>0</v>
      </c>
      <c r="S117" s="211">
        <v>0</v>
      </c>
      <c r="T117" s="212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3" t="s">
        <v>535</v>
      </c>
      <c r="AT117" s="213" t="s">
        <v>129</v>
      </c>
      <c r="AU117" s="213" t="s">
        <v>21</v>
      </c>
      <c r="AY117" s="18" t="s">
        <v>128</v>
      </c>
      <c r="BE117" s="214">
        <f>IF(N117="základní",J117,0)</f>
        <v>0</v>
      </c>
      <c r="BF117" s="214">
        <f>IF(N117="snížená",J117,0)</f>
        <v>0</v>
      </c>
      <c r="BG117" s="214">
        <f>IF(N117="zákl. přenesená",J117,0)</f>
        <v>0</v>
      </c>
      <c r="BH117" s="214">
        <f>IF(N117="sníž. přenesená",J117,0)</f>
        <v>0</v>
      </c>
      <c r="BI117" s="214">
        <f>IF(N117="nulová",J117,0)</f>
        <v>0</v>
      </c>
      <c r="BJ117" s="18" t="s">
        <v>90</v>
      </c>
      <c r="BK117" s="214">
        <f>ROUND(I117*H117,2)</f>
        <v>0</v>
      </c>
      <c r="BL117" s="18" t="s">
        <v>535</v>
      </c>
      <c r="BM117" s="213" t="s">
        <v>1089</v>
      </c>
    </row>
    <row r="118" s="2" customFormat="1" ht="16.5" customHeight="1">
      <c r="A118" s="40"/>
      <c r="B118" s="41"/>
      <c r="C118" s="201" t="s">
        <v>355</v>
      </c>
      <c r="D118" s="201" t="s">
        <v>129</v>
      </c>
      <c r="E118" s="202" t="s">
        <v>1090</v>
      </c>
      <c r="F118" s="203" t="s">
        <v>1012</v>
      </c>
      <c r="G118" s="204" t="s">
        <v>1009</v>
      </c>
      <c r="H118" s="205">
        <v>6</v>
      </c>
      <c r="I118" s="206"/>
      <c r="J118" s="207">
        <f>ROUND(I118*H118,2)</f>
        <v>0</v>
      </c>
      <c r="K118" s="208"/>
      <c r="L118" s="46"/>
      <c r="M118" s="209" t="s">
        <v>44</v>
      </c>
      <c r="N118" s="210" t="s">
        <v>53</v>
      </c>
      <c r="O118" s="86"/>
      <c r="P118" s="211">
        <f>O118*H118</f>
        <v>0</v>
      </c>
      <c r="Q118" s="211">
        <v>0</v>
      </c>
      <c r="R118" s="211">
        <f>Q118*H118</f>
        <v>0</v>
      </c>
      <c r="S118" s="211">
        <v>0</v>
      </c>
      <c r="T118" s="212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3" t="s">
        <v>535</v>
      </c>
      <c r="AT118" s="213" t="s">
        <v>129</v>
      </c>
      <c r="AU118" s="213" t="s">
        <v>21</v>
      </c>
      <c r="AY118" s="18" t="s">
        <v>128</v>
      </c>
      <c r="BE118" s="214">
        <f>IF(N118="základní",J118,0)</f>
        <v>0</v>
      </c>
      <c r="BF118" s="214">
        <f>IF(N118="snížená",J118,0)</f>
        <v>0</v>
      </c>
      <c r="BG118" s="214">
        <f>IF(N118="zákl. přenesená",J118,0)</f>
        <v>0</v>
      </c>
      <c r="BH118" s="214">
        <f>IF(N118="sníž. přenesená",J118,0)</f>
        <v>0</v>
      </c>
      <c r="BI118" s="214">
        <f>IF(N118="nulová",J118,0)</f>
        <v>0</v>
      </c>
      <c r="BJ118" s="18" t="s">
        <v>90</v>
      </c>
      <c r="BK118" s="214">
        <f>ROUND(I118*H118,2)</f>
        <v>0</v>
      </c>
      <c r="BL118" s="18" t="s">
        <v>535</v>
      </c>
      <c r="BM118" s="213" t="s">
        <v>1091</v>
      </c>
    </row>
    <row r="119" s="2" customFormat="1" ht="24.15" customHeight="1">
      <c r="A119" s="40"/>
      <c r="B119" s="41"/>
      <c r="C119" s="201" t="s">
        <v>369</v>
      </c>
      <c r="D119" s="201" t="s">
        <v>129</v>
      </c>
      <c r="E119" s="202" t="s">
        <v>1092</v>
      </c>
      <c r="F119" s="203" t="s">
        <v>1015</v>
      </c>
      <c r="G119" s="204" t="s">
        <v>1009</v>
      </c>
      <c r="H119" s="205">
        <v>6</v>
      </c>
      <c r="I119" s="206"/>
      <c r="J119" s="207">
        <f>ROUND(I119*H119,2)</f>
        <v>0</v>
      </c>
      <c r="K119" s="208"/>
      <c r="L119" s="46"/>
      <c r="M119" s="209" t="s">
        <v>44</v>
      </c>
      <c r="N119" s="210" t="s">
        <v>53</v>
      </c>
      <c r="O119" s="86"/>
      <c r="P119" s="211">
        <f>O119*H119</f>
        <v>0</v>
      </c>
      <c r="Q119" s="211">
        <v>0</v>
      </c>
      <c r="R119" s="211">
        <f>Q119*H119</f>
        <v>0</v>
      </c>
      <c r="S119" s="211">
        <v>0</v>
      </c>
      <c r="T119" s="212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3" t="s">
        <v>535</v>
      </c>
      <c r="AT119" s="213" t="s">
        <v>129</v>
      </c>
      <c r="AU119" s="213" t="s">
        <v>21</v>
      </c>
      <c r="AY119" s="18" t="s">
        <v>128</v>
      </c>
      <c r="BE119" s="214">
        <f>IF(N119="základní",J119,0)</f>
        <v>0</v>
      </c>
      <c r="BF119" s="214">
        <f>IF(N119="snížená",J119,0)</f>
        <v>0</v>
      </c>
      <c r="BG119" s="214">
        <f>IF(N119="zákl. přenesená",J119,0)</f>
        <v>0</v>
      </c>
      <c r="BH119" s="214">
        <f>IF(N119="sníž. přenesená",J119,0)</f>
        <v>0</v>
      </c>
      <c r="BI119" s="214">
        <f>IF(N119="nulová",J119,0)</f>
        <v>0</v>
      </c>
      <c r="BJ119" s="18" t="s">
        <v>90</v>
      </c>
      <c r="BK119" s="214">
        <f>ROUND(I119*H119,2)</f>
        <v>0</v>
      </c>
      <c r="BL119" s="18" t="s">
        <v>535</v>
      </c>
      <c r="BM119" s="213" t="s">
        <v>1093</v>
      </c>
    </row>
    <row r="120" s="2" customFormat="1" ht="21.75" customHeight="1">
      <c r="A120" s="40"/>
      <c r="B120" s="41"/>
      <c r="C120" s="201" t="s">
        <v>375</v>
      </c>
      <c r="D120" s="201" t="s">
        <v>129</v>
      </c>
      <c r="E120" s="202" t="s">
        <v>1094</v>
      </c>
      <c r="F120" s="203" t="s">
        <v>1095</v>
      </c>
      <c r="G120" s="204" t="s">
        <v>1009</v>
      </c>
      <c r="H120" s="205">
        <v>8</v>
      </c>
      <c r="I120" s="206"/>
      <c r="J120" s="207">
        <f>ROUND(I120*H120,2)</f>
        <v>0</v>
      </c>
      <c r="K120" s="208"/>
      <c r="L120" s="46"/>
      <c r="M120" s="209" t="s">
        <v>44</v>
      </c>
      <c r="N120" s="210" t="s">
        <v>53</v>
      </c>
      <c r="O120" s="86"/>
      <c r="P120" s="211">
        <f>O120*H120</f>
        <v>0</v>
      </c>
      <c r="Q120" s="211">
        <v>0</v>
      </c>
      <c r="R120" s="211">
        <f>Q120*H120</f>
        <v>0</v>
      </c>
      <c r="S120" s="211">
        <v>0</v>
      </c>
      <c r="T120" s="212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3" t="s">
        <v>535</v>
      </c>
      <c r="AT120" s="213" t="s">
        <v>129</v>
      </c>
      <c r="AU120" s="213" t="s">
        <v>21</v>
      </c>
      <c r="AY120" s="18" t="s">
        <v>128</v>
      </c>
      <c r="BE120" s="214">
        <f>IF(N120="základní",J120,0)</f>
        <v>0</v>
      </c>
      <c r="BF120" s="214">
        <f>IF(N120="snížená",J120,0)</f>
        <v>0</v>
      </c>
      <c r="BG120" s="214">
        <f>IF(N120="zákl. přenesená",J120,0)</f>
        <v>0</v>
      </c>
      <c r="BH120" s="214">
        <f>IF(N120="sníž. přenesená",J120,0)</f>
        <v>0</v>
      </c>
      <c r="BI120" s="214">
        <f>IF(N120="nulová",J120,0)</f>
        <v>0</v>
      </c>
      <c r="BJ120" s="18" t="s">
        <v>90</v>
      </c>
      <c r="BK120" s="214">
        <f>ROUND(I120*H120,2)</f>
        <v>0</v>
      </c>
      <c r="BL120" s="18" t="s">
        <v>535</v>
      </c>
      <c r="BM120" s="213" t="s">
        <v>1096</v>
      </c>
    </row>
    <row r="121" s="2" customFormat="1" ht="24.15" customHeight="1">
      <c r="A121" s="40"/>
      <c r="B121" s="41"/>
      <c r="C121" s="201" t="s">
        <v>381</v>
      </c>
      <c r="D121" s="201" t="s">
        <v>129</v>
      </c>
      <c r="E121" s="202" t="s">
        <v>1097</v>
      </c>
      <c r="F121" s="203" t="s">
        <v>1098</v>
      </c>
      <c r="G121" s="204" t="s">
        <v>155</v>
      </c>
      <c r="H121" s="205">
        <v>2</v>
      </c>
      <c r="I121" s="206"/>
      <c r="J121" s="207">
        <f>ROUND(I121*H121,2)</f>
        <v>0</v>
      </c>
      <c r="K121" s="208"/>
      <c r="L121" s="46"/>
      <c r="M121" s="209" t="s">
        <v>44</v>
      </c>
      <c r="N121" s="210" t="s">
        <v>53</v>
      </c>
      <c r="O121" s="86"/>
      <c r="P121" s="211">
        <f>O121*H121</f>
        <v>0</v>
      </c>
      <c r="Q121" s="211">
        <v>0</v>
      </c>
      <c r="R121" s="211">
        <f>Q121*H121</f>
        <v>0</v>
      </c>
      <c r="S121" s="211">
        <v>0</v>
      </c>
      <c r="T121" s="212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3" t="s">
        <v>535</v>
      </c>
      <c r="AT121" s="213" t="s">
        <v>129</v>
      </c>
      <c r="AU121" s="213" t="s">
        <v>21</v>
      </c>
      <c r="AY121" s="18" t="s">
        <v>128</v>
      </c>
      <c r="BE121" s="214">
        <f>IF(N121="základní",J121,0)</f>
        <v>0</v>
      </c>
      <c r="BF121" s="214">
        <f>IF(N121="snížená",J121,0)</f>
        <v>0</v>
      </c>
      <c r="BG121" s="214">
        <f>IF(N121="zákl. přenesená",J121,0)</f>
        <v>0</v>
      </c>
      <c r="BH121" s="214">
        <f>IF(N121="sníž. přenesená",J121,0)</f>
        <v>0</v>
      </c>
      <c r="BI121" s="214">
        <f>IF(N121="nulová",J121,0)</f>
        <v>0</v>
      </c>
      <c r="BJ121" s="18" t="s">
        <v>90</v>
      </c>
      <c r="BK121" s="214">
        <f>ROUND(I121*H121,2)</f>
        <v>0</v>
      </c>
      <c r="BL121" s="18" t="s">
        <v>535</v>
      </c>
      <c r="BM121" s="213" t="s">
        <v>1099</v>
      </c>
    </row>
    <row r="122" s="2" customFormat="1" ht="16.5" customHeight="1">
      <c r="A122" s="40"/>
      <c r="B122" s="41"/>
      <c r="C122" s="201" t="s">
        <v>386</v>
      </c>
      <c r="D122" s="201" t="s">
        <v>129</v>
      </c>
      <c r="E122" s="202" t="s">
        <v>1100</v>
      </c>
      <c r="F122" s="203" t="s">
        <v>1101</v>
      </c>
      <c r="G122" s="204" t="s">
        <v>155</v>
      </c>
      <c r="H122" s="205">
        <v>2</v>
      </c>
      <c r="I122" s="206"/>
      <c r="J122" s="207">
        <f>ROUND(I122*H122,2)</f>
        <v>0</v>
      </c>
      <c r="K122" s="208"/>
      <c r="L122" s="46"/>
      <c r="M122" s="209" t="s">
        <v>44</v>
      </c>
      <c r="N122" s="210" t="s">
        <v>53</v>
      </c>
      <c r="O122" s="86"/>
      <c r="P122" s="211">
        <f>O122*H122</f>
        <v>0</v>
      </c>
      <c r="Q122" s="211">
        <v>0</v>
      </c>
      <c r="R122" s="211">
        <f>Q122*H122</f>
        <v>0</v>
      </c>
      <c r="S122" s="211">
        <v>0</v>
      </c>
      <c r="T122" s="212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3" t="s">
        <v>535</v>
      </c>
      <c r="AT122" s="213" t="s">
        <v>129</v>
      </c>
      <c r="AU122" s="213" t="s">
        <v>21</v>
      </c>
      <c r="AY122" s="18" t="s">
        <v>128</v>
      </c>
      <c r="BE122" s="214">
        <f>IF(N122="základní",J122,0)</f>
        <v>0</v>
      </c>
      <c r="BF122" s="214">
        <f>IF(N122="snížená",J122,0)</f>
        <v>0</v>
      </c>
      <c r="BG122" s="214">
        <f>IF(N122="zákl. přenesená",J122,0)</f>
        <v>0</v>
      </c>
      <c r="BH122" s="214">
        <f>IF(N122="sníž. přenesená",J122,0)</f>
        <v>0</v>
      </c>
      <c r="BI122" s="214">
        <f>IF(N122="nulová",J122,0)</f>
        <v>0</v>
      </c>
      <c r="BJ122" s="18" t="s">
        <v>90</v>
      </c>
      <c r="BK122" s="214">
        <f>ROUND(I122*H122,2)</f>
        <v>0</v>
      </c>
      <c r="BL122" s="18" t="s">
        <v>535</v>
      </c>
      <c r="BM122" s="213" t="s">
        <v>1102</v>
      </c>
    </row>
    <row r="123" s="2" customFormat="1" ht="24.15" customHeight="1">
      <c r="A123" s="40"/>
      <c r="B123" s="41"/>
      <c r="C123" s="201" t="s">
        <v>391</v>
      </c>
      <c r="D123" s="201" t="s">
        <v>129</v>
      </c>
      <c r="E123" s="202" t="s">
        <v>1103</v>
      </c>
      <c r="F123" s="203" t="s">
        <v>1104</v>
      </c>
      <c r="G123" s="204" t="s">
        <v>1009</v>
      </c>
      <c r="H123" s="205">
        <v>16</v>
      </c>
      <c r="I123" s="206"/>
      <c r="J123" s="207">
        <f>ROUND(I123*H123,2)</f>
        <v>0</v>
      </c>
      <c r="K123" s="208"/>
      <c r="L123" s="46"/>
      <c r="M123" s="209" t="s">
        <v>44</v>
      </c>
      <c r="N123" s="210" t="s">
        <v>53</v>
      </c>
      <c r="O123" s="86"/>
      <c r="P123" s="211">
        <f>O123*H123</f>
        <v>0</v>
      </c>
      <c r="Q123" s="211">
        <v>0</v>
      </c>
      <c r="R123" s="211">
        <f>Q123*H123</f>
        <v>0</v>
      </c>
      <c r="S123" s="211">
        <v>0</v>
      </c>
      <c r="T123" s="212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3" t="s">
        <v>535</v>
      </c>
      <c r="AT123" s="213" t="s">
        <v>129</v>
      </c>
      <c r="AU123" s="213" t="s">
        <v>21</v>
      </c>
      <c r="AY123" s="18" t="s">
        <v>128</v>
      </c>
      <c r="BE123" s="214">
        <f>IF(N123="základní",J123,0)</f>
        <v>0</v>
      </c>
      <c r="BF123" s="214">
        <f>IF(N123="snížená",J123,0)</f>
        <v>0</v>
      </c>
      <c r="BG123" s="214">
        <f>IF(N123="zákl. přenesená",J123,0)</f>
        <v>0</v>
      </c>
      <c r="BH123" s="214">
        <f>IF(N123="sníž. přenesená",J123,0)</f>
        <v>0</v>
      </c>
      <c r="BI123" s="214">
        <f>IF(N123="nulová",J123,0)</f>
        <v>0</v>
      </c>
      <c r="BJ123" s="18" t="s">
        <v>90</v>
      </c>
      <c r="BK123" s="214">
        <f>ROUND(I123*H123,2)</f>
        <v>0</v>
      </c>
      <c r="BL123" s="18" t="s">
        <v>535</v>
      </c>
      <c r="BM123" s="213" t="s">
        <v>1105</v>
      </c>
    </row>
    <row r="124" s="2" customFormat="1" ht="24.15" customHeight="1">
      <c r="A124" s="40"/>
      <c r="B124" s="41"/>
      <c r="C124" s="201" t="s">
        <v>397</v>
      </c>
      <c r="D124" s="201" t="s">
        <v>129</v>
      </c>
      <c r="E124" s="202" t="s">
        <v>1106</v>
      </c>
      <c r="F124" s="203" t="s">
        <v>1107</v>
      </c>
      <c r="G124" s="204" t="s">
        <v>1009</v>
      </c>
      <c r="H124" s="205">
        <v>8</v>
      </c>
      <c r="I124" s="206"/>
      <c r="J124" s="207">
        <f>ROUND(I124*H124,2)</f>
        <v>0</v>
      </c>
      <c r="K124" s="208"/>
      <c r="L124" s="46"/>
      <c r="M124" s="209" t="s">
        <v>44</v>
      </c>
      <c r="N124" s="210" t="s">
        <v>53</v>
      </c>
      <c r="O124" s="86"/>
      <c r="P124" s="211">
        <f>O124*H124</f>
        <v>0</v>
      </c>
      <c r="Q124" s="211">
        <v>0</v>
      </c>
      <c r="R124" s="211">
        <f>Q124*H124</f>
        <v>0</v>
      </c>
      <c r="S124" s="211">
        <v>0</v>
      </c>
      <c r="T124" s="212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3" t="s">
        <v>535</v>
      </c>
      <c r="AT124" s="213" t="s">
        <v>129</v>
      </c>
      <c r="AU124" s="213" t="s">
        <v>21</v>
      </c>
      <c r="AY124" s="18" t="s">
        <v>128</v>
      </c>
      <c r="BE124" s="214">
        <f>IF(N124="základní",J124,0)</f>
        <v>0</v>
      </c>
      <c r="BF124" s="214">
        <f>IF(N124="snížená",J124,0)</f>
        <v>0</v>
      </c>
      <c r="BG124" s="214">
        <f>IF(N124="zákl. přenesená",J124,0)</f>
        <v>0</v>
      </c>
      <c r="BH124" s="214">
        <f>IF(N124="sníž. přenesená",J124,0)</f>
        <v>0</v>
      </c>
      <c r="BI124" s="214">
        <f>IF(N124="nulová",J124,0)</f>
        <v>0</v>
      </c>
      <c r="BJ124" s="18" t="s">
        <v>90</v>
      </c>
      <c r="BK124" s="214">
        <f>ROUND(I124*H124,2)</f>
        <v>0</v>
      </c>
      <c r="BL124" s="18" t="s">
        <v>535</v>
      </c>
      <c r="BM124" s="213" t="s">
        <v>1108</v>
      </c>
    </row>
    <row r="125" s="2" customFormat="1" ht="16.5" customHeight="1">
      <c r="A125" s="40"/>
      <c r="B125" s="41"/>
      <c r="C125" s="201" t="s">
        <v>403</v>
      </c>
      <c r="D125" s="201" t="s">
        <v>129</v>
      </c>
      <c r="E125" s="202" t="s">
        <v>1109</v>
      </c>
      <c r="F125" s="203" t="s">
        <v>1110</v>
      </c>
      <c r="G125" s="204" t="s">
        <v>1111</v>
      </c>
      <c r="H125" s="205">
        <v>1</v>
      </c>
      <c r="I125" s="206"/>
      <c r="J125" s="207">
        <f>ROUND(I125*H125,2)</f>
        <v>0</v>
      </c>
      <c r="K125" s="208"/>
      <c r="L125" s="46"/>
      <c r="M125" s="209" t="s">
        <v>44</v>
      </c>
      <c r="N125" s="210" t="s">
        <v>53</v>
      </c>
      <c r="O125" s="86"/>
      <c r="P125" s="211">
        <f>O125*H125</f>
        <v>0</v>
      </c>
      <c r="Q125" s="211">
        <v>0</v>
      </c>
      <c r="R125" s="211">
        <f>Q125*H125</f>
        <v>0</v>
      </c>
      <c r="S125" s="211">
        <v>0</v>
      </c>
      <c r="T125" s="212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3" t="s">
        <v>535</v>
      </c>
      <c r="AT125" s="213" t="s">
        <v>129</v>
      </c>
      <c r="AU125" s="213" t="s">
        <v>21</v>
      </c>
      <c r="AY125" s="18" t="s">
        <v>128</v>
      </c>
      <c r="BE125" s="214">
        <f>IF(N125="základní",J125,0)</f>
        <v>0</v>
      </c>
      <c r="BF125" s="214">
        <f>IF(N125="snížená",J125,0)</f>
        <v>0</v>
      </c>
      <c r="BG125" s="214">
        <f>IF(N125="zákl. přenesená",J125,0)</f>
        <v>0</v>
      </c>
      <c r="BH125" s="214">
        <f>IF(N125="sníž. přenesená",J125,0)</f>
        <v>0</v>
      </c>
      <c r="BI125" s="214">
        <f>IF(N125="nulová",J125,0)</f>
        <v>0</v>
      </c>
      <c r="BJ125" s="18" t="s">
        <v>90</v>
      </c>
      <c r="BK125" s="214">
        <f>ROUND(I125*H125,2)</f>
        <v>0</v>
      </c>
      <c r="BL125" s="18" t="s">
        <v>535</v>
      </c>
      <c r="BM125" s="213" t="s">
        <v>1112</v>
      </c>
    </row>
    <row r="126" s="11" customFormat="1" ht="22.8" customHeight="1">
      <c r="A126" s="11"/>
      <c r="B126" s="187"/>
      <c r="C126" s="188"/>
      <c r="D126" s="189" t="s">
        <v>81</v>
      </c>
      <c r="E126" s="226" t="s">
        <v>1113</v>
      </c>
      <c r="F126" s="226" t="s">
        <v>1114</v>
      </c>
      <c r="G126" s="188"/>
      <c r="H126" s="188"/>
      <c r="I126" s="191"/>
      <c r="J126" s="227">
        <f>BK126</f>
        <v>0</v>
      </c>
      <c r="K126" s="188"/>
      <c r="L126" s="193"/>
      <c r="M126" s="194"/>
      <c r="N126" s="195"/>
      <c r="O126" s="195"/>
      <c r="P126" s="196">
        <f>SUM(P127:P142)</f>
        <v>0</v>
      </c>
      <c r="Q126" s="195"/>
      <c r="R126" s="196">
        <f>SUM(R127:R142)</f>
        <v>0</v>
      </c>
      <c r="S126" s="195"/>
      <c r="T126" s="197">
        <f>SUM(T127:T142)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198" t="s">
        <v>138</v>
      </c>
      <c r="AT126" s="199" t="s">
        <v>81</v>
      </c>
      <c r="AU126" s="199" t="s">
        <v>90</v>
      </c>
      <c r="AY126" s="198" t="s">
        <v>128</v>
      </c>
      <c r="BK126" s="200">
        <f>SUM(BK127:BK142)</f>
        <v>0</v>
      </c>
    </row>
    <row r="127" s="2" customFormat="1" ht="21.75" customHeight="1">
      <c r="A127" s="40"/>
      <c r="B127" s="41"/>
      <c r="C127" s="201" t="s">
        <v>409</v>
      </c>
      <c r="D127" s="201" t="s">
        <v>129</v>
      </c>
      <c r="E127" s="202" t="s">
        <v>1115</v>
      </c>
      <c r="F127" s="203" t="s">
        <v>1116</v>
      </c>
      <c r="G127" s="204" t="s">
        <v>1117</v>
      </c>
      <c r="H127" s="205">
        <v>0.20000000000000001</v>
      </c>
      <c r="I127" s="206"/>
      <c r="J127" s="207">
        <f>ROUND(I127*H127,2)</f>
        <v>0</v>
      </c>
      <c r="K127" s="208"/>
      <c r="L127" s="46"/>
      <c r="M127" s="209" t="s">
        <v>44</v>
      </c>
      <c r="N127" s="210" t="s">
        <v>53</v>
      </c>
      <c r="O127" s="86"/>
      <c r="P127" s="211">
        <f>O127*H127</f>
        <v>0</v>
      </c>
      <c r="Q127" s="211">
        <v>0</v>
      </c>
      <c r="R127" s="211">
        <f>Q127*H127</f>
        <v>0</v>
      </c>
      <c r="S127" s="211">
        <v>0</v>
      </c>
      <c r="T127" s="212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3" t="s">
        <v>535</v>
      </c>
      <c r="AT127" s="213" t="s">
        <v>129</v>
      </c>
      <c r="AU127" s="213" t="s">
        <v>21</v>
      </c>
      <c r="AY127" s="18" t="s">
        <v>128</v>
      </c>
      <c r="BE127" s="214">
        <f>IF(N127="základní",J127,0)</f>
        <v>0</v>
      </c>
      <c r="BF127" s="214">
        <f>IF(N127="snížená",J127,0)</f>
        <v>0</v>
      </c>
      <c r="BG127" s="214">
        <f>IF(N127="zákl. přenesená",J127,0)</f>
        <v>0</v>
      </c>
      <c r="BH127" s="214">
        <f>IF(N127="sníž. přenesená",J127,0)</f>
        <v>0</v>
      </c>
      <c r="BI127" s="214">
        <f>IF(N127="nulová",J127,0)</f>
        <v>0</v>
      </c>
      <c r="BJ127" s="18" t="s">
        <v>90</v>
      </c>
      <c r="BK127" s="214">
        <f>ROUND(I127*H127,2)</f>
        <v>0</v>
      </c>
      <c r="BL127" s="18" t="s">
        <v>535</v>
      </c>
      <c r="BM127" s="213" t="s">
        <v>1118</v>
      </c>
    </row>
    <row r="128" s="2" customFormat="1" ht="24.15" customHeight="1">
      <c r="A128" s="40"/>
      <c r="B128" s="41"/>
      <c r="C128" s="201" t="s">
        <v>415</v>
      </c>
      <c r="D128" s="201" t="s">
        <v>129</v>
      </c>
      <c r="E128" s="202" t="s">
        <v>1119</v>
      </c>
      <c r="F128" s="203" t="s">
        <v>1120</v>
      </c>
      <c r="G128" s="204" t="s">
        <v>224</v>
      </c>
      <c r="H128" s="205">
        <v>3</v>
      </c>
      <c r="I128" s="206"/>
      <c r="J128" s="207">
        <f>ROUND(I128*H128,2)</f>
        <v>0</v>
      </c>
      <c r="K128" s="208"/>
      <c r="L128" s="46"/>
      <c r="M128" s="209" t="s">
        <v>44</v>
      </c>
      <c r="N128" s="210" t="s">
        <v>53</v>
      </c>
      <c r="O128" s="86"/>
      <c r="P128" s="211">
        <f>O128*H128</f>
        <v>0</v>
      </c>
      <c r="Q128" s="211">
        <v>0</v>
      </c>
      <c r="R128" s="211">
        <f>Q128*H128</f>
        <v>0</v>
      </c>
      <c r="S128" s="211">
        <v>0</v>
      </c>
      <c r="T128" s="212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3" t="s">
        <v>535</v>
      </c>
      <c r="AT128" s="213" t="s">
        <v>129</v>
      </c>
      <c r="AU128" s="213" t="s">
        <v>21</v>
      </c>
      <c r="AY128" s="18" t="s">
        <v>128</v>
      </c>
      <c r="BE128" s="214">
        <f>IF(N128="základní",J128,0)</f>
        <v>0</v>
      </c>
      <c r="BF128" s="214">
        <f>IF(N128="snížená",J128,0)</f>
        <v>0</v>
      </c>
      <c r="BG128" s="214">
        <f>IF(N128="zákl. přenesená",J128,0)</f>
        <v>0</v>
      </c>
      <c r="BH128" s="214">
        <f>IF(N128="sníž. přenesená",J128,0)</f>
        <v>0</v>
      </c>
      <c r="BI128" s="214">
        <f>IF(N128="nulová",J128,0)</f>
        <v>0</v>
      </c>
      <c r="BJ128" s="18" t="s">
        <v>90</v>
      </c>
      <c r="BK128" s="214">
        <f>ROUND(I128*H128,2)</f>
        <v>0</v>
      </c>
      <c r="BL128" s="18" t="s">
        <v>535</v>
      </c>
      <c r="BM128" s="213" t="s">
        <v>1121</v>
      </c>
    </row>
    <row r="129" s="2" customFormat="1" ht="21.75" customHeight="1">
      <c r="A129" s="40"/>
      <c r="B129" s="41"/>
      <c r="C129" s="201" t="s">
        <v>421</v>
      </c>
      <c r="D129" s="201" t="s">
        <v>129</v>
      </c>
      <c r="E129" s="202" t="s">
        <v>1122</v>
      </c>
      <c r="F129" s="203" t="s">
        <v>1123</v>
      </c>
      <c r="G129" s="204" t="s">
        <v>224</v>
      </c>
      <c r="H129" s="205">
        <v>5</v>
      </c>
      <c r="I129" s="206"/>
      <c r="J129" s="207">
        <f>ROUND(I129*H129,2)</f>
        <v>0</v>
      </c>
      <c r="K129" s="208"/>
      <c r="L129" s="46"/>
      <c r="M129" s="209" t="s">
        <v>44</v>
      </c>
      <c r="N129" s="210" t="s">
        <v>53</v>
      </c>
      <c r="O129" s="86"/>
      <c r="P129" s="211">
        <f>O129*H129</f>
        <v>0</v>
      </c>
      <c r="Q129" s="211">
        <v>0</v>
      </c>
      <c r="R129" s="211">
        <f>Q129*H129</f>
        <v>0</v>
      </c>
      <c r="S129" s="211">
        <v>0</v>
      </c>
      <c r="T129" s="212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3" t="s">
        <v>535</v>
      </c>
      <c r="AT129" s="213" t="s">
        <v>129</v>
      </c>
      <c r="AU129" s="213" t="s">
        <v>21</v>
      </c>
      <c r="AY129" s="18" t="s">
        <v>128</v>
      </c>
      <c r="BE129" s="214">
        <f>IF(N129="základní",J129,0)</f>
        <v>0</v>
      </c>
      <c r="BF129" s="214">
        <f>IF(N129="snížená",J129,0)</f>
        <v>0</v>
      </c>
      <c r="BG129" s="214">
        <f>IF(N129="zákl. přenesená",J129,0)</f>
        <v>0</v>
      </c>
      <c r="BH129" s="214">
        <f>IF(N129="sníž. přenesená",J129,0)</f>
        <v>0</v>
      </c>
      <c r="BI129" s="214">
        <f>IF(N129="nulová",J129,0)</f>
        <v>0</v>
      </c>
      <c r="BJ129" s="18" t="s">
        <v>90</v>
      </c>
      <c r="BK129" s="214">
        <f>ROUND(I129*H129,2)</f>
        <v>0</v>
      </c>
      <c r="BL129" s="18" t="s">
        <v>535</v>
      </c>
      <c r="BM129" s="213" t="s">
        <v>1124</v>
      </c>
    </row>
    <row r="130" s="2" customFormat="1" ht="24.15" customHeight="1">
      <c r="A130" s="40"/>
      <c r="B130" s="41"/>
      <c r="C130" s="201" t="s">
        <v>29</v>
      </c>
      <c r="D130" s="201" t="s">
        <v>129</v>
      </c>
      <c r="E130" s="202" t="s">
        <v>1125</v>
      </c>
      <c r="F130" s="203" t="s">
        <v>1126</v>
      </c>
      <c r="G130" s="204" t="s">
        <v>224</v>
      </c>
      <c r="H130" s="205">
        <v>4.5</v>
      </c>
      <c r="I130" s="206"/>
      <c r="J130" s="207">
        <f>ROUND(I130*H130,2)</f>
        <v>0</v>
      </c>
      <c r="K130" s="208"/>
      <c r="L130" s="46"/>
      <c r="M130" s="209" t="s">
        <v>44</v>
      </c>
      <c r="N130" s="210" t="s">
        <v>53</v>
      </c>
      <c r="O130" s="86"/>
      <c r="P130" s="211">
        <f>O130*H130</f>
        <v>0</v>
      </c>
      <c r="Q130" s="211">
        <v>0</v>
      </c>
      <c r="R130" s="211">
        <f>Q130*H130</f>
        <v>0</v>
      </c>
      <c r="S130" s="211">
        <v>0</v>
      </c>
      <c r="T130" s="212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3" t="s">
        <v>535</v>
      </c>
      <c r="AT130" s="213" t="s">
        <v>129</v>
      </c>
      <c r="AU130" s="213" t="s">
        <v>21</v>
      </c>
      <c r="AY130" s="18" t="s">
        <v>128</v>
      </c>
      <c r="BE130" s="214">
        <f>IF(N130="základní",J130,0)</f>
        <v>0</v>
      </c>
      <c r="BF130" s="214">
        <f>IF(N130="snížená",J130,0)</f>
        <v>0</v>
      </c>
      <c r="BG130" s="214">
        <f>IF(N130="zákl. přenesená",J130,0)</f>
        <v>0</v>
      </c>
      <c r="BH130" s="214">
        <f>IF(N130="sníž. přenesená",J130,0)</f>
        <v>0</v>
      </c>
      <c r="BI130" s="214">
        <f>IF(N130="nulová",J130,0)</f>
        <v>0</v>
      </c>
      <c r="BJ130" s="18" t="s">
        <v>90</v>
      </c>
      <c r="BK130" s="214">
        <f>ROUND(I130*H130,2)</f>
        <v>0</v>
      </c>
      <c r="BL130" s="18" t="s">
        <v>535</v>
      </c>
      <c r="BM130" s="213" t="s">
        <v>1127</v>
      </c>
    </row>
    <row r="131" s="2" customFormat="1" ht="24.15" customHeight="1">
      <c r="A131" s="40"/>
      <c r="B131" s="41"/>
      <c r="C131" s="201" t="s">
        <v>430</v>
      </c>
      <c r="D131" s="201" t="s">
        <v>129</v>
      </c>
      <c r="E131" s="202" t="s">
        <v>1128</v>
      </c>
      <c r="F131" s="203" t="s">
        <v>1129</v>
      </c>
      <c r="G131" s="204" t="s">
        <v>224</v>
      </c>
      <c r="H131" s="205">
        <v>4</v>
      </c>
      <c r="I131" s="206"/>
      <c r="J131" s="207">
        <f>ROUND(I131*H131,2)</f>
        <v>0</v>
      </c>
      <c r="K131" s="208"/>
      <c r="L131" s="46"/>
      <c r="M131" s="209" t="s">
        <v>44</v>
      </c>
      <c r="N131" s="210" t="s">
        <v>53</v>
      </c>
      <c r="O131" s="86"/>
      <c r="P131" s="211">
        <f>O131*H131</f>
        <v>0</v>
      </c>
      <c r="Q131" s="211">
        <v>0</v>
      </c>
      <c r="R131" s="211">
        <f>Q131*H131</f>
        <v>0</v>
      </c>
      <c r="S131" s="211">
        <v>0</v>
      </c>
      <c r="T131" s="212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3" t="s">
        <v>535</v>
      </c>
      <c r="AT131" s="213" t="s">
        <v>129</v>
      </c>
      <c r="AU131" s="213" t="s">
        <v>21</v>
      </c>
      <c r="AY131" s="18" t="s">
        <v>128</v>
      </c>
      <c r="BE131" s="214">
        <f>IF(N131="základní",J131,0)</f>
        <v>0</v>
      </c>
      <c r="BF131" s="214">
        <f>IF(N131="snížená",J131,0)</f>
        <v>0</v>
      </c>
      <c r="BG131" s="214">
        <f>IF(N131="zákl. přenesená",J131,0)</f>
        <v>0</v>
      </c>
      <c r="BH131" s="214">
        <f>IF(N131="sníž. přenesená",J131,0)</f>
        <v>0</v>
      </c>
      <c r="BI131" s="214">
        <f>IF(N131="nulová",J131,0)</f>
        <v>0</v>
      </c>
      <c r="BJ131" s="18" t="s">
        <v>90</v>
      </c>
      <c r="BK131" s="214">
        <f>ROUND(I131*H131,2)</f>
        <v>0</v>
      </c>
      <c r="BL131" s="18" t="s">
        <v>535</v>
      </c>
      <c r="BM131" s="213" t="s">
        <v>1130</v>
      </c>
    </row>
    <row r="132" s="2" customFormat="1" ht="24.15" customHeight="1">
      <c r="A132" s="40"/>
      <c r="B132" s="41"/>
      <c r="C132" s="201" t="s">
        <v>436</v>
      </c>
      <c r="D132" s="201" t="s">
        <v>129</v>
      </c>
      <c r="E132" s="202" t="s">
        <v>1131</v>
      </c>
      <c r="F132" s="203" t="s">
        <v>1132</v>
      </c>
      <c r="G132" s="204" t="s">
        <v>224</v>
      </c>
      <c r="H132" s="205">
        <v>10.6</v>
      </c>
      <c r="I132" s="206"/>
      <c r="J132" s="207">
        <f>ROUND(I132*H132,2)</f>
        <v>0</v>
      </c>
      <c r="K132" s="208"/>
      <c r="L132" s="46"/>
      <c r="M132" s="209" t="s">
        <v>44</v>
      </c>
      <c r="N132" s="210" t="s">
        <v>53</v>
      </c>
      <c r="O132" s="86"/>
      <c r="P132" s="211">
        <f>O132*H132</f>
        <v>0</v>
      </c>
      <c r="Q132" s="211">
        <v>0</v>
      </c>
      <c r="R132" s="211">
        <f>Q132*H132</f>
        <v>0</v>
      </c>
      <c r="S132" s="211">
        <v>0</v>
      </c>
      <c r="T132" s="212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3" t="s">
        <v>535</v>
      </c>
      <c r="AT132" s="213" t="s">
        <v>129</v>
      </c>
      <c r="AU132" s="213" t="s">
        <v>21</v>
      </c>
      <c r="AY132" s="18" t="s">
        <v>128</v>
      </c>
      <c r="BE132" s="214">
        <f>IF(N132="základní",J132,0)</f>
        <v>0</v>
      </c>
      <c r="BF132" s="214">
        <f>IF(N132="snížená",J132,0)</f>
        <v>0</v>
      </c>
      <c r="BG132" s="214">
        <f>IF(N132="zákl. přenesená",J132,0)</f>
        <v>0</v>
      </c>
      <c r="BH132" s="214">
        <f>IF(N132="sníž. přenesená",J132,0)</f>
        <v>0</v>
      </c>
      <c r="BI132" s="214">
        <f>IF(N132="nulová",J132,0)</f>
        <v>0</v>
      </c>
      <c r="BJ132" s="18" t="s">
        <v>90</v>
      </c>
      <c r="BK132" s="214">
        <f>ROUND(I132*H132,2)</f>
        <v>0</v>
      </c>
      <c r="BL132" s="18" t="s">
        <v>535</v>
      </c>
      <c r="BM132" s="213" t="s">
        <v>1133</v>
      </c>
    </row>
    <row r="133" s="2" customFormat="1" ht="24.15" customHeight="1">
      <c r="A133" s="40"/>
      <c r="B133" s="41"/>
      <c r="C133" s="201" t="s">
        <v>441</v>
      </c>
      <c r="D133" s="201" t="s">
        <v>129</v>
      </c>
      <c r="E133" s="202" t="s">
        <v>1134</v>
      </c>
      <c r="F133" s="203" t="s">
        <v>1135</v>
      </c>
      <c r="G133" s="204" t="s">
        <v>155</v>
      </c>
      <c r="H133" s="205">
        <v>6</v>
      </c>
      <c r="I133" s="206"/>
      <c r="J133" s="207">
        <f>ROUND(I133*H133,2)</f>
        <v>0</v>
      </c>
      <c r="K133" s="208"/>
      <c r="L133" s="46"/>
      <c r="M133" s="209" t="s">
        <v>44</v>
      </c>
      <c r="N133" s="210" t="s">
        <v>53</v>
      </c>
      <c r="O133" s="86"/>
      <c r="P133" s="211">
        <f>O133*H133</f>
        <v>0</v>
      </c>
      <c r="Q133" s="211">
        <v>0</v>
      </c>
      <c r="R133" s="211">
        <f>Q133*H133</f>
        <v>0</v>
      </c>
      <c r="S133" s="211">
        <v>0</v>
      </c>
      <c r="T133" s="212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3" t="s">
        <v>535</v>
      </c>
      <c r="AT133" s="213" t="s">
        <v>129</v>
      </c>
      <c r="AU133" s="213" t="s">
        <v>21</v>
      </c>
      <c r="AY133" s="18" t="s">
        <v>128</v>
      </c>
      <c r="BE133" s="214">
        <f>IF(N133="základní",J133,0)</f>
        <v>0</v>
      </c>
      <c r="BF133" s="214">
        <f>IF(N133="snížená",J133,0)</f>
        <v>0</v>
      </c>
      <c r="BG133" s="214">
        <f>IF(N133="zákl. přenesená",J133,0)</f>
        <v>0</v>
      </c>
      <c r="BH133" s="214">
        <f>IF(N133="sníž. přenesená",J133,0)</f>
        <v>0</v>
      </c>
      <c r="BI133" s="214">
        <f>IF(N133="nulová",J133,0)</f>
        <v>0</v>
      </c>
      <c r="BJ133" s="18" t="s">
        <v>90</v>
      </c>
      <c r="BK133" s="214">
        <f>ROUND(I133*H133,2)</f>
        <v>0</v>
      </c>
      <c r="BL133" s="18" t="s">
        <v>535</v>
      </c>
      <c r="BM133" s="213" t="s">
        <v>1136</v>
      </c>
    </row>
    <row r="134" s="2" customFormat="1" ht="24.15" customHeight="1">
      <c r="A134" s="40"/>
      <c r="B134" s="41"/>
      <c r="C134" s="201" t="s">
        <v>446</v>
      </c>
      <c r="D134" s="201" t="s">
        <v>129</v>
      </c>
      <c r="E134" s="202" t="s">
        <v>1137</v>
      </c>
      <c r="F134" s="203" t="s">
        <v>1138</v>
      </c>
      <c r="G134" s="204" t="s">
        <v>216</v>
      </c>
      <c r="H134" s="205">
        <v>95</v>
      </c>
      <c r="I134" s="206"/>
      <c r="J134" s="207">
        <f>ROUND(I134*H134,2)</f>
        <v>0</v>
      </c>
      <c r="K134" s="208"/>
      <c r="L134" s="46"/>
      <c r="M134" s="209" t="s">
        <v>44</v>
      </c>
      <c r="N134" s="210" t="s">
        <v>53</v>
      </c>
      <c r="O134" s="86"/>
      <c r="P134" s="211">
        <f>O134*H134</f>
        <v>0</v>
      </c>
      <c r="Q134" s="211">
        <v>0</v>
      </c>
      <c r="R134" s="211">
        <f>Q134*H134</f>
        <v>0</v>
      </c>
      <c r="S134" s="211">
        <v>0</v>
      </c>
      <c r="T134" s="212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3" t="s">
        <v>535</v>
      </c>
      <c r="AT134" s="213" t="s">
        <v>129</v>
      </c>
      <c r="AU134" s="213" t="s">
        <v>21</v>
      </c>
      <c r="AY134" s="18" t="s">
        <v>128</v>
      </c>
      <c r="BE134" s="214">
        <f>IF(N134="základní",J134,0)</f>
        <v>0</v>
      </c>
      <c r="BF134" s="214">
        <f>IF(N134="snížená",J134,0)</f>
        <v>0</v>
      </c>
      <c r="BG134" s="214">
        <f>IF(N134="zákl. přenesená",J134,0)</f>
        <v>0</v>
      </c>
      <c r="BH134" s="214">
        <f>IF(N134="sníž. přenesená",J134,0)</f>
        <v>0</v>
      </c>
      <c r="BI134" s="214">
        <f>IF(N134="nulová",J134,0)</f>
        <v>0</v>
      </c>
      <c r="BJ134" s="18" t="s">
        <v>90</v>
      </c>
      <c r="BK134" s="214">
        <f>ROUND(I134*H134,2)</f>
        <v>0</v>
      </c>
      <c r="BL134" s="18" t="s">
        <v>535</v>
      </c>
      <c r="BM134" s="213" t="s">
        <v>1139</v>
      </c>
    </row>
    <row r="135" s="2" customFormat="1" ht="24.15" customHeight="1">
      <c r="A135" s="40"/>
      <c r="B135" s="41"/>
      <c r="C135" s="201" t="s">
        <v>451</v>
      </c>
      <c r="D135" s="201" t="s">
        <v>129</v>
      </c>
      <c r="E135" s="202" t="s">
        <v>1140</v>
      </c>
      <c r="F135" s="203" t="s">
        <v>1141</v>
      </c>
      <c r="G135" s="204" t="s">
        <v>216</v>
      </c>
      <c r="H135" s="205">
        <v>25</v>
      </c>
      <c r="I135" s="206"/>
      <c r="J135" s="207">
        <f>ROUND(I135*H135,2)</f>
        <v>0</v>
      </c>
      <c r="K135" s="208"/>
      <c r="L135" s="46"/>
      <c r="M135" s="209" t="s">
        <v>44</v>
      </c>
      <c r="N135" s="210" t="s">
        <v>53</v>
      </c>
      <c r="O135" s="86"/>
      <c r="P135" s="211">
        <f>O135*H135</f>
        <v>0</v>
      </c>
      <c r="Q135" s="211">
        <v>0</v>
      </c>
      <c r="R135" s="211">
        <f>Q135*H135</f>
        <v>0</v>
      </c>
      <c r="S135" s="211">
        <v>0</v>
      </c>
      <c r="T135" s="212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3" t="s">
        <v>535</v>
      </c>
      <c r="AT135" s="213" t="s">
        <v>129</v>
      </c>
      <c r="AU135" s="213" t="s">
        <v>21</v>
      </c>
      <c r="AY135" s="18" t="s">
        <v>128</v>
      </c>
      <c r="BE135" s="214">
        <f>IF(N135="základní",J135,0)</f>
        <v>0</v>
      </c>
      <c r="BF135" s="214">
        <f>IF(N135="snížená",J135,0)</f>
        <v>0</v>
      </c>
      <c r="BG135" s="214">
        <f>IF(N135="zákl. přenesená",J135,0)</f>
        <v>0</v>
      </c>
      <c r="BH135" s="214">
        <f>IF(N135="sníž. přenesená",J135,0)</f>
        <v>0</v>
      </c>
      <c r="BI135" s="214">
        <f>IF(N135="nulová",J135,0)</f>
        <v>0</v>
      </c>
      <c r="BJ135" s="18" t="s">
        <v>90</v>
      </c>
      <c r="BK135" s="214">
        <f>ROUND(I135*H135,2)</f>
        <v>0</v>
      </c>
      <c r="BL135" s="18" t="s">
        <v>535</v>
      </c>
      <c r="BM135" s="213" t="s">
        <v>1142</v>
      </c>
    </row>
    <row r="136" s="2" customFormat="1" ht="24.15" customHeight="1">
      <c r="A136" s="40"/>
      <c r="B136" s="41"/>
      <c r="C136" s="201" t="s">
        <v>456</v>
      </c>
      <c r="D136" s="201" t="s">
        <v>129</v>
      </c>
      <c r="E136" s="202" t="s">
        <v>1143</v>
      </c>
      <c r="F136" s="203" t="s">
        <v>1144</v>
      </c>
      <c r="G136" s="204" t="s">
        <v>216</v>
      </c>
      <c r="H136" s="205">
        <v>95</v>
      </c>
      <c r="I136" s="206"/>
      <c r="J136" s="207">
        <f>ROUND(I136*H136,2)</f>
        <v>0</v>
      </c>
      <c r="K136" s="208"/>
      <c r="L136" s="46"/>
      <c r="M136" s="209" t="s">
        <v>44</v>
      </c>
      <c r="N136" s="210" t="s">
        <v>53</v>
      </c>
      <c r="O136" s="86"/>
      <c r="P136" s="211">
        <f>O136*H136</f>
        <v>0</v>
      </c>
      <c r="Q136" s="211">
        <v>0</v>
      </c>
      <c r="R136" s="211">
        <f>Q136*H136</f>
        <v>0</v>
      </c>
      <c r="S136" s="211">
        <v>0</v>
      </c>
      <c r="T136" s="212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3" t="s">
        <v>535</v>
      </c>
      <c r="AT136" s="213" t="s">
        <v>129</v>
      </c>
      <c r="AU136" s="213" t="s">
        <v>21</v>
      </c>
      <c r="AY136" s="18" t="s">
        <v>128</v>
      </c>
      <c r="BE136" s="214">
        <f>IF(N136="základní",J136,0)</f>
        <v>0</v>
      </c>
      <c r="BF136" s="214">
        <f>IF(N136="snížená",J136,0)</f>
        <v>0</v>
      </c>
      <c r="BG136" s="214">
        <f>IF(N136="zákl. přenesená",J136,0)</f>
        <v>0</v>
      </c>
      <c r="BH136" s="214">
        <f>IF(N136="sníž. přenesená",J136,0)</f>
        <v>0</v>
      </c>
      <c r="BI136" s="214">
        <f>IF(N136="nulová",J136,0)</f>
        <v>0</v>
      </c>
      <c r="BJ136" s="18" t="s">
        <v>90</v>
      </c>
      <c r="BK136" s="214">
        <f>ROUND(I136*H136,2)</f>
        <v>0</v>
      </c>
      <c r="BL136" s="18" t="s">
        <v>535</v>
      </c>
      <c r="BM136" s="213" t="s">
        <v>1145</v>
      </c>
    </row>
    <row r="137" s="2" customFormat="1" ht="16.5" customHeight="1">
      <c r="A137" s="40"/>
      <c r="B137" s="41"/>
      <c r="C137" s="201" t="s">
        <v>461</v>
      </c>
      <c r="D137" s="201" t="s">
        <v>129</v>
      </c>
      <c r="E137" s="202" t="s">
        <v>1146</v>
      </c>
      <c r="F137" s="203" t="s">
        <v>1147</v>
      </c>
      <c r="G137" s="204" t="s">
        <v>216</v>
      </c>
      <c r="H137" s="205">
        <v>95</v>
      </c>
      <c r="I137" s="206"/>
      <c r="J137" s="207">
        <f>ROUND(I137*H137,2)</f>
        <v>0</v>
      </c>
      <c r="K137" s="208"/>
      <c r="L137" s="46"/>
      <c r="M137" s="209" t="s">
        <v>44</v>
      </c>
      <c r="N137" s="210" t="s">
        <v>53</v>
      </c>
      <c r="O137" s="86"/>
      <c r="P137" s="211">
        <f>O137*H137</f>
        <v>0</v>
      </c>
      <c r="Q137" s="211">
        <v>0</v>
      </c>
      <c r="R137" s="211">
        <f>Q137*H137</f>
        <v>0</v>
      </c>
      <c r="S137" s="211">
        <v>0</v>
      </c>
      <c r="T137" s="212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3" t="s">
        <v>535</v>
      </c>
      <c r="AT137" s="213" t="s">
        <v>129</v>
      </c>
      <c r="AU137" s="213" t="s">
        <v>21</v>
      </c>
      <c r="AY137" s="18" t="s">
        <v>128</v>
      </c>
      <c r="BE137" s="214">
        <f>IF(N137="základní",J137,0)</f>
        <v>0</v>
      </c>
      <c r="BF137" s="214">
        <f>IF(N137="snížená",J137,0)</f>
        <v>0</v>
      </c>
      <c r="BG137" s="214">
        <f>IF(N137="zákl. přenesená",J137,0)</f>
        <v>0</v>
      </c>
      <c r="BH137" s="214">
        <f>IF(N137="sníž. přenesená",J137,0)</f>
        <v>0</v>
      </c>
      <c r="BI137" s="214">
        <f>IF(N137="nulová",J137,0)</f>
        <v>0</v>
      </c>
      <c r="BJ137" s="18" t="s">
        <v>90</v>
      </c>
      <c r="BK137" s="214">
        <f>ROUND(I137*H137,2)</f>
        <v>0</v>
      </c>
      <c r="BL137" s="18" t="s">
        <v>535</v>
      </c>
      <c r="BM137" s="213" t="s">
        <v>1148</v>
      </c>
    </row>
    <row r="138" s="2" customFormat="1" ht="37.8" customHeight="1">
      <c r="A138" s="40"/>
      <c r="B138" s="41"/>
      <c r="C138" s="201" t="s">
        <v>466</v>
      </c>
      <c r="D138" s="201" t="s">
        <v>129</v>
      </c>
      <c r="E138" s="202" t="s">
        <v>1149</v>
      </c>
      <c r="F138" s="203" t="s">
        <v>1150</v>
      </c>
      <c r="G138" s="204" t="s">
        <v>155</v>
      </c>
      <c r="H138" s="205">
        <v>6</v>
      </c>
      <c r="I138" s="206"/>
      <c r="J138" s="207">
        <f>ROUND(I138*H138,2)</f>
        <v>0</v>
      </c>
      <c r="K138" s="208"/>
      <c r="L138" s="46"/>
      <c r="M138" s="209" t="s">
        <v>44</v>
      </c>
      <c r="N138" s="210" t="s">
        <v>53</v>
      </c>
      <c r="O138" s="86"/>
      <c r="P138" s="211">
        <f>O138*H138</f>
        <v>0</v>
      </c>
      <c r="Q138" s="211">
        <v>0</v>
      </c>
      <c r="R138" s="211">
        <f>Q138*H138</f>
        <v>0</v>
      </c>
      <c r="S138" s="211">
        <v>0</v>
      </c>
      <c r="T138" s="212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3" t="s">
        <v>535</v>
      </c>
      <c r="AT138" s="213" t="s">
        <v>129</v>
      </c>
      <c r="AU138" s="213" t="s">
        <v>21</v>
      </c>
      <c r="AY138" s="18" t="s">
        <v>128</v>
      </c>
      <c r="BE138" s="214">
        <f>IF(N138="základní",J138,0)</f>
        <v>0</v>
      </c>
      <c r="BF138" s="214">
        <f>IF(N138="snížená",J138,0)</f>
        <v>0</v>
      </c>
      <c r="BG138" s="214">
        <f>IF(N138="zákl. přenesená",J138,0)</f>
        <v>0</v>
      </c>
      <c r="BH138" s="214">
        <f>IF(N138="sníž. přenesená",J138,0)</f>
        <v>0</v>
      </c>
      <c r="BI138" s="214">
        <f>IF(N138="nulová",J138,0)</f>
        <v>0</v>
      </c>
      <c r="BJ138" s="18" t="s">
        <v>90</v>
      </c>
      <c r="BK138" s="214">
        <f>ROUND(I138*H138,2)</f>
        <v>0</v>
      </c>
      <c r="BL138" s="18" t="s">
        <v>535</v>
      </c>
      <c r="BM138" s="213" t="s">
        <v>1151</v>
      </c>
    </row>
    <row r="139" s="2" customFormat="1" ht="24.15" customHeight="1">
      <c r="A139" s="40"/>
      <c r="B139" s="41"/>
      <c r="C139" s="201" t="s">
        <v>471</v>
      </c>
      <c r="D139" s="201" t="s">
        <v>129</v>
      </c>
      <c r="E139" s="202" t="s">
        <v>1152</v>
      </c>
      <c r="F139" s="203" t="s">
        <v>1153</v>
      </c>
      <c r="G139" s="204" t="s">
        <v>216</v>
      </c>
      <c r="H139" s="205">
        <v>95</v>
      </c>
      <c r="I139" s="206"/>
      <c r="J139" s="207">
        <f>ROUND(I139*H139,2)</f>
        <v>0</v>
      </c>
      <c r="K139" s="208"/>
      <c r="L139" s="46"/>
      <c r="M139" s="209" t="s">
        <v>44</v>
      </c>
      <c r="N139" s="210" t="s">
        <v>53</v>
      </c>
      <c r="O139" s="86"/>
      <c r="P139" s="211">
        <f>O139*H139</f>
        <v>0</v>
      </c>
      <c r="Q139" s="211">
        <v>0</v>
      </c>
      <c r="R139" s="211">
        <f>Q139*H139</f>
        <v>0</v>
      </c>
      <c r="S139" s="211">
        <v>0</v>
      </c>
      <c r="T139" s="212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3" t="s">
        <v>535</v>
      </c>
      <c r="AT139" s="213" t="s">
        <v>129</v>
      </c>
      <c r="AU139" s="213" t="s">
        <v>21</v>
      </c>
      <c r="AY139" s="18" t="s">
        <v>128</v>
      </c>
      <c r="BE139" s="214">
        <f>IF(N139="základní",J139,0)</f>
        <v>0</v>
      </c>
      <c r="BF139" s="214">
        <f>IF(N139="snížená",J139,0)</f>
        <v>0</v>
      </c>
      <c r="BG139" s="214">
        <f>IF(N139="zákl. přenesená",J139,0)</f>
        <v>0</v>
      </c>
      <c r="BH139" s="214">
        <f>IF(N139="sníž. přenesená",J139,0)</f>
        <v>0</v>
      </c>
      <c r="BI139" s="214">
        <f>IF(N139="nulová",J139,0)</f>
        <v>0</v>
      </c>
      <c r="BJ139" s="18" t="s">
        <v>90</v>
      </c>
      <c r="BK139" s="214">
        <f>ROUND(I139*H139,2)</f>
        <v>0</v>
      </c>
      <c r="BL139" s="18" t="s">
        <v>535</v>
      </c>
      <c r="BM139" s="213" t="s">
        <v>1154</v>
      </c>
    </row>
    <row r="140" s="2" customFormat="1" ht="24.15" customHeight="1">
      <c r="A140" s="40"/>
      <c r="B140" s="41"/>
      <c r="C140" s="201" t="s">
        <v>477</v>
      </c>
      <c r="D140" s="201" t="s">
        <v>129</v>
      </c>
      <c r="E140" s="202" t="s">
        <v>1155</v>
      </c>
      <c r="F140" s="203" t="s">
        <v>1156</v>
      </c>
      <c r="G140" s="204" t="s">
        <v>216</v>
      </c>
      <c r="H140" s="205">
        <v>25</v>
      </c>
      <c r="I140" s="206"/>
      <c r="J140" s="207">
        <f>ROUND(I140*H140,2)</f>
        <v>0</v>
      </c>
      <c r="K140" s="208"/>
      <c r="L140" s="46"/>
      <c r="M140" s="209" t="s">
        <v>44</v>
      </c>
      <c r="N140" s="210" t="s">
        <v>53</v>
      </c>
      <c r="O140" s="86"/>
      <c r="P140" s="211">
        <f>O140*H140</f>
        <v>0</v>
      </c>
      <c r="Q140" s="211">
        <v>0</v>
      </c>
      <c r="R140" s="211">
        <f>Q140*H140</f>
        <v>0</v>
      </c>
      <c r="S140" s="211">
        <v>0</v>
      </c>
      <c r="T140" s="212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3" t="s">
        <v>535</v>
      </c>
      <c r="AT140" s="213" t="s">
        <v>129</v>
      </c>
      <c r="AU140" s="213" t="s">
        <v>21</v>
      </c>
      <c r="AY140" s="18" t="s">
        <v>128</v>
      </c>
      <c r="BE140" s="214">
        <f>IF(N140="základní",J140,0)</f>
        <v>0</v>
      </c>
      <c r="BF140" s="214">
        <f>IF(N140="snížená",J140,0)</f>
        <v>0</v>
      </c>
      <c r="BG140" s="214">
        <f>IF(N140="zákl. přenesená",J140,0)</f>
        <v>0</v>
      </c>
      <c r="BH140" s="214">
        <f>IF(N140="sníž. přenesená",J140,0)</f>
        <v>0</v>
      </c>
      <c r="BI140" s="214">
        <f>IF(N140="nulová",J140,0)</f>
        <v>0</v>
      </c>
      <c r="BJ140" s="18" t="s">
        <v>90</v>
      </c>
      <c r="BK140" s="214">
        <f>ROUND(I140*H140,2)</f>
        <v>0</v>
      </c>
      <c r="BL140" s="18" t="s">
        <v>535</v>
      </c>
      <c r="BM140" s="213" t="s">
        <v>1157</v>
      </c>
    </row>
    <row r="141" s="2" customFormat="1" ht="16.5" customHeight="1">
      <c r="A141" s="40"/>
      <c r="B141" s="41"/>
      <c r="C141" s="201" t="s">
        <v>483</v>
      </c>
      <c r="D141" s="201" t="s">
        <v>129</v>
      </c>
      <c r="E141" s="202" t="s">
        <v>1158</v>
      </c>
      <c r="F141" s="203" t="s">
        <v>1159</v>
      </c>
      <c r="G141" s="204" t="s">
        <v>224</v>
      </c>
      <c r="H141" s="205">
        <v>16</v>
      </c>
      <c r="I141" s="206"/>
      <c r="J141" s="207">
        <f>ROUND(I141*H141,2)</f>
        <v>0</v>
      </c>
      <c r="K141" s="208"/>
      <c r="L141" s="46"/>
      <c r="M141" s="209" t="s">
        <v>44</v>
      </c>
      <c r="N141" s="210" t="s">
        <v>53</v>
      </c>
      <c r="O141" s="86"/>
      <c r="P141" s="211">
        <f>O141*H141</f>
        <v>0</v>
      </c>
      <c r="Q141" s="211">
        <v>0</v>
      </c>
      <c r="R141" s="211">
        <f>Q141*H141</f>
        <v>0</v>
      </c>
      <c r="S141" s="211">
        <v>0</v>
      </c>
      <c r="T141" s="212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3" t="s">
        <v>535</v>
      </c>
      <c r="AT141" s="213" t="s">
        <v>129</v>
      </c>
      <c r="AU141" s="213" t="s">
        <v>21</v>
      </c>
      <c r="AY141" s="18" t="s">
        <v>128</v>
      </c>
      <c r="BE141" s="214">
        <f>IF(N141="základní",J141,0)</f>
        <v>0</v>
      </c>
      <c r="BF141" s="214">
        <f>IF(N141="snížená",J141,0)</f>
        <v>0</v>
      </c>
      <c r="BG141" s="214">
        <f>IF(N141="zákl. přenesená",J141,0)</f>
        <v>0</v>
      </c>
      <c r="BH141" s="214">
        <f>IF(N141="sníž. přenesená",J141,0)</f>
        <v>0</v>
      </c>
      <c r="BI141" s="214">
        <f>IF(N141="nulová",J141,0)</f>
        <v>0</v>
      </c>
      <c r="BJ141" s="18" t="s">
        <v>90</v>
      </c>
      <c r="BK141" s="214">
        <f>ROUND(I141*H141,2)</f>
        <v>0</v>
      </c>
      <c r="BL141" s="18" t="s">
        <v>535</v>
      </c>
      <c r="BM141" s="213" t="s">
        <v>1160</v>
      </c>
    </row>
    <row r="142" s="2" customFormat="1" ht="24.15" customHeight="1">
      <c r="A142" s="40"/>
      <c r="B142" s="41"/>
      <c r="C142" s="201" t="s">
        <v>489</v>
      </c>
      <c r="D142" s="201" t="s">
        <v>129</v>
      </c>
      <c r="E142" s="202" t="s">
        <v>1161</v>
      </c>
      <c r="F142" s="203" t="s">
        <v>1162</v>
      </c>
      <c r="G142" s="204" t="s">
        <v>174</v>
      </c>
      <c r="H142" s="205">
        <v>60</v>
      </c>
      <c r="I142" s="206"/>
      <c r="J142" s="207">
        <f>ROUND(I142*H142,2)</f>
        <v>0</v>
      </c>
      <c r="K142" s="208"/>
      <c r="L142" s="46"/>
      <c r="M142" s="209" t="s">
        <v>44</v>
      </c>
      <c r="N142" s="210" t="s">
        <v>53</v>
      </c>
      <c r="O142" s="86"/>
      <c r="P142" s="211">
        <f>O142*H142</f>
        <v>0</v>
      </c>
      <c r="Q142" s="211">
        <v>0</v>
      </c>
      <c r="R142" s="211">
        <f>Q142*H142</f>
        <v>0</v>
      </c>
      <c r="S142" s="211">
        <v>0</v>
      </c>
      <c r="T142" s="212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3" t="s">
        <v>535</v>
      </c>
      <c r="AT142" s="213" t="s">
        <v>129</v>
      </c>
      <c r="AU142" s="213" t="s">
        <v>21</v>
      </c>
      <c r="AY142" s="18" t="s">
        <v>128</v>
      </c>
      <c r="BE142" s="214">
        <f>IF(N142="základní",J142,0)</f>
        <v>0</v>
      </c>
      <c r="BF142" s="214">
        <f>IF(N142="snížená",J142,0)</f>
        <v>0</v>
      </c>
      <c r="BG142" s="214">
        <f>IF(N142="zákl. přenesená",J142,0)</f>
        <v>0</v>
      </c>
      <c r="BH142" s="214">
        <f>IF(N142="sníž. přenesená",J142,0)</f>
        <v>0</v>
      </c>
      <c r="BI142" s="214">
        <f>IF(N142="nulová",J142,0)</f>
        <v>0</v>
      </c>
      <c r="BJ142" s="18" t="s">
        <v>90</v>
      </c>
      <c r="BK142" s="214">
        <f>ROUND(I142*H142,2)</f>
        <v>0</v>
      </c>
      <c r="BL142" s="18" t="s">
        <v>535</v>
      </c>
      <c r="BM142" s="213" t="s">
        <v>1163</v>
      </c>
    </row>
    <row r="143" s="11" customFormat="1" ht="25.92" customHeight="1">
      <c r="A143" s="11"/>
      <c r="B143" s="187"/>
      <c r="C143" s="188"/>
      <c r="D143" s="189" t="s">
        <v>81</v>
      </c>
      <c r="E143" s="190" t="s">
        <v>1164</v>
      </c>
      <c r="F143" s="190" t="s">
        <v>1165</v>
      </c>
      <c r="G143" s="188"/>
      <c r="H143" s="188"/>
      <c r="I143" s="191"/>
      <c r="J143" s="192">
        <f>BK143</f>
        <v>0</v>
      </c>
      <c r="K143" s="188"/>
      <c r="L143" s="193"/>
      <c r="M143" s="194"/>
      <c r="N143" s="195"/>
      <c r="O143" s="195"/>
      <c r="P143" s="196">
        <f>SUM(P144:P150)</f>
        <v>0</v>
      </c>
      <c r="Q143" s="195"/>
      <c r="R143" s="196">
        <f>SUM(R144:R150)</f>
        <v>0</v>
      </c>
      <c r="S143" s="195"/>
      <c r="T143" s="197">
        <f>SUM(T144:T150)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198" t="s">
        <v>133</v>
      </c>
      <c r="AT143" s="199" t="s">
        <v>81</v>
      </c>
      <c r="AU143" s="199" t="s">
        <v>82</v>
      </c>
      <c r="AY143" s="198" t="s">
        <v>128</v>
      </c>
      <c r="BK143" s="200">
        <f>SUM(BK144:BK150)</f>
        <v>0</v>
      </c>
    </row>
    <row r="144" s="2" customFormat="1" ht="16.5" customHeight="1">
      <c r="A144" s="40"/>
      <c r="B144" s="41"/>
      <c r="C144" s="201" t="s">
        <v>495</v>
      </c>
      <c r="D144" s="201" t="s">
        <v>129</v>
      </c>
      <c r="E144" s="202" t="s">
        <v>1166</v>
      </c>
      <c r="F144" s="203" t="s">
        <v>1167</v>
      </c>
      <c r="G144" s="204" t="s">
        <v>1168</v>
      </c>
      <c r="H144" s="292"/>
      <c r="I144" s="206"/>
      <c r="J144" s="207">
        <f>ROUND(I144*H144,2)</f>
        <v>0</v>
      </c>
      <c r="K144" s="208"/>
      <c r="L144" s="46"/>
      <c r="M144" s="209" t="s">
        <v>44</v>
      </c>
      <c r="N144" s="210" t="s">
        <v>53</v>
      </c>
      <c r="O144" s="86"/>
      <c r="P144" s="211">
        <f>O144*H144</f>
        <v>0</v>
      </c>
      <c r="Q144" s="211">
        <v>0</v>
      </c>
      <c r="R144" s="211">
        <f>Q144*H144</f>
        <v>0</v>
      </c>
      <c r="S144" s="211">
        <v>0</v>
      </c>
      <c r="T144" s="212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3" t="s">
        <v>1169</v>
      </c>
      <c r="AT144" s="213" t="s">
        <v>129</v>
      </c>
      <c r="AU144" s="213" t="s">
        <v>90</v>
      </c>
      <c r="AY144" s="18" t="s">
        <v>128</v>
      </c>
      <c r="BE144" s="214">
        <f>IF(N144="základní",J144,0)</f>
        <v>0</v>
      </c>
      <c r="BF144" s="214">
        <f>IF(N144="snížená",J144,0)</f>
        <v>0</v>
      </c>
      <c r="BG144" s="214">
        <f>IF(N144="zákl. přenesená",J144,0)</f>
        <v>0</v>
      </c>
      <c r="BH144" s="214">
        <f>IF(N144="sníž. přenesená",J144,0)</f>
        <v>0</v>
      </c>
      <c r="BI144" s="214">
        <f>IF(N144="nulová",J144,0)</f>
        <v>0</v>
      </c>
      <c r="BJ144" s="18" t="s">
        <v>90</v>
      </c>
      <c r="BK144" s="214">
        <f>ROUND(I144*H144,2)</f>
        <v>0</v>
      </c>
      <c r="BL144" s="18" t="s">
        <v>1169</v>
      </c>
      <c r="BM144" s="213" t="s">
        <v>1170</v>
      </c>
    </row>
    <row r="145" s="2" customFormat="1" ht="16.5" customHeight="1">
      <c r="A145" s="40"/>
      <c r="B145" s="41"/>
      <c r="C145" s="201" t="s">
        <v>501</v>
      </c>
      <c r="D145" s="201" t="s">
        <v>129</v>
      </c>
      <c r="E145" s="202" t="s">
        <v>1171</v>
      </c>
      <c r="F145" s="203" t="s">
        <v>1172</v>
      </c>
      <c r="G145" s="204" t="s">
        <v>1168</v>
      </c>
      <c r="H145" s="292"/>
      <c r="I145" s="206"/>
      <c r="J145" s="207">
        <f>ROUND(I145*H145,2)</f>
        <v>0</v>
      </c>
      <c r="K145" s="208"/>
      <c r="L145" s="46"/>
      <c r="M145" s="209" t="s">
        <v>44</v>
      </c>
      <c r="N145" s="210" t="s">
        <v>53</v>
      </c>
      <c r="O145" s="86"/>
      <c r="P145" s="211">
        <f>O145*H145</f>
        <v>0</v>
      </c>
      <c r="Q145" s="211">
        <v>0</v>
      </c>
      <c r="R145" s="211">
        <f>Q145*H145</f>
        <v>0</v>
      </c>
      <c r="S145" s="211">
        <v>0</v>
      </c>
      <c r="T145" s="212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3" t="s">
        <v>1169</v>
      </c>
      <c r="AT145" s="213" t="s">
        <v>129</v>
      </c>
      <c r="AU145" s="213" t="s">
        <v>90</v>
      </c>
      <c r="AY145" s="18" t="s">
        <v>128</v>
      </c>
      <c r="BE145" s="214">
        <f>IF(N145="základní",J145,0)</f>
        <v>0</v>
      </c>
      <c r="BF145" s="214">
        <f>IF(N145="snížená",J145,0)</f>
        <v>0</v>
      </c>
      <c r="BG145" s="214">
        <f>IF(N145="zákl. přenesená",J145,0)</f>
        <v>0</v>
      </c>
      <c r="BH145" s="214">
        <f>IF(N145="sníž. přenesená",J145,0)</f>
        <v>0</v>
      </c>
      <c r="BI145" s="214">
        <f>IF(N145="nulová",J145,0)</f>
        <v>0</v>
      </c>
      <c r="BJ145" s="18" t="s">
        <v>90</v>
      </c>
      <c r="BK145" s="214">
        <f>ROUND(I145*H145,2)</f>
        <v>0</v>
      </c>
      <c r="BL145" s="18" t="s">
        <v>1169</v>
      </c>
      <c r="BM145" s="213" t="s">
        <v>1173</v>
      </c>
    </row>
    <row r="146" s="2" customFormat="1" ht="16.5" customHeight="1">
      <c r="A146" s="40"/>
      <c r="B146" s="41"/>
      <c r="C146" s="201" t="s">
        <v>506</v>
      </c>
      <c r="D146" s="201" t="s">
        <v>129</v>
      </c>
      <c r="E146" s="202" t="s">
        <v>1174</v>
      </c>
      <c r="F146" s="203" t="s">
        <v>1175</v>
      </c>
      <c r="G146" s="204" t="s">
        <v>1168</v>
      </c>
      <c r="H146" s="292"/>
      <c r="I146" s="206"/>
      <c r="J146" s="207">
        <f>ROUND(I146*H146,2)</f>
        <v>0</v>
      </c>
      <c r="K146" s="208"/>
      <c r="L146" s="46"/>
      <c r="M146" s="209" t="s">
        <v>44</v>
      </c>
      <c r="N146" s="210" t="s">
        <v>53</v>
      </c>
      <c r="O146" s="86"/>
      <c r="P146" s="211">
        <f>O146*H146</f>
        <v>0</v>
      </c>
      <c r="Q146" s="211">
        <v>0</v>
      </c>
      <c r="R146" s="211">
        <f>Q146*H146</f>
        <v>0</v>
      </c>
      <c r="S146" s="211">
        <v>0</v>
      </c>
      <c r="T146" s="212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3" t="s">
        <v>1169</v>
      </c>
      <c r="AT146" s="213" t="s">
        <v>129</v>
      </c>
      <c r="AU146" s="213" t="s">
        <v>90</v>
      </c>
      <c r="AY146" s="18" t="s">
        <v>128</v>
      </c>
      <c r="BE146" s="214">
        <f>IF(N146="základní",J146,0)</f>
        <v>0</v>
      </c>
      <c r="BF146" s="214">
        <f>IF(N146="snížená",J146,0)</f>
        <v>0</v>
      </c>
      <c r="BG146" s="214">
        <f>IF(N146="zákl. přenesená",J146,0)</f>
        <v>0</v>
      </c>
      <c r="BH146" s="214">
        <f>IF(N146="sníž. přenesená",J146,0)</f>
        <v>0</v>
      </c>
      <c r="BI146" s="214">
        <f>IF(N146="nulová",J146,0)</f>
        <v>0</v>
      </c>
      <c r="BJ146" s="18" t="s">
        <v>90</v>
      </c>
      <c r="BK146" s="214">
        <f>ROUND(I146*H146,2)</f>
        <v>0</v>
      </c>
      <c r="BL146" s="18" t="s">
        <v>1169</v>
      </c>
      <c r="BM146" s="213" t="s">
        <v>1176</v>
      </c>
    </row>
    <row r="147" s="2" customFormat="1" ht="16.5" customHeight="1">
      <c r="A147" s="40"/>
      <c r="B147" s="41"/>
      <c r="C147" s="201" t="s">
        <v>510</v>
      </c>
      <c r="D147" s="201" t="s">
        <v>129</v>
      </c>
      <c r="E147" s="202" t="s">
        <v>1177</v>
      </c>
      <c r="F147" s="203" t="s">
        <v>1178</v>
      </c>
      <c r="G147" s="204" t="s">
        <v>1168</v>
      </c>
      <c r="H147" s="292"/>
      <c r="I147" s="206"/>
      <c r="J147" s="207">
        <f>ROUND(I147*H147,2)</f>
        <v>0</v>
      </c>
      <c r="K147" s="208"/>
      <c r="L147" s="46"/>
      <c r="M147" s="209" t="s">
        <v>44</v>
      </c>
      <c r="N147" s="210" t="s">
        <v>53</v>
      </c>
      <c r="O147" s="86"/>
      <c r="P147" s="211">
        <f>O147*H147</f>
        <v>0</v>
      </c>
      <c r="Q147" s="211">
        <v>0</v>
      </c>
      <c r="R147" s="211">
        <f>Q147*H147</f>
        <v>0</v>
      </c>
      <c r="S147" s="211">
        <v>0</v>
      </c>
      <c r="T147" s="212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3" t="s">
        <v>1169</v>
      </c>
      <c r="AT147" s="213" t="s">
        <v>129</v>
      </c>
      <c r="AU147" s="213" t="s">
        <v>90</v>
      </c>
      <c r="AY147" s="18" t="s">
        <v>128</v>
      </c>
      <c r="BE147" s="214">
        <f>IF(N147="základní",J147,0)</f>
        <v>0</v>
      </c>
      <c r="BF147" s="214">
        <f>IF(N147="snížená",J147,0)</f>
        <v>0</v>
      </c>
      <c r="BG147" s="214">
        <f>IF(N147="zákl. přenesená",J147,0)</f>
        <v>0</v>
      </c>
      <c r="BH147" s="214">
        <f>IF(N147="sníž. přenesená",J147,0)</f>
        <v>0</v>
      </c>
      <c r="BI147" s="214">
        <f>IF(N147="nulová",J147,0)</f>
        <v>0</v>
      </c>
      <c r="BJ147" s="18" t="s">
        <v>90</v>
      </c>
      <c r="BK147" s="214">
        <f>ROUND(I147*H147,2)</f>
        <v>0</v>
      </c>
      <c r="BL147" s="18" t="s">
        <v>1169</v>
      </c>
      <c r="BM147" s="213" t="s">
        <v>1179</v>
      </c>
    </row>
    <row r="148" s="2" customFormat="1" ht="16.5" customHeight="1">
      <c r="A148" s="40"/>
      <c r="B148" s="41"/>
      <c r="C148" s="201" t="s">
        <v>515</v>
      </c>
      <c r="D148" s="201" t="s">
        <v>129</v>
      </c>
      <c r="E148" s="202" t="s">
        <v>1180</v>
      </c>
      <c r="F148" s="203" t="s">
        <v>1181</v>
      </c>
      <c r="G148" s="204" t="s">
        <v>1168</v>
      </c>
      <c r="H148" s="292"/>
      <c r="I148" s="206"/>
      <c r="J148" s="207">
        <f>ROUND(I148*H148,2)</f>
        <v>0</v>
      </c>
      <c r="K148" s="208"/>
      <c r="L148" s="46"/>
      <c r="M148" s="209" t="s">
        <v>44</v>
      </c>
      <c r="N148" s="210" t="s">
        <v>53</v>
      </c>
      <c r="O148" s="86"/>
      <c r="P148" s="211">
        <f>O148*H148</f>
        <v>0</v>
      </c>
      <c r="Q148" s="211">
        <v>0</v>
      </c>
      <c r="R148" s="211">
        <f>Q148*H148</f>
        <v>0</v>
      </c>
      <c r="S148" s="211">
        <v>0</v>
      </c>
      <c r="T148" s="212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3" t="s">
        <v>1169</v>
      </c>
      <c r="AT148" s="213" t="s">
        <v>129</v>
      </c>
      <c r="AU148" s="213" t="s">
        <v>90</v>
      </c>
      <c r="AY148" s="18" t="s">
        <v>128</v>
      </c>
      <c r="BE148" s="214">
        <f>IF(N148="základní",J148,0)</f>
        <v>0</v>
      </c>
      <c r="BF148" s="214">
        <f>IF(N148="snížená",J148,0)</f>
        <v>0</v>
      </c>
      <c r="BG148" s="214">
        <f>IF(N148="zákl. přenesená",J148,0)</f>
        <v>0</v>
      </c>
      <c r="BH148" s="214">
        <f>IF(N148="sníž. přenesená",J148,0)</f>
        <v>0</v>
      </c>
      <c r="BI148" s="214">
        <f>IF(N148="nulová",J148,0)</f>
        <v>0</v>
      </c>
      <c r="BJ148" s="18" t="s">
        <v>90</v>
      </c>
      <c r="BK148" s="214">
        <f>ROUND(I148*H148,2)</f>
        <v>0</v>
      </c>
      <c r="BL148" s="18" t="s">
        <v>1169</v>
      </c>
      <c r="BM148" s="213" t="s">
        <v>1182</v>
      </c>
    </row>
    <row r="149" s="2" customFormat="1" ht="16.5" customHeight="1">
      <c r="A149" s="40"/>
      <c r="B149" s="41"/>
      <c r="C149" s="201" t="s">
        <v>519</v>
      </c>
      <c r="D149" s="201" t="s">
        <v>129</v>
      </c>
      <c r="E149" s="202" t="s">
        <v>1183</v>
      </c>
      <c r="F149" s="203" t="s">
        <v>1184</v>
      </c>
      <c r="G149" s="204" t="s">
        <v>1168</v>
      </c>
      <c r="H149" s="292"/>
      <c r="I149" s="206"/>
      <c r="J149" s="207">
        <f>ROUND(I149*H149,2)</f>
        <v>0</v>
      </c>
      <c r="K149" s="208"/>
      <c r="L149" s="46"/>
      <c r="M149" s="209" t="s">
        <v>44</v>
      </c>
      <c r="N149" s="210" t="s">
        <v>53</v>
      </c>
      <c r="O149" s="86"/>
      <c r="P149" s="211">
        <f>O149*H149</f>
        <v>0</v>
      </c>
      <c r="Q149" s="211">
        <v>0</v>
      </c>
      <c r="R149" s="211">
        <f>Q149*H149</f>
        <v>0</v>
      </c>
      <c r="S149" s="211">
        <v>0</v>
      </c>
      <c r="T149" s="212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3" t="s">
        <v>1169</v>
      </c>
      <c r="AT149" s="213" t="s">
        <v>129</v>
      </c>
      <c r="AU149" s="213" t="s">
        <v>90</v>
      </c>
      <c r="AY149" s="18" t="s">
        <v>128</v>
      </c>
      <c r="BE149" s="214">
        <f>IF(N149="základní",J149,0)</f>
        <v>0</v>
      </c>
      <c r="BF149" s="214">
        <f>IF(N149="snížená",J149,0)</f>
        <v>0</v>
      </c>
      <c r="BG149" s="214">
        <f>IF(N149="zákl. přenesená",J149,0)</f>
        <v>0</v>
      </c>
      <c r="BH149" s="214">
        <f>IF(N149="sníž. přenesená",J149,0)</f>
        <v>0</v>
      </c>
      <c r="BI149" s="214">
        <f>IF(N149="nulová",J149,0)</f>
        <v>0</v>
      </c>
      <c r="BJ149" s="18" t="s">
        <v>90</v>
      </c>
      <c r="BK149" s="214">
        <f>ROUND(I149*H149,2)</f>
        <v>0</v>
      </c>
      <c r="BL149" s="18" t="s">
        <v>1169</v>
      </c>
      <c r="BM149" s="213" t="s">
        <v>1185</v>
      </c>
    </row>
    <row r="150" s="2" customFormat="1" ht="16.5" customHeight="1">
      <c r="A150" s="40"/>
      <c r="B150" s="41"/>
      <c r="C150" s="201" t="s">
        <v>523</v>
      </c>
      <c r="D150" s="201" t="s">
        <v>129</v>
      </c>
      <c r="E150" s="202" t="s">
        <v>1186</v>
      </c>
      <c r="F150" s="203" t="s">
        <v>1187</v>
      </c>
      <c r="G150" s="204" t="s">
        <v>1168</v>
      </c>
      <c r="H150" s="292"/>
      <c r="I150" s="206"/>
      <c r="J150" s="207">
        <f>ROUND(I150*H150,2)</f>
        <v>0</v>
      </c>
      <c r="K150" s="208"/>
      <c r="L150" s="46"/>
      <c r="M150" s="215" t="s">
        <v>44</v>
      </c>
      <c r="N150" s="216" t="s">
        <v>53</v>
      </c>
      <c r="O150" s="217"/>
      <c r="P150" s="218">
        <f>O150*H150</f>
        <v>0</v>
      </c>
      <c r="Q150" s="218">
        <v>0</v>
      </c>
      <c r="R150" s="218">
        <f>Q150*H150</f>
        <v>0</v>
      </c>
      <c r="S150" s="218">
        <v>0</v>
      </c>
      <c r="T150" s="219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3" t="s">
        <v>1169</v>
      </c>
      <c r="AT150" s="213" t="s">
        <v>129</v>
      </c>
      <c r="AU150" s="213" t="s">
        <v>90</v>
      </c>
      <c r="AY150" s="18" t="s">
        <v>128</v>
      </c>
      <c r="BE150" s="214">
        <f>IF(N150="základní",J150,0)</f>
        <v>0</v>
      </c>
      <c r="BF150" s="214">
        <f>IF(N150="snížená",J150,0)</f>
        <v>0</v>
      </c>
      <c r="BG150" s="214">
        <f>IF(N150="zákl. přenesená",J150,0)</f>
        <v>0</v>
      </c>
      <c r="BH150" s="214">
        <f>IF(N150="sníž. přenesená",J150,0)</f>
        <v>0</v>
      </c>
      <c r="BI150" s="214">
        <f>IF(N150="nulová",J150,0)</f>
        <v>0</v>
      </c>
      <c r="BJ150" s="18" t="s">
        <v>90</v>
      </c>
      <c r="BK150" s="214">
        <f>ROUND(I150*H150,2)</f>
        <v>0</v>
      </c>
      <c r="BL150" s="18" t="s">
        <v>1169</v>
      </c>
      <c r="BM150" s="213" t="s">
        <v>1188</v>
      </c>
    </row>
    <row r="151" s="2" customFormat="1" ht="6.96" customHeight="1">
      <c r="A151" s="40"/>
      <c r="B151" s="61"/>
      <c r="C151" s="62"/>
      <c r="D151" s="62"/>
      <c r="E151" s="62"/>
      <c r="F151" s="62"/>
      <c r="G151" s="62"/>
      <c r="H151" s="62"/>
      <c r="I151" s="62"/>
      <c r="J151" s="62"/>
      <c r="K151" s="62"/>
      <c r="L151" s="46"/>
      <c r="M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</row>
  </sheetData>
  <sheetProtection sheet="1" autoFilter="0" formatColumns="0" formatRows="0" objects="1" scenarios="1" spinCount="100000" saltValue="OaQgBS7csmTlkMMvU3iF6Hpk5wUx/rtusCitlGlX1c2cZ7ERr1mptVoERyfPgMFXSWg7/EjibfhxaGj/AXlEZw==" hashValue="djxwnAl7ar3eq995hQB0I/PBxR5RCGc04IYEqZr1AvNPkx8BO22acEcvps2ywJ7yjjkChtZehKyewugVGJBblw==" algorithmName="SHA-512" password="CC35"/>
  <autoFilter ref="C83:K150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21</v>
      </c>
    </row>
    <row r="4" s="1" customFormat="1" ht="24.96" customHeight="1">
      <c r="B4" s="21"/>
      <c r="D4" s="132" t="s">
        <v>104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Zřízení nového parkoviště v ulici Na Šarlejích v Novém Bydžově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105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1189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21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19. 2. 2021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21.84" customHeight="1">
      <c r="A13" s="40"/>
      <c r="B13" s="46"/>
      <c r="C13" s="40"/>
      <c r="D13" s="140" t="s">
        <v>26</v>
      </c>
      <c r="E13" s="40"/>
      <c r="F13" s="141" t="s">
        <v>1190</v>
      </c>
      <c r="G13" s="40"/>
      <c r="H13" s="40"/>
      <c r="I13" s="140" t="s">
        <v>28</v>
      </c>
      <c r="J13" s="141" t="s">
        <v>29</v>
      </c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41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43</v>
      </c>
      <c r="E23" s="40"/>
      <c r="F23" s="40"/>
      <c r="G23" s="40"/>
      <c r="H23" s="40"/>
      <c r="I23" s="134" t="s">
        <v>31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34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2"/>
      <c r="B27" s="143"/>
      <c r="C27" s="142"/>
      <c r="D27" s="142"/>
      <c r="E27" s="144" t="s">
        <v>47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6"/>
      <c r="E29" s="146"/>
      <c r="F29" s="146"/>
      <c r="G29" s="146"/>
      <c r="H29" s="146"/>
      <c r="I29" s="146"/>
      <c r="J29" s="146"/>
      <c r="K29" s="146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7" t="s">
        <v>48</v>
      </c>
      <c r="E30" s="40"/>
      <c r="F30" s="40"/>
      <c r="G30" s="40"/>
      <c r="H30" s="40"/>
      <c r="I30" s="40"/>
      <c r="J30" s="148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6"/>
      <c r="E31" s="146"/>
      <c r="F31" s="146"/>
      <c r="G31" s="146"/>
      <c r="H31" s="146"/>
      <c r="I31" s="146"/>
      <c r="J31" s="146"/>
      <c r="K31" s="146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9" t="s">
        <v>50</v>
      </c>
      <c r="G32" s="40"/>
      <c r="H32" s="40"/>
      <c r="I32" s="149" t="s">
        <v>49</v>
      </c>
      <c r="J32" s="149" t="s">
        <v>51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0" t="s">
        <v>52</v>
      </c>
      <c r="E33" s="134" t="s">
        <v>53</v>
      </c>
      <c r="F33" s="151">
        <f>ROUND((SUM(BE83:BE207)),  2)</f>
        <v>0</v>
      </c>
      <c r="G33" s="40"/>
      <c r="H33" s="40"/>
      <c r="I33" s="152">
        <v>0.20999999999999999</v>
      </c>
      <c r="J33" s="151">
        <f>ROUND(((SUM(BE83:BE207))*I33),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54</v>
      </c>
      <c r="F34" s="151">
        <f>ROUND((SUM(BF83:BF207)),  2)</f>
        <v>0</v>
      </c>
      <c r="G34" s="40"/>
      <c r="H34" s="40"/>
      <c r="I34" s="152">
        <v>0.14999999999999999</v>
      </c>
      <c r="J34" s="151">
        <f>ROUND(((SUM(BF83:BF207))*I34),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55</v>
      </c>
      <c r="F35" s="151">
        <f>ROUND((SUM(BG83:BG207)),  2)</f>
        <v>0</v>
      </c>
      <c r="G35" s="40"/>
      <c r="H35" s="40"/>
      <c r="I35" s="152">
        <v>0.20999999999999999</v>
      </c>
      <c r="J35" s="151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56</v>
      </c>
      <c r="F36" s="151">
        <f>ROUND((SUM(BH83:BH207)),  2)</f>
        <v>0</v>
      </c>
      <c r="G36" s="40"/>
      <c r="H36" s="40"/>
      <c r="I36" s="152">
        <v>0.14999999999999999</v>
      </c>
      <c r="J36" s="151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57</v>
      </c>
      <c r="F37" s="151">
        <f>ROUND((SUM(BI83:BI207)),  2)</f>
        <v>0</v>
      </c>
      <c r="G37" s="40"/>
      <c r="H37" s="40"/>
      <c r="I37" s="152">
        <v>0</v>
      </c>
      <c r="J37" s="151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3"/>
      <c r="D39" s="154" t="s">
        <v>58</v>
      </c>
      <c r="E39" s="155"/>
      <c r="F39" s="155"/>
      <c r="G39" s="156" t="s">
        <v>59</v>
      </c>
      <c r="H39" s="157" t="s">
        <v>60</v>
      </c>
      <c r="I39" s="155"/>
      <c r="J39" s="158">
        <f>SUM(J30:J37)</f>
        <v>0</v>
      </c>
      <c r="K39" s="159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hidden="1" s="2" customFormat="1" ht="6.96" customHeight="1">
      <c r="A44" s="40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hidden="1" s="2" customFormat="1" ht="24.96" customHeight="1">
      <c r="A45" s="40"/>
      <c r="B45" s="41"/>
      <c r="C45" s="24" t="s">
        <v>107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hidden="1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hidden="1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hidden="1" s="2" customFormat="1" ht="16.5" customHeight="1">
      <c r="A48" s="40"/>
      <c r="B48" s="41"/>
      <c r="C48" s="42"/>
      <c r="D48" s="42"/>
      <c r="E48" s="164" t="str">
        <f>E7</f>
        <v>Zřízení nového parkoviště v ulici Na Šarlejích v Novém Bydžově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12" customHeight="1">
      <c r="A49" s="40"/>
      <c r="B49" s="41"/>
      <c r="C49" s="33" t="s">
        <v>105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16.5" customHeight="1">
      <c r="A50" s="40"/>
      <c r="B50" s="41"/>
      <c r="C50" s="42"/>
      <c r="D50" s="42"/>
      <c r="E50" s="71" t="str">
        <f>E9</f>
        <v>2021_04_05 - SO 801 Sadové úpravy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2" customHeight="1">
      <c r="A52" s="40"/>
      <c r="B52" s="41"/>
      <c r="C52" s="33" t="s">
        <v>22</v>
      </c>
      <c r="D52" s="42"/>
      <c r="E52" s="42"/>
      <c r="F52" s="28" t="str">
        <f>F12</f>
        <v>Nový Bydžov</v>
      </c>
      <c r="G52" s="42"/>
      <c r="H52" s="42"/>
      <c r="I52" s="33" t="s">
        <v>24</v>
      </c>
      <c r="J52" s="74" t="str">
        <f>IF(J12="","",J12)</f>
        <v>19. 2. 2021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hidden="1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>Město Nový Bydžov</v>
      </c>
      <c r="G54" s="42"/>
      <c r="H54" s="42"/>
      <c r="I54" s="33" t="s">
        <v>38</v>
      </c>
      <c r="J54" s="38" t="str">
        <f>E21</f>
        <v>PRODIN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hidden="1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hidden="1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29.28" customHeight="1">
      <c r="A57" s="40"/>
      <c r="B57" s="41"/>
      <c r="C57" s="165" t="s">
        <v>108</v>
      </c>
      <c r="D57" s="166"/>
      <c r="E57" s="166"/>
      <c r="F57" s="166"/>
      <c r="G57" s="166"/>
      <c r="H57" s="166"/>
      <c r="I57" s="166"/>
      <c r="J57" s="167" t="s">
        <v>109</v>
      </c>
      <c r="K57" s="166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22.8" customHeight="1">
      <c r="A59" s="40"/>
      <c r="B59" s="41"/>
      <c r="C59" s="168" t="s">
        <v>80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110</v>
      </c>
    </row>
    <row r="60" hidden="1" s="9" customFormat="1" ht="24.96" customHeight="1">
      <c r="A60" s="9"/>
      <c r="B60" s="169"/>
      <c r="C60" s="170"/>
      <c r="D60" s="171" t="s">
        <v>158</v>
      </c>
      <c r="E60" s="172"/>
      <c r="F60" s="172"/>
      <c r="G60" s="172"/>
      <c r="H60" s="172"/>
      <c r="I60" s="172"/>
      <c r="J60" s="173">
        <f>J84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2" customFormat="1" ht="19.92" customHeight="1">
      <c r="A61" s="12"/>
      <c r="B61" s="220"/>
      <c r="C61" s="221"/>
      <c r="D61" s="222" t="s">
        <v>159</v>
      </c>
      <c r="E61" s="223"/>
      <c r="F61" s="223"/>
      <c r="G61" s="223"/>
      <c r="H61" s="223"/>
      <c r="I61" s="223"/>
      <c r="J61" s="224">
        <f>J85</f>
        <v>0</v>
      </c>
      <c r="K61" s="221"/>
      <c r="L61" s="225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hidden="1" s="9" customFormat="1" ht="24.96" customHeight="1">
      <c r="A62" s="9"/>
      <c r="B62" s="169"/>
      <c r="C62" s="170"/>
      <c r="D62" s="171" t="s">
        <v>1191</v>
      </c>
      <c r="E62" s="172"/>
      <c r="F62" s="172"/>
      <c r="G62" s="172"/>
      <c r="H62" s="172"/>
      <c r="I62" s="172"/>
      <c r="J62" s="173">
        <f>J201</f>
        <v>0</v>
      </c>
      <c r="K62" s="170"/>
      <c r="L62" s="17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hidden="1" s="12" customFormat="1" ht="19.92" customHeight="1">
      <c r="A63" s="12"/>
      <c r="B63" s="220"/>
      <c r="C63" s="221"/>
      <c r="D63" s="222" t="s">
        <v>166</v>
      </c>
      <c r="E63" s="223"/>
      <c r="F63" s="223"/>
      <c r="G63" s="223"/>
      <c r="H63" s="223"/>
      <c r="I63" s="223"/>
      <c r="J63" s="224">
        <f>J205</f>
        <v>0</v>
      </c>
      <c r="K63" s="221"/>
      <c r="L63" s="225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hidden="1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hidden="1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hidden="1"/>
    <row r="67" hidden="1"/>
    <row r="68" hidden="1"/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4" t="s">
        <v>112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3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4" t="str">
        <f>E7</f>
        <v>Zřízení nového parkoviště v ulici Na Šarlejích v Novém Bydžově</v>
      </c>
      <c r="F73" s="33"/>
      <c r="G73" s="33"/>
      <c r="H73" s="33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3" t="s">
        <v>105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2021_04_05 - SO 801 Sadové úpravy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3" t="s">
        <v>22</v>
      </c>
      <c r="D77" s="42"/>
      <c r="E77" s="42"/>
      <c r="F77" s="28" t="str">
        <f>F12</f>
        <v>Nový Bydžov</v>
      </c>
      <c r="G77" s="42"/>
      <c r="H77" s="42"/>
      <c r="I77" s="33" t="s">
        <v>24</v>
      </c>
      <c r="J77" s="74" t="str">
        <f>IF(J12="","",J12)</f>
        <v>19. 2. 2021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3" t="s">
        <v>30</v>
      </c>
      <c r="D79" s="42"/>
      <c r="E79" s="42"/>
      <c r="F79" s="28" t="str">
        <f>E15</f>
        <v>Město Nový Bydžov</v>
      </c>
      <c r="G79" s="42"/>
      <c r="H79" s="42"/>
      <c r="I79" s="33" t="s">
        <v>38</v>
      </c>
      <c r="J79" s="38" t="str">
        <f>E21</f>
        <v>PRODIN a.s.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3" t="s">
        <v>36</v>
      </c>
      <c r="D80" s="42"/>
      <c r="E80" s="42"/>
      <c r="F80" s="28" t="str">
        <f>IF(E18="","",E18)</f>
        <v>Vyplň údaj</v>
      </c>
      <c r="G80" s="42"/>
      <c r="H80" s="42"/>
      <c r="I80" s="33" t="s">
        <v>43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0" customFormat="1" ht="29.28" customHeight="1">
      <c r="A82" s="175"/>
      <c r="B82" s="176"/>
      <c r="C82" s="177" t="s">
        <v>113</v>
      </c>
      <c r="D82" s="178" t="s">
        <v>67</v>
      </c>
      <c r="E82" s="178" t="s">
        <v>63</v>
      </c>
      <c r="F82" s="178" t="s">
        <v>64</v>
      </c>
      <c r="G82" s="178" t="s">
        <v>114</v>
      </c>
      <c r="H82" s="178" t="s">
        <v>115</v>
      </c>
      <c r="I82" s="178" t="s">
        <v>116</v>
      </c>
      <c r="J82" s="179" t="s">
        <v>109</v>
      </c>
      <c r="K82" s="180" t="s">
        <v>117</v>
      </c>
      <c r="L82" s="181"/>
      <c r="M82" s="94" t="s">
        <v>44</v>
      </c>
      <c r="N82" s="95" t="s">
        <v>52</v>
      </c>
      <c r="O82" s="95" t="s">
        <v>118</v>
      </c>
      <c r="P82" s="95" t="s">
        <v>119</v>
      </c>
      <c r="Q82" s="95" t="s">
        <v>120</v>
      </c>
      <c r="R82" s="95" t="s">
        <v>121</v>
      </c>
      <c r="S82" s="95" t="s">
        <v>122</v>
      </c>
      <c r="T82" s="96" t="s">
        <v>123</v>
      </c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</row>
    <row r="83" s="2" customFormat="1" ht="22.8" customHeight="1">
      <c r="A83" s="40"/>
      <c r="B83" s="41"/>
      <c r="C83" s="101" t="s">
        <v>124</v>
      </c>
      <c r="D83" s="42"/>
      <c r="E83" s="42"/>
      <c r="F83" s="42"/>
      <c r="G83" s="42"/>
      <c r="H83" s="42"/>
      <c r="I83" s="42"/>
      <c r="J83" s="182">
        <f>BK83</f>
        <v>0</v>
      </c>
      <c r="K83" s="42"/>
      <c r="L83" s="46"/>
      <c r="M83" s="97"/>
      <c r="N83" s="183"/>
      <c r="O83" s="98"/>
      <c r="P83" s="184">
        <f>P84+P201</f>
        <v>0</v>
      </c>
      <c r="Q83" s="98"/>
      <c r="R83" s="184">
        <f>R84+R201</f>
        <v>10.762307</v>
      </c>
      <c r="S83" s="98"/>
      <c r="T83" s="185">
        <f>T84+T201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8" t="s">
        <v>81</v>
      </c>
      <c r="AU83" s="18" t="s">
        <v>110</v>
      </c>
      <c r="BK83" s="186">
        <f>BK84+BK201</f>
        <v>0</v>
      </c>
    </row>
    <row r="84" s="11" customFormat="1" ht="25.92" customHeight="1">
      <c r="A84" s="11"/>
      <c r="B84" s="187"/>
      <c r="C84" s="188"/>
      <c r="D84" s="189" t="s">
        <v>81</v>
      </c>
      <c r="E84" s="190" t="s">
        <v>169</v>
      </c>
      <c r="F84" s="190" t="s">
        <v>170</v>
      </c>
      <c r="G84" s="188"/>
      <c r="H84" s="188"/>
      <c r="I84" s="191"/>
      <c r="J84" s="192">
        <f>BK84</f>
        <v>0</v>
      </c>
      <c r="K84" s="188"/>
      <c r="L84" s="193"/>
      <c r="M84" s="194"/>
      <c r="N84" s="195"/>
      <c r="O84" s="195"/>
      <c r="P84" s="196">
        <f>P85</f>
        <v>0</v>
      </c>
      <c r="Q84" s="195"/>
      <c r="R84" s="196">
        <f>R85</f>
        <v>10.762307</v>
      </c>
      <c r="S84" s="195"/>
      <c r="T84" s="197">
        <f>T85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8" t="s">
        <v>90</v>
      </c>
      <c r="AT84" s="199" t="s">
        <v>81</v>
      </c>
      <c r="AU84" s="199" t="s">
        <v>82</v>
      </c>
      <c r="AY84" s="198" t="s">
        <v>128</v>
      </c>
      <c r="BK84" s="200">
        <f>BK85</f>
        <v>0</v>
      </c>
    </row>
    <row r="85" s="11" customFormat="1" ht="22.8" customHeight="1">
      <c r="A85" s="11"/>
      <c r="B85" s="187"/>
      <c r="C85" s="188"/>
      <c r="D85" s="189" t="s">
        <v>81</v>
      </c>
      <c r="E85" s="226" t="s">
        <v>90</v>
      </c>
      <c r="F85" s="226" t="s">
        <v>171</v>
      </c>
      <c r="G85" s="188"/>
      <c r="H85" s="188"/>
      <c r="I85" s="191"/>
      <c r="J85" s="227">
        <f>BK85</f>
        <v>0</v>
      </c>
      <c r="K85" s="188"/>
      <c r="L85" s="193"/>
      <c r="M85" s="194"/>
      <c r="N85" s="195"/>
      <c r="O85" s="195"/>
      <c r="P85" s="196">
        <f>SUM(P86:P200)</f>
        <v>0</v>
      </c>
      <c r="Q85" s="195"/>
      <c r="R85" s="196">
        <f>SUM(R86:R200)</f>
        <v>10.762307</v>
      </c>
      <c r="S85" s="195"/>
      <c r="T85" s="197">
        <f>SUM(T86:T200)</f>
        <v>0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R85" s="198" t="s">
        <v>90</v>
      </c>
      <c r="AT85" s="199" t="s">
        <v>81</v>
      </c>
      <c r="AU85" s="199" t="s">
        <v>90</v>
      </c>
      <c r="AY85" s="198" t="s">
        <v>128</v>
      </c>
      <c r="BK85" s="200">
        <f>SUM(BK86:BK200)</f>
        <v>0</v>
      </c>
    </row>
    <row r="86" s="2" customFormat="1" ht="24.15" customHeight="1">
      <c r="A86" s="40"/>
      <c r="B86" s="41"/>
      <c r="C86" s="201" t="s">
        <v>90</v>
      </c>
      <c r="D86" s="201" t="s">
        <v>129</v>
      </c>
      <c r="E86" s="202" t="s">
        <v>341</v>
      </c>
      <c r="F86" s="203" t="s">
        <v>342</v>
      </c>
      <c r="G86" s="204" t="s">
        <v>174</v>
      </c>
      <c r="H86" s="205">
        <v>317</v>
      </c>
      <c r="I86" s="206"/>
      <c r="J86" s="207">
        <f>ROUND(I86*H86,2)</f>
        <v>0</v>
      </c>
      <c r="K86" s="208"/>
      <c r="L86" s="46"/>
      <c r="M86" s="209" t="s">
        <v>44</v>
      </c>
      <c r="N86" s="210" t="s">
        <v>53</v>
      </c>
      <c r="O86" s="86"/>
      <c r="P86" s="211">
        <f>O86*H86</f>
        <v>0</v>
      </c>
      <c r="Q86" s="211">
        <v>0</v>
      </c>
      <c r="R86" s="211">
        <f>Q86*H86</f>
        <v>0</v>
      </c>
      <c r="S86" s="211">
        <v>0</v>
      </c>
      <c r="T86" s="212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3" t="s">
        <v>133</v>
      </c>
      <c r="AT86" s="213" t="s">
        <v>129</v>
      </c>
      <c r="AU86" s="213" t="s">
        <v>21</v>
      </c>
      <c r="AY86" s="18" t="s">
        <v>128</v>
      </c>
      <c r="BE86" s="214">
        <f>IF(N86="základní",J86,0)</f>
        <v>0</v>
      </c>
      <c r="BF86" s="214">
        <f>IF(N86="snížená",J86,0)</f>
        <v>0</v>
      </c>
      <c r="BG86" s="214">
        <f>IF(N86="zákl. přenesená",J86,0)</f>
        <v>0</v>
      </c>
      <c r="BH86" s="214">
        <f>IF(N86="sníž. přenesená",J86,0)</f>
        <v>0</v>
      </c>
      <c r="BI86" s="214">
        <f>IF(N86="nulová",J86,0)</f>
        <v>0</v>
      </c>
      <c r="BJ86" s="18" t="s">
        <v>90</v>
      </c>
      <c r="BK86" s="214">
        <f>ROUND(I86*H86,2)</f>
        <v>0</v>
      </c>
      <c r="BL86" s="18" t="s">
        <v>133</v>
      </c>
      <c r="BM86" s="213" t="s">
        <v>1192</v>
      </c>
    </row>
    <row r="87" s="2" customFormat="1">
      <c r="A87" s="40"/>
      <c r="B87" s="41"/>
      <c r="C87" s="42"/>
      <c r="D87" s="228" t="s">
        <v>176</v>
      </c>
      <c r="E87" s="42"/>
      <c r="F87" s="229" t="s">
        <v>344</v>
      </c>
      <c r="G87" s="42"/>
      <c r="H87" s="42"/>
      <c r="I87" s="230"/>
      <c r="J87" s="42"/>
      <c r="K87" s="42"/>
      <c r="L87" s="46"/>
      <c r="M87" s="231"/>
      <c r="N87" s="232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8" t="s">
        <v>176</v>
      </c>
      <c r="AU87" s="18" t="s">
        <v>21</v>
      </c>
    </row>
    <row r="88" s="2" customFormat="1" ht="16.5" customHeight="1">
      <c r="A88" s="40"/>
      <c r="B88" s="41"/>
      <c r="C88" s="278" t="s">
        <v>21</v>
      </c>
      <c r="D88" s="278" t="s">
        <v>316</v>
      </c>
      <c r="E88" s="279" t="s">
        <v>346</v>
      </c>
      <c r="F88" s="280" t="s">
        <v>347</v>
      </c>
      <c r="G88" s="281" t="s">
        <v>348</v>
      </c>
      <c r="H88" s="282">
        <v>11.095000000000001</v>
      </c>
      <c r="I88" s="283"/>
      <c r="J88" s="284">
        <f>ROUND(I88*H88,2)</f>
        <v>0</v>
      </c>
      <c r="K88" s="285"/>
      <c r="L88" s="286"/>
      <c r="M88" s="287" t="s">
        <v>44</v>
      </c>
      <c r="N88" s="288" t="s">
        <v>53</v>
      </c>
      <c r="O88" s="86"/>
      <c r="P88" s="211">
        <f>O88*H88</f>
        <v>0</v>
      </c>
      <c r="Q88" s="211">
        <v>0.001</v>
      </c>
      <c r="R88" s="211">
        <f>Q88*H88</f>
        <v>0.011095000000000001</v>
      </c>
      <c r="S88" s="211">
        <v>0</v>
      </c>
      <c r="T88" s="212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3" t="s">
        <v>213</v>
      </c>
      <c r="AT88" s="213" t="s">
        <v>316</v>
      </c>
      <c r="AU88" s="213" t="s">
        <v>21</v>
      </c>
      <c r="AY88" s="18" t="s">
        <v>128</v>
      </c>
      <c r="BE88" s="214">
        <f>IF(N88="základní",J88,0)</f>
        <v>0</v>
      </c>
      <c r="BF88" s="214">
        <f>IF(N88="snížená",J88,0)</f>
        <v>0</v>
      </c>
      <c r="BG88" s="214">
        <f>IF(N88="zákl. přenesená",J88,0)</f>
        <v>0</v>
      </c>
      <c r="BH88" s="214">
        <f>IF(N88="sníž. přenesená",J88,0)</f>
        <v>0</v>
      </c>
      <c r="BI88" s="214">
        <f>IF(N88="nulová",J88,0)</f>
        <v>0</v>
      </c>
      <c r="BJ88" s="18" t="s">
        <v>90</v>
      </c>
      <c r="BK88" s="214">
        <f>ROUND(I88*H88,2)</f>
        <v>0</v>
      </c>
      <c r="BL88" s="18" t="s">
        <v>133</v>
      </c>
      <c r="BM88" s="213" t="s">
        <v>1193</v>
      </c>
    </row>
    <row r="89" s="13" customFormat="1">
      <c r="A89" s="13"/>
      <c r="B89" s="235"/>
      <c r="C89" s="236"/>
      <c r="D89" s="233" t="s">
        <v>180</v>
      </c>
      <c r="E89" s="237" t="s">
        <v>44</v>
      </c>
      <c r="F89" s="238" t="s">
        <v>1194</v>
      </c>
      <c r="G89" s="236"/>
      <c r="H89" s="239">
        <v>11.095000000000001</v>
      </c>
      <c r="I89" s="240"/>
      <c r="J89" s="236"/>
      <c r="K89" s="236"/>
      <c r="L89" s="241"/>
      <c r="M89" s="242"/>
      <c r="N89" s="243"/>
      <c r="O89" s="243"/>
      <c r="P89" s="243"/>
      <c r="Q89" s="243"/>
      <c r="R89" s="243"/>
      <c r="S89" s="243"/>
      <c r="T89" s="244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45" t="s">
        <v>180</v>
      </c>
      <c r="AU89" s="245" t="s">
        <v>21</v>
      </c>
      <c r="AV89" s="13" t="s">
        <v>21</v>
      </c>
      <c r="AW89" s="13" t="s">
        <v>42</v>
      </c>
      <c r="AX89" s="13" t="s">
        <v>82</v>
      </c>
      <c r="AY89" s="245" t="s">
        <v>128</v>
      </c>
    </row>
    <row r="90" s="14" customFormat="1">
      <c r="A90" s="14"/>
      <c r="B90" s="246"/>
      <c r="C90" s="247"/>
      <c r="D90" s="233" t="s">
        <v>180</v>
      </c>
      <c r="E90" s="248" t="s">
        <v>44</v>
      </c>
      <c r="F90" s="249" t="s">
        <v>182</v>
      </c>
      <c r="G90" s="247"/>
      <c r="H90" s="250">
        <v>11.095000000000001</v>
      </c>
      <c r="I90" s="251"/>
      <c r="J90" s="247"/>
      <c r="K90" s="247"/>
      <c r="L90" s="252"/>
      <c r="M90" s="253"/>
      <c r="N90" s="254"/>
      <c r="O90" s="254"/>
      <c r="P90" s="254"/>
      <c r="Q90" s="254"/>
      <c r="R90" s="254"/>
      <c r="S90" s="254"/>
      <c r="T90" s="255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56" t="s">
        <v>180</v>
      </c>
      <c r="AU90" s="256" t="s">
        <v>21</v>
      </c>
      <c r="AV90" s="14" t="s">
        <v>133</v>
      </c>
      <c r="AW90" s="14" t="s">
        <v>42</v>
      </c>
      <c r="AX90" s="14" t="s">
        <v>90</v>
      </c>
      <c r="AY90" s="256" t="s">
        <v>128</v>
      </c>
    </row>
    <row r="91" s="2" customFormat="1" ht="33" customHeight="1">
      <c r="A91" s="40"/>
      <c r="B91" s="41"/>
      <c r="C91" s="201" t="s">
        <v>138</v>
      </c>
      <c r="D91" s="201" t="s">
        <v>129</v>
      </c>
      <c r="E91" s="202" t="s">
        <v>1195</v>
      </c>
      <c r="F91" s="203" t="s">
        <v>1196</v>
      </c>
      <c r="G91" s="204" t="s">
        <v>155</v>
      </c>
      <c r="H91" s="205">
        <v>12</v>
      </c>
      <c r="I91" s="206"/>
      <c r="J91" s="207">
        <f>ROUND(I91*H91,2)</f>
        <v>0</v>
      </c>
      <c r="K91" s="208"/>
      <c r="L91" s="46"/>
      <c r="M91" s="209" t="s">
        <v>44</v>
      </c>
      <c r="N91" s="210" t="s">
        <v>53</v>
      </c>
      <c r="O91" s="86"/>
      <c r="P91" s="211">
        <f>O91*H91</f>
        <v>0</v>
      </c>
      <c r="Q91" s="211">
        <v>0</v>
      </c>
      <c r="R91" s="211">
        <f>Q91*H91</f>
        <v>0</v>
      </c>
      <c r="S91" s="211">
        <v>0</v>
      </c>
      <c r="T91" s="212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3" t="s">
        <v>133</v>
      </c>
      <c r="AT91" s="213" t="s">
        <v>129</v>
      </c>
      <c r="AU91" s="213" t="s">
        <v>21</v>
      </c>
      <c r="AY91" s="18" t="s">
        <v>128</v>
      </c>
      <c r="BE91" s="214">
        <f>IF(N91="základní",J91,0)</f>
        <v>0</v>
      </c>
      <c r="BF91" s="214">
        <f>IF(N91="snížená",J91,0)</f>
        <v>0</v>
      </c>
      <c r="BG91" s="214">
        <f>IF(N91="zákl. přenesená",J91,0)</f>
        <v>0</v>
      </c>
      <c r="BH91" s="214">
        <f>IF(N91="sníž. přenesená",J91,0)</f>
        <v>0</v>
      </c>
      <c r="BI91" s="214">
        <f>IF(N91="nulová",J91,0)</f>
        <v>0</v>
      </c>
      <c r="BJ91" s="18" t="s">
        <v>90</v>
      </c>
      <c r="BK91" s="214">
        <f>ROUND(I91*H91,2)</f>
        <v>0</v>
      </c>
      <c r="BL91" s="18" t="s">
        <v>133</v>
      </c>
      <c r="BM91" s="213" t="s">
        <v>1197</v>
      </c>
    </row>
    <row r="92" s="2" customFormat="1">
      <c r="A92" s="40"/>
      <c r="B92" s="41"/>
      <c r="C92" s="42"/>
      <c r="D92" s="228" t="s">
        <v>176</v>
      </c>
      <c r="E92" s="42"/>
      <c r="F92" s="229" t="s">
        <v>1198</v>
      </c>
      <c r="G92" s="42"/>
      <c r="H92" s="42"/>
      <c r="I92" s="230"/>
      <c r="J92" s="42"/>
      <c r="K92" s="42"/>
      <c r="L92" s="46"/>
      <c r="M92" s="231"/>
      <c r="N92" s="232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8" t="s">
        <v>176</v>
      </c>
      <c r="AU92" s="18" t="s">
        <v>21</v>
      </c>
    </row>
    <row r="93" s="2" customFormat="1" ht="16.5" customHeight="1">
      <c r="A93" s="40"/>
      <c r="B93" s="41"/>
      <c r="C93" s="278" t="s">
        <v>133</v>
      </c>
      <c r="D93" s="278" t="s">
        <v>316</v>
      </c>
      <c r="E93" s="279" t="s">
        <v>1199</v>
      </c>
      <c r="F93" s="280" t="s">
        <v>1200</v>
      </c>
      <c r="G93" s="281" t="s">
        <v>224</v>
      </c>
      <c r="H93" s="282">
        <v>1.9199999999999999</v>
      </c>
      <c r="I93" s="283"/>
      <c r="J93" s="284">
        <f>ROUND(I93*H93,2)</f>
        <v>0</v>
      </c>
      <c r="K93" s="285"/>
      <c r="L93" s="286"/>
      <c r="M93" s="287" t="s">
        <v>44</v>
      </c>
      <c r="N93" s="288" t="s">
        <v>53</v>
      </c>
      <c r="O93" s="86"/>
      <c r="P93" s="211">
        <f>O93*H93</f>
        <v>0</v>
      </c>
      <c r="Q93" s="211">
        <v>0.22</v>
      </c>
      <c r="R93" s="211">
        <f>Q93*H93</f>
        <v>0.4224</v>
      </c>
      <c r="S93" s="211">
        <v>0</v>
      </c>
      <c r="T93" s="212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3" t="s">
        <v>213</v>
      </c>
      <c r="AT93" s="213" t="s">
        <v>316</v>
      </c>
      <c r="AU93" s="213" t="s">
        <v>21</v>
      </c>
      <c r="AY93" s="18" t="s">
        <v>128</v>
      </c>
      <c r="BE93" s="214">
        <f>IF(N93="základní",J93,0)</f>
        <v>0</v>
      </c>
      <c r="BF93" s="214">
        <f>IF(N93="snížená",J93,0)</f>
        <v>0</v>
      </c>
      <c r="BG93" s="214">
        <f>IF(N93="zákl. přenesená",J93,0)</f>
        <v>0</v>
      </c>
      <c r="BH93" s="214">
        <f>IF(N93="sníž. přenesená",J93,0)</f>
        <v>0</v>
      </c>
      <c r="BI93" s="214">
        <f>IF(N93="nulová",J93,0)</f>
        <v>0</v>
      </c>
      <c r="BJ93" s="18" t="s">
        <v>90</v>
      </c>
      <c r="BK93" s="214">
        <f>ROUND(I93*H93,2)</f>
        <v>0</v>
      </c>
      <c r="BL93" s="18" t="s">
        <v>133</v>
      </c>
      <c r="BM93" s="213" t="s">
        <v>1201</v>
      </c>
    </row>
    <row r="94" s="13" customFormat="1">
      <c r="A94" s="13"/>
      <c r="B94" s="235"/>
      <c r="C94" s="236"/>
      <c r="D94" s="233" t="s">
        <v>180</v>
      </c>
      <c r="E94" s="237" t="s">
        <v>44</v>
      </c>
      <c r="F94" s="238" t="s">
        <v>1202</v>
      </c>
      <c r="G94" s="236"/>
      <c r="H94" s="239">
        <v>1.9199999999999999</v>
      </c>
      <c r="I94" s="240"/>
      <c r="J94" s="236"/>
      <c r="K94" s="236"/>
      <c r="L94" s="241"/>
      <c r="M94" s="242"/>
      <c r="N94" s="243"/>
      <c r="O94" s="243"/>
      <c r="P94" s="243"/>
      <c r="Q94" s="243"/>
      <c r="R94" s="243"/>
      <c r="S94" s="243"/>
      <c r="T94" s="24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5" t="s">
        <v>180</v>
      </c>
      <c r="AU94" s="245" t="s">
        <v>21</v>
      </c>
      <c r="AV94" s="13" t="s">
        <v>21</v>
      </c>
      <c r="AW94" s="13" t="s">
        <v>42</v>
      </c>
      <c r="AX94" s="13" t="s">
        <v>82</v>
      </c>
      <c r="AY94" s="245" t="s">
        <v>128</v>
      </c>
    </row>
    <row r="95" s="14" customFormat="1">
      <c r="A95" s="14"/>
      <c r="B95" s="246"/>
      <c r="C95" s="247"/>
      <c r="D95" s="233" t="s">
        <v>180</v>
      </c>
      <c r="E95" s="248" t="s">
        <v>44</v>
      </c>
      <c r="F95" s="249" t="s">
        <v>182</v>
      </c>
      <c r="G95" s="247"/>
      <c r="H95" s="250">
        <v>1.9199999999999999</v>
      </c>
      <c r="I95" s="251"/>
      <c r="J95" s="247"/>
      <c r="K95" s="247"/>
      <c r="L95" s="252"/>
      <c r="M95" s="253"/>
      <c r="N95" s="254"/>
      <c r="O95" s="254"/>
      <c r="P95" s="254"/>
      <c r="Q95" s="254"/>
      <c r="R95" s="254"/>
      <c r="S95" s="254"/>
      <c r="T95" s="255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6" t="s">
        <v>180</v>
      </c>
      <c r="AU95" s="256" t="s">
        <v>21</v>
      </c>
      <c r="AV95" s="14" t="s">
        <v>133</v>
      </c>
      <c r="AW95" s="14" t="s">
        <v>42</v>
      </c>
      <c r="AX95" s="14" t="s">
        <v>90</v>
      </c>
      <c r="AY95" s="256" t="s">
        <v>128</v>
      </c>
    </row>
    <row r="96" s="2" customFormat="1" ht="33" customHeight="1">
      <c r="A96" s="40"/>
      <c r="B96" s="41"/>
      <c r="C96" s="201" t="s">
        <v>127</v>
      </c>
      <c r="D96" s="201" t="s">
        <v>129</v>
      </c>
      <c r="E96" s="202" t="s">
        <v>1203</v>
      </c>
      <c r="F96" s="203" t="s">
        <v>1204</v>
      </c>
      <c r="G96" s="204" t="s">
        <v>155</v>
      </c>
      <c r="H96" s="205">
        <v>191</v>
      </c>
      <c r="I96" s="206"/>
      <c r="J96" s="207">
        <f>ROUND(I96*H96,2)</f>
        <v>0</v>
      </c>
      <c r="K96" s="208"/>
      <c r="L96" s="46"/>
      <c r="M96" s="209" t="s">
        <v>44</v>
      </c>
      <c r="N96" s="210" t="s">
        <v>53</v>
      </c>
      <c r="O96" s="86"/>
      <c r="P96" s="211">
        <f>O96*H96</f>
        <v>0</v>
      </c>
      <c r="Q96" s="211">
        <v>0</v>
      </c>
      <c r="R96" s="211">
        <f>Q96*H96</f>
        <v>0</v>
      </c>
      <c r="S96" s="211">
        <v>0</v>
      </c>
      <c r="T96" s="212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3" t="s">
        <v>133</v>
      </c>
      <c r="AT96" s="213" t="s">
        <v>129</v>
      </c>
      <c r="AU96" s="213" t="s">
        <v>21</v>
      </c>
      <c r="AY96" s="18" t="s">
        <v>128</v>
      </c>
      <c r="BE96" s="214">
        <f>IF(N96="základní",J96,0)</f>
        <v>0</v>
      </c>
      <c r="BF96" s="214">
        <f>IF(N96="snížená",J96,0)</f>
        <v>0</v>
      </c>
      <c r="BG96" s="214">
        <f>IF(N96="zákl. přenesená",J96,0)</f>
        <v>0</v>
      </c>
      <c r="BH96" s="214">
        <f>IF(N96="sníž. přenesená",J96,0)</f>
        <v>0</v>
      </c>
      <c r="BI96" s="214">
        <f>IF(N96="nulová",J96,0)</f>
        <v>0</v>
      </c>
      <c r="BJ96" s="18" t="s">
        <v>90</v>
      </c>
      <c r="BK96" s="214">
        <f>ROUND(I96*H96,2)</f>
        <v>0</v>
      </c>
      <c r="BL96" s="18" t="s">
        <v>133</v>
      </c>
      <c r="BM96" s="213" t="s">
        <v>1205</v>
      </c>
    </row>
    <row r="97" s="2" customFormat="1">
      <c r="A97" s="40"/>
      <c r="B97" s="41"/>
      <c r="C97" s="42"/>
      <c r="D97" s="228" t="s">
        <v>176</v>
      </c>
      <c r="E97" s="42"/>
      <c r="F97" s="229" t="s">
        <v>1206</v>
      </c>
      <c r="G97" s="42"/>
      <c r="H97" s="42"/>
      <c r="I97" s="230"/>
      <c r="J97" s="42"/>
      <c r="K97" s="42"/>
      <c r="L97" s="46"/>
      <c r="M97" s="231"/>
      <c r="N97" s="232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8" t="s">
        <v>176</v>
      </c>
      <c r="AU97" s="18" t="s">
        <v>21</v>
      </c>
    </row>
    <row r="98" s="2" customFormat="1" ht="16.5" customHeight="1">
      <c r="A98" s="40"/>
      <c r="B98" s="41"/>
      <c r="C98" s="278" t="s">
        <v>148</v>
      </c>
      <c r="D98" s="278" t="s">
        <v>316</v>
      </c>
      <c r="E98" s="279" t="s">
        <v>1207</v>
      </c>
      <c r="F98" s="280" t="s">
        <v>1208</v>
      </c>
      <c r="G98" s="281" t="s">
        <v>224</v>
      </c>
      <c r="H98" s="282">
        <v>0.191</v>
      </c>
      <c r="I98" s="283"/>
      <c r="J98" s="284">
        <f>ROUND(I98*H98,2)</f>
        <v>0</v>
      </c>
      <c r="K98" s="285"/>
      <c r="L98" s="286"/>
      <c r="M98" s="287" t="s">
        <v>44</v>
      </c>
      <c r="N98" s="288" t="s">
        <v>53</v>
      </c>
      <c r="O98" s="86"/>
      <c r="P98" s="211">
        <f>O98*H98</f>
        <v>0</v>
      </c>
      <c r="Q98" s="211">
        <v>0</v>
      </c>
      <c r="R98" s="211">
        <f>Q98*H98</f>
        <v>0</v>
      </c>
      <c r="S98" s="211">
        <v>0</v>
      </c>
      <c r="T98" s="212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3" t="s">
        <v>213</v>
      </c>
      <c r="AT98" s="213" t="s">
        <v>316</v>
      </c>
      <c r="AU98" s="213" t="s">
        <v>21</v>
      </c>
      <c r="AY98" s="18" t="s">
        <v>128</v>
      </c>
      <c r="BE98" s="214">
        <f>IF(N98="základní",J98,0)</f>
        <v>0</v>
      </c>
      <c r="BF98" s="214">
        <f>IF(N98="snížená",J98,0)</f>
        <v>0</v>
      </c>
      <c r="BG98" s="214">
        <f>IF(N98="zákl. přenesená",J98,0)</f>
        <v>0</v>
      </c>
      <c r="BH98" s="214">
        <f>IF(N98="sníž. přenesená",J98,0)</f>
        <v>0</v>
      </c>
      <c r="BI98" s="214">
        <f>IF(N98="nulová",J98,0)</f>
        <v>0</v>
      </c>
      <c r="BJ98" s="18" t="s">
        <v>90</v>
      </c>
      <c r="BK98" s="214">
        <f>ROUND(I98*H98,2)</f>
        <v>0</v>
      </c>
      <c r="BL98" s="18" t="s">
        <v>133</v>
      </c>
      <c r="BM98" s="213" t="s">
        <v>1209</v>
      </c>
    </row>
    <row r="99" s="13" customFormat="1">
      <c r="A99" s="13"/>
      <c r="B99" s="235"/>
      <c r="C99" s="236"/>
      <c r="D99" s="233" t="s">
        <v>180</v>
      </c>
      <c r="E99" s="237" t="s">
        <v>44</v>
      </c>
      <c r="F99" s="238" t="s">
        <v>1210</v>
      </c>
      <c r="G99" s="236"/>
      <c r="H99" s="239">
        <v>0.191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180</v>
      </c>
      <c r="AU99" s="245" t="s">
        <v>21</v>
      </c>
      <c r="AV99" s="13" t="s">
        <v>21</v>
      </c>
      <c r="AW99" s="13" t="s">
        <v>42</v>
      </c>
      <c r="AX99" s="13" t="s">
        <v>82</v>
      </c>
      <c r="AY99" s="245" t="s">
        <v>128</v>
      </c>
    </row>
    <row r="100" s="14" customFormat="1">
      <c r="A100" s="14"/>
      <c r="B100" s="246"/>
      <c r="C100" s="247"/>
      <c r="D100" s="233" t="s">
        <v>180</v>
      </c>
      <c r="E100" s="248" t="s">
        <v>44</v>
      </c>
      <c r="F100" s="249" t="s">
        <v>182</v>
      </c>
      <c r="G100" s="247"/>
      <c r="H100" s="250">
        <v>0.191</v>
      </c>
      <c r="I100" s="251"/>
      <c r="J100" s="247"/>
      <c r="K100" s="247"/>
      <c r="L100" s="252"/>
      <c r="M100" s="253"/>
      <c r="N100" s="254"/>
      <c r="O100" s="254"/>
      <c r="P100" s="254"/>
      <c r="Q100" s="254"/>
      <c r="R100" s="254"/>
      <c r="S100" s="254"/>
      <c r="T100" s="25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6" t="s">
        <v>180</v>
      </c>
      <c r="AU100" s="256" t="s">
        <v>21</v>
      </c>
      <c r="AV100" s="14" t="s">
        <v>133</v>
      </c>
      <c r="AW100" s="14" t="s">
        <v>42</v>
      </c>
      <c r="AX100" s="14" t="s">
        <v>90</v>
      </c>
      <c r="AY100" s="256" t="s">
        <v>128</v>
      </c>
    </row>
    <row r="101" s="2" customFormat="1" ht="37.8" customHeight="1">
      <c r="A101" s="40"/>
      <c r="B101" s="41"/>
      <c r="C101" s="201" t="s">
        <v>152</v>
      </c>
      <c r="D101" s="201" t="s">
        <v>129</v>
      </c>
      <c r="E101" s="202" t="s">
        <v>1211</v>
      </c>
      <c r="F101" s="203" t="s">
        <v>1212</v>
      </c>
      <c r="G101" s="204" t="s">
        <v>155</v>
      </c>
      <c r="H101" s="205">
        <v>62</v>
      </c>
      <c r="I101" s="206"/>
      <c r="J101" s="207">
        <f>ROUND(I101*H101,2)</f>
        <v>0</v>
      </c>
      <c r="K101" s="208"/>
      <c r="L101" s="46"/>
      <c r="M101" s="209" t="s">
        <v>44</v>
      </c>
      <c r="N101" s="210" t="s">
        <v>53</v>
      </c>
      <c r="O101" s="86"/>
      <c r="P101" s="211">
        <f>O101*H101</f>
        <v>0</v>
      </c>
      <c r="Q101" s="211">
        <v>0</v>
      </c>
      <c r="R101" s="211">
        <f>Q101*H101</f>
        <v>0</v>
      </c>
      <c r="S101" s="211">
        <v>0</v>
      </c>
      <c r="T101" s="212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3" t="s">
        <v>133</v>
      </c>
      <c r="AT101" s="213" t="s">
        <v>129</v>
      </c>
      <c r="AU101" s="213" t="s">
        <v>21</v>
      </c>
      <c r="AY101" s="18" t="s">
        <v>128</v>
      </c>
      <c r="BE101" s="214">
        <f>IF(N101="základní",J101,0)</f>
        <v>0</v>
      </c>
      <c r="BF101" s="214">
        <f>IF(N101="snížená",J101,0)</f>
        <v>0</v>
      </c>
      <c r="BG101" s="214">
        <f>IF(N101="zákl. přenesená",J101,0)</f>
        <v>0</v>
      </c>
      <c r="BH101" s="214">
        <f>IF(N101="sníž. přenesená",J101,0)</f>
        <v>0</v>
      </c>
      <c r="BI101" s="214">
        <f>IF(N101="nulová",J101,0)</f>
        <v>0</v>
      </c>
      <c r="BJ101" s="18" t="s">
        <v>90</v>
      </c>
      <c r="BK101" s="214">
        <f>ROUND(I101*H101,2)</f>
        <v>0</v>
      </c>
      <c r="BL101" s="18" t="s">
        <v>133</v>
      </c>
      <c r="BM101" s="213" t="s">
        <v>1213</v>
      </c>
    </row>
    <row r="102" s="2" customFormat="1">
      <c r="A102" s="40"/>
      <c r="B102" s="41"/>
      <c r="C102" s="42"/>
      <c r="D102" s="228" t="s">
        <v>176</v>
      </c>
      <c r="E102" s="42"/>
      <c r="F102" s="229" t="s">
        <v>1214</v>
      </c>
      <c r="G102" s="42"/>
      <c r="H102" s="42"/>
      <c r="I102" s="230"/>
      <c r="J102" s="42"/>
      <c r="K102" s="42"/>
      <c r="L102" s="46"/>
      <c r="M102" s="231"/>
      <c r="N102" s="232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8" t="s">
        <v>176</v>
      </c>
      <c r="AU102" s="18" t="s">
        <v>21</v>
      </c>
    </row>
    <row r="103" s="2" customFormat="1" ht="16.5" customHeight="1">
      <c r="A103" s="40"/>
      <c r="B103" s="41"/>
      <c r="C103" s="278" t="s">
        <v>213</v>
      </c>
      <c r="D103" s="278" t="s">
        <v>316</v>
      </c>
      <c r="E103" s="279" t="s">
        <v>1215</v>
      </c>
      <c r="F103" s="280" t="s">
        <v>1216</v>
      </c>
      <c r="G103" s="281" t="s">
        <v>224</v>
      </c>
      <c r="H103" s="282">
        <v>0.31</v>
      </c>
      <c r="I103" s="283"/>
      <c r="J103" s="284">
        <f>ROUND(I103*H103,2)</f>
        <v>0</v>
      </c>
      <c r="K103" s="285"/>
      <c r="L103" s="286"/>
      <c r="M103" s="287" t="s">
        <v>44</v>
      </c>
      <c r="N103" s="288" t="s">
        <v>53</v>
      </c>
      <c r="O103" s="86"/>
      <c r="P103" s="211">
        <f>O103*H103</f>
        <v>0</v>
      </c>
      <c r="Q103" s="211">
        <v>0</v>
      </c>
      <c r="R103" s="211">
        <f>Q103*H103</f>
        <v>0</v>
      </c>
      <c r="S103" s="211">
        <v>0</v>
      </c>
      <c r="T103" s="212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3" t="s">
        <v>213</v>
      </c>
      <c r="AT103" s="213" t="s">
        <v>316</v>
      </c>
      <c r="AU103" s="213" t="s">
        <v>21</v>
      </c>
      <c r="AY103" s="18" t="s">
        <v>128</v>
      </c>
      <c r="BE103" s="214">
        <f>IF(N103="základní",J103,0)</f>
        <v>0</v>
      </c>
      <c r="BF103" s="214">
        <f>IF(N103="snížená",J103,0)</f>
        <v>0</v>
      </c>
      <c r="BG103" s="214">
        <f>IF(N103="zákl. přenesená",J103,0)</f>
        <v>0</v>
      </c>
      <c r="BH103" s="214">
        <f>IF(N103="sníž. přenesená",J103,0)</f>
        <v>0</v>
      </c>
      <c r="BI103" s="214">
        <f>IF(N103="nulová",J103,0)</f>
        <v>0</v>
      </c>
      <c r="BJ103" s="18" t="s">
        <v>90</v>
      </c>
      <c r="BK103" s="214">
        <f>ROUND(I103*H103,2)</f>
        <v>0</v>
      </c>
      <c r="BL103" s="18" t="s">
        <v>133</v>
      </c>
      <c r="BM103" s="213" t="s">
        <v>1217</v>
      </c>
    </row>
    <row r="104" s="13" customFormat="1">
      <c r="A104" s="13"/>
      <c r="B104" s="235"/>
      <c r="C104" s="236"/>
      <c r="D104" s="233" t="s">
        <v>180</v>
      </c>
      <c r="E104" s="237" t="s">
        <v>44</v>
      </c>
      <c r="F104" s="238" t="s">
        <v>1218</v>
      </c>
      <c r="G104" s="236"/>
      <c r="H104" s="239">
        <v>0.31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5" t="s">
        <v>180</v>
      </c>
      <c r="AU104" s="245" t="s">
        <v>21</v>
      </c>
      <c r="AV104" s="13" t="s">
        <v>21</v>
      </c>
      <c r="AW104" s="13" t="s">
        <v>42</v>
      </c>
      <c r="AX104" s="13" t="s">
        <v>82</v>
      </c>
      <c r="AY104" s="245" t="s">
        <v>128</v>
      </c>
    </row>
    <row r="105" s="14" customFormat="1">
      <c r="A105" s="14"/>
      <c r="B105" s="246"/>
      <c r="C105" s="247"/>
      <c r="D105" s="233" t="s">
        <v>180</v>
      </c>
      <c r="E105" s="248" t="s">
        <v>44</v>
      </c>
      <c r="F105" s="249" t="s">
        <v>182</v>
      </c>
      <c r="G105" s="247"/>
      <c r="H105" s="250">
        <v>0.31</v>
      </c>
      <c r="I105" s="251"/>
      <c r="J105" s="247"/>
      <c r="K105" s="247"/>
      <c r="L105" s="252"/>
      <c r="M105" s="253"/>
      <c r="N105" s="254"/>
      <c r="O105" s="254"/>
      <c r="P105" s="254"/>
      <c r="Q105" s="254"/>
      <c r="R105" s="254"/>
      <c r="S105" s="254"/>
      <c r="T105" s="25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6" t="s">
        <v>180</v>
      </c>
      <c r="AU105" s="256" t="s">
        <v>21</v>
      </c>
      <c r="AV105" s="14" t="s">
        <v>133</v>
      </c>
      <c r="AW105" s="14" t="s">
        <v>42</v>
      </c>
      <c r="AX105" s="14" t="s">
        <v>90</v>
      </c>
      <c r="AY105" s="256" t="s">
        <v>128</v>
      </c>
    </row>
    <row r="106" s="2" customFormat="1" ht="16.5" customHeight="1">
      <c r="A106" s="40"/>
      <c r="B106" s="41"/>
      <c r="C106" s="201" t="s">
        <v>221</v>
      </c>
      <c r="D106" s="201" t="s">
        <v>129</v>
      </c>
      <c r="E106" s="202" t="s">
        <v>1219</v>
      </c>
      <c r="F106" s="203" t="s">
        <v>1220</v>
      </c>
      <c r="G106" s="204" t="s">
        <v>155</v>
      </c>
      <c r="H106" s="205">
        <v>191</v>
      </c>
      <c r="I106" s="206"/>
      <c r="J106" s="207">
        <f>ROUND(I106*H106,2)</f>
        <v>0</v>
      </c>
      <c r="K106" s="208"/>
      <c r="L106" s="46"/>
      <c r="M106" s="209" t="s">
        <v>44</v>
      </c>
      <c r="N106" s="210" t="s">
        <v>53</v>
      </c>
      <c r="O106" s="86"/>
      <c r="P106" s="211">
        <f>O106*H106</f>
        <v>0</v>
      </c>
      <c r="Q106" s="211">
        <v>0</v>
      </c>
      <c r="R106" s="211">
        <f>Q106*H106</f>
        <v>0</v>
      </c>
      <c r="S106" s="211">
        <v>0</v>
      </c>
      <c r="T106" s="212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3" t="s">
        <v>133</v>
      </c>
      <c r="AT106" s="213" t="s">
        <v>129</v>
      </c>
      <c r="AU106" s="213" t="s">
        <v>21</v>
      </c>
      <c r="AY106" s="18" t="s">
        <v>128</v>
      </c>
      <c r="BE106" s="214">
        <f>IF(N106="základní",J106,0)</f>
        <v>0</v>
      </c>
      <c r="BF106" s="214">
        <f>IF(N106="snížená",J106,0)</f>
        <v>0</v>
      </c>
      <c r="BG106" s="214">
        <f>IF(N106="zákl. přenesená",J106,0)</f>
        <v>0</v>
      </c>
      <c r="BH106" s="214">
        <f>IF(N106="sníž. přenesená",J106,0)</f>
        <v>0</v>
      </c>
      <c r="BI106" s="214">
        <f>IF(N106="nulová",J106,0)</f>
        <v>0</v>
      </c>
      <c r="BJ106" s="18" t="s">
        <v>90</v>
      </c>
      <c r="BK106" s="214">
        <f>ROUND(I106*H106,2)</f>
        <v>0</v>
      </c>
      <c r="BL106" s="18" t="s">
        <v>133</v>
      </c>
      <c r="BM106" s="213" t="s">
        <v>1221</v>
      </c>
    </row>
    <row r="107" s="2" customFormat="1">
      <c r="A107" s="40"/>
      <c r="B107" s="41"/>
      <c r="C107" s="42"/>
      <c r="D107" s="228" t="s">
        <v>176</v>
      </c>
      <c r="E107" s="42"/>
      <c r="F107" s="229" t="s">
        <v>1222</v>
      </c>
      <c r="G107" s="42"/>
      <c r="H107" s="42"/>
      <c r="I107" s="230"/>
      <c r="J107" s="42"/>
      <c r="K107" s="42"/>
      <c r="L107" s="46"/>
      <c r="M107" s="231"/>
      <c r="N107" s="232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8" t="s">
        <v>176</v>
      </c>
      <c r="AU107" s="18" t="s">
        <v>21</v>
      </c>
    </row>
    <row r="108" s="2" customFormat="1" ht="16.5" customHeight="1">
      <c r="A108" s="40"/>
      <c r="B108" s="41"/>
      <c r="C108" s="278" t="s">
        <v>232</v>
      </c>
      <c r="D108" s="278" t="s">
        <v>316</v>
      </c>
      <c r="E108" s="279" t="s">
        <v>1223</v>
      </c>
      <c r="F108" s="280" t="s">
        <v>1224</v>
      </c>
      <c r="G108" s="281" t="s">
        <v>155</v>
      </c>
      <c r="H108" s="282">
        <v>84</v>
      </c>
      <c r="I108" s="283"/>
      <c r="J108" s="284">
        <f>ROUND(I108*H108,2)</f>
        <v>0</v>
      </c>
      <c r="K108" s="285"/>
      <c r="L108" s="286"/>
      <c r="M108" s="287" t="s">
        <v>44</v>
      </c>
      <c r="N108" s="288" t="s">
        <v>53</v>
      </c>
      <c r="O108" s="86"/>
      <c r="P108" s="211">
        <f>O108*H108</f>
        <v>0</v>
      </c>
      <c r="Q108" s="211">
        <v>0</v>
      </c>
      <c r="R108" s="211">
        <f>Q108*H108</f>
        <v>0</v>
      </c>
      <c r="S108" s="211">
        <v>0</v>
      </c>
      <c r="T108" s="212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3" t="s">
        <v>213</v>
      </c>
      <c r="AT108" s="213" t="s">
        <v>316</v>
      </c>
      <c r="AU108" s="213" t="s">
        <v>21</v>
      </c>
      <c r="AY108" s="18" t="s">
        <v>128</v>
      </c>
      <c r="BE108" s="214">
        <f>IF(N108="základní",J108,0)</f>
        <v>0</v>
      </c>
      <c r="BF108" s="214">
        <f>IF(N108="snížená",J108,0)</f>
        <v>0</v>
      </c>
      <c r="BG108" s="214">
        <f>IF(N108="zákl. přenesená",J108,0)</f>
        <v>0</v>
      </c>
      <c r="BH108" s="214">
        <f>IF(N108="sníž. přenesená",J108,0)</f>
        <v>0</v>
      </c>
      <c r="BI108" s="214">
        <f>IF(N108="nulová",J108,0)</f>
        <v>0</v>
      </c>
      <c r="BJ108" s="18" t="s">
        <v>90</v>
      </c>
      <c r="BK108" s="214">
        <f>ROUND(I108*H108,2)</f>
        <v>0</v>
      </c>
      <c r="BL108" s="18" t="s">
        <v>133</v>
      </c>
      <c r="BM108" s="213" t="s">
        <v>1225</v>
      </c>
    </row>
    <row r="109" s="2" customFormat="1" ht="16.5" customHeight="1">
      <c r="A109" s="40"/>
      <c r="B109" s="41"/>
      <c r="C109" s="278" t="s">
        <v>251</v>
      </c>
      <c r="D109" s="278" t="s">
        <v>316</v>
      </c>
      <c r="E109" s="279" t="s">
        <v>1226</v>
      </c>
      <c r="F109" s="280" t="s">
        <v>1227</v>
      </c>
      <c r="G109" s="281" t="s">
        <v>155</v>
      </c>
      <c r="H109" s="282">
        <v>84</v>
      </c>
      <c r="I109" s="283"/>
      <c r="J109" s="284">
        <f>ROUND(I109*H109,2)</f>
        <v>0</v>
      </c>
      <c r="K109" s="285"/>
      <c r="L109" s="286"/>
      <c r="M109" s="287" t="s">
        <v>44</v>
      </c>
      <c r="N109" s="288" t="s">
        <v>53</v>
      </c>
      <c r="O109" s="86"/>
      <c r="P109" s="211">
        <f>O109*H109</f>
        <v>0</v>
      </c>
      <c r="Q109" s="211">
        <v>0</v>
      </c>
      <c r="R109" s="211">
        <f>Q109*H109</f>
        <v>0</v>
      </c>
      <c r="S109" s="211">
        <v>0</v>
      </c>
      <c r="T109" s="212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3" t="s">
        <v>213</v>
      </c>
      <c r="AT109" s="213" t="s">
        <v>316</v>
      </c>
      <c r="AU109" s="213" t="s">
        <v>21</v>
      </c>
      <c r="AY109" s="18" t="s">
        <v>128</v>
      </c>
      <c r="BE109" s="214">
        <f>IF(N109="základní",J109,0)</f>
        <v>0</v>
      </c>
      <c r="BF109" s="214">
        <f>IF(N109="snížená",J109,0)</f>
        <v>0</v>
      </c>
      <c r="BG109" s="214">
        <f>IF(N109="zákl. přenesená",J109,0)</f>
        <v>0</v>
      </c>
      <c r="BH109" s="214">
        <f>IF(N109="sníž. přenesená",J109,0)</f>
        <v>0</v>
      </c>
      <c r="BI109" s="214">
        <f>IF(N109="nulová",J109,0)</f>
        <v>0</v>
      </c>
      <c r="BJ109" s="18" t="s">
        <v>90</v>
      </c>
      <c r="BK109" s="214">
        <f>ROUND(I109*H109,2)</f>
        <v>0</v>
      </c>
      <c r="BL109" s="18" t="s">
        <v>133</v>
      </c>
      <c r="BM109" s="213" t="s">
        <v>1228</v>
      </c>
    </row>
    <row r="110" s="2" customFormat="1" ht="16.5" customHeight="1">
      <c r="A110" s="40"/>
      <c r="B110" s="41"/>
      <c r="C110" s="278" t="s">
        <v>256</v>
      </c>
      <c r="D110" s="278" t="s">
        <v>316</v>
      </c>
      <c r="E110" s="279" t="s">
        <v>1229</v>
      </c>
      <c r="F110" s="280" t="s">
        <v>1230</v>
      </c>
      <c r="G110" s="281" t="s">
        <v>155</v>
      </c>
      <c r="H110" s="282">
        <v>23</v>
      </c>
      <c r="I110" s="283"/>
      <c r="J110" s="284">
        <f>ROUND(I110*H110,2)</f>
        <v>0</v>
      </c>
      <c r="K110" s="285"/>
      <c r="L110" s="286"/>
      <c r="M110" s="287" t="s">
        <v>44</v>
      </c>
      <c r="N110" s="288" t="s">
        <v>53</v>
      </c>
      <c r="O110" s="86"/>
      <c r="P110" s="211">
        <f>O110*H110</f>
        <v>0</v>
      </c>
      <c r="Q110" s="211">
        <v>0</v>
      </c>
      <c r="R110" s="211">
        <f>Q110*H110</f>
        <v>0</v>
      </c>
      <c r="S110" s="211">
        <v>0</v>
      </c>
      <c r="T110" s="212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3" t="s">
        <v>213</v>
      </c>
      <c r="AT110" s="213" t="s">
        <v>316</v>
      </c>
      <c r="AU110" s="213" t="s">
        <v>21</v>
      </c>
      <c r="AY110" s="18" t="s">
        <v>128</v>
      </c>
      <c r="BE110" s="214">
        <f>IF(N110="základní",J110,0)</f>
        <v>0</v>
      </c>
      <c r="BF110" s="214">
        <f>IF(N110="snížená",J110,0)</f>
        <v>0</v>
      </c>
      <c r="BG110" s="214">
        <f>IF(N110="zákl. přenesená",J110,0)</f>
        <v>0</v>
      </c>
      <c r="BH110" s="214">
        <f>IF(N110="sníž. přenesená",J110,0)</f>
        <v>0</v>
      </c>
      <c r="BI110" s="214">
        <f>IF(N110="nulová",J110,0)</f>
        <v>0</v>
      </c>
      <c r="BJ110" s="18" t="s">
        <v>90</v>
      </c>
      <c r="BK110" s="214">
        <f>ROUND(I110*H110,2)</f>
        <v>0</v>
      </c>
      <c r="BL110" s="18" t="s">
        <v>133</v>
      </c>
      <c r="BM110" s="213" t="s">
        <v>1231</v>
      </c>
    </row>
    <row r="111" s="2" customFormat="1" ht="21.75" customHeight="1">
      <c r="A111" s="40"/>
      <c r="B111" s="41"/>
      <c r="C111" s="201" t="s">
        <v>264</v>
      </c>
      <c r="D111" s="201" t="s">
        <v>129</v>
      </c>
      <c r="E111" s="202" t="s">
        <v>1232</v>
      </c>
      <c r="F111" s="203" t="s">
        <v>1233</v>
      </c>
      <c r="G111" s="204" t="s">
        <v>174</v>
      </c>
      <c r="H111" s="205">
        <v>392</v>
      </c>
      <c r="I111" s="206"/>
      <c r="J111" s="207">
        <f>ROUND(I111*H111,2)</f>
        <v>0</v>
      </c>
      <c r="K111" s="208"/>
      <c r="L111" s="46"/>
      <c r="M111" s="209" t="s">
        <v>44</v>
      </c>
      <c r="N111" s="210" t="s">
        <v>53</v>
      </c>
      <c r="O111" s="86"/>
      <c r="P111" s="211">
        <f>O111*H111</f>
        <v>0</v>
      </c>
      <c r="Q111" s="211">
        <v>0</v>
      </c>
      <c r="R111" s="211">
        <f>Q111*H111</f>
        <v>0</v>
      </c>
      <c r="S111" s="211">
        <v>0</v>
      </c>
      <c r="T111" s="212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3" t="s">
        <v>133</v>
      </c>
      <c r="AT111" s="213" t="s">
        <v>129</v>
      </c>
      <c r="AU111" s="213" t="s">
        <v>21</v>
      </c>
      <c r="AY111" s="18" t="s">
        <v>128</v>
      </c>
      <c r="BE111" s="214">
        <f>IF(N111="základní",J111,0)</f>
        <v>0</v>
      </c>
      <c r="BF111" s="214">
        <f>IF(N111="snížená",J111,0)</f>
        <v>0</v>
      </c>
      <c r="BG111" s="214">
        <f>IF(N111="zákl. přenesená",J111,0)</f>
        <v>0</v>
      </c>
      <c r="BH111" s="214">
        <f>IF(N111="sníž. přenesená",J111,0)</f>
        <v>0</v>
      </c>
      <c r="BI111" s="214">
        <f>IF(N111="nulová",J111,0)</f>
        <v>0</v>
      </c>
      <c r="BJ111" s="18" t="s">
        <v>90</v>
      </c>
      <c r="BK111" s="214">
        <f>ROUND(I111*H111,2)</f>
        <v>0</v>
      </c>
      <c r="BL111" s="18" t="s">
        <v>133</v>
      </c>
      <c r="BM111" s="213" t="s">
        <v>1234</v>
      </c>
    </row>
    <row r="112" s="2" customFormat="1">
      <c r="A112" s="40"/>
      <c r="B112" s="41"/>
      <c r="C112" s="42"/>
      <c r="D112" s="228" t="s">
        <v>176</v>
      </c>
      <c r="E112" s="42"/>
      <c r="F112" s="229" t="s">
        <v>1235</v>
      </c>
      <c r="G112" s="42"/>
      <c r="H112" s="42"/>
      <c r="I112" s="230"/>
      <c r="J112" s="42"/>
      <c r="K112" s="42"/>
      <c r="L112" s="46"/>
      <c r="M112" s="231"/>
      <c r="N112" s="232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8" t="s">
        <v>176</v>
      </c>
      <c r="AU112" s="18" t="s">
        <v>21</v>
      </c>
    </row>
    <row r="113" s="2" customFormat="1" ht="21.75" customHeight="1">
      <c r="A113" s="40"/>
      <c r="B113" s="41"/>
      <c r="C113" s="201" t="s">
        <v>268</v>
      </c>
      <c r="D113" s="201" t="s">
        <v>129</v>
      </c>
      <c r="E113" s="202" t="s">
        <v>1236</v>
      </c>
      <c r="F113" s="203" t="s">
        <v>1237</v>
      </c>
      <c r="G113" s="204" t="s">
        <v>174</v>
      </c>
      <c r="H113" s="205">
        <v>784</v>
      </c>
      <c r="I113" s="206"/>
      <c r="J113" s="207">
        <f>ROUND(I113*H113,2)</f>
        <v>0</v>
      </c>
      <c r="K113" s="208"/>
      <c r="L113" s="46"/>
      <c r="M113" s="209" t="s">
        <v>44</v>
      </c>
      <c r="N113" s="210" t="s">
        <v>53</v>
      </c>
      <c r="O113" s="86"/>
      <c r="P113" s="211">
        <f>O113*H113</f>
        <v>0</v>
      </c>
      <c r="Q113" s="211">
        <v>0</v>
      </c>
      <c r="R113" s="211">
        <f>Q113*H113</f>
        <v>0</v>
      </c>
      <c r="S113" s="211">
        <v>0</v>
      </c>
      <c r="T113" s="212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3" t="s">
        <v>133</v>
      </c>
      <c r="AT113" s="213" t="s">
        <v>129</v>
      </c>
      <c r="AU113" s="213" t="s">
        <v>21</v>
      </c>
      <c r="AY113" s="18" t="s">
        <v>128</v>
      </c>
      <c r="BE113" s="214">
        <f>IF(N113="základní",J113,0)</f>
        <v>0</v>
      </c>
      <c r="BF113" s="214">
        <f>IF(N113="snížená",J113,0)</f>
        <v>0</v>
      </c>
      <c r="BG113" s="214">
        <f>IF(N113="zákl. přenesená",J113,0)</f>
        <v>0</v>
      </c>
      <c r="BH113" s="214">
        <f>IF(N113="sníž. přenesená",J113,0)</f>
        <v>0</v>
      </c>
      <c r="BI113" s="214">
        <f>IF(N113="nulová",J113,0)</f>
        <v>0</v>
      </c>
      <c r="BJ113" s="18" t="s">
        <v>90</v>
      </c>
      <c r="BK113" s="214">
        <f>ROUND(I113*H113,2)</f>
        <v>0</v>
      </c>
      <c r="BL113" s="18" t="s">
        <v>133</v>
      </c>
      <c r="BM113" s="213" t="s">
        <v>1238</v>
      </c>
    </row>
    <row r="114" s="2" customFormat="1">
      <c r="A114" s="40"/>
      <c r="B114" s="41"/>
      <c r="C114" s="42"/>
      <c r="D114" s="228" t="s">
        <v>176</v>
      </c>
      <c r="E114" s="42"/>
      <c r="F114" s="229" t="s">
        <v>1239</v>
      </c>
      <c r="G114" s="42"/>
      <c r="H114" s="42"/>
      <c r="I114" s="230"/>
      <c r="J114" s="42"/>
      <c r="K114" s="42"/>
      <c r="L114" s="46"/>
      <c r="M114" s="231"/>
      <c r="N114" s="232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8" t="s">
        <v>176</v>
      </c>
      <c r="AU114" s="18" t="s">
        <v>21</v>
      </c>
    </row>
    <row r="115" s="2" customFormat="1" ht="16.5" customHeight="1">
      <c r="A115" s="40"/>
      <c r="B115" s="41"/>
      <c r="C115" s="201" t="s">
        <v>8</v>
      </c>
      <c r="D115" s="201" t="s">
        <v>129</v>
      </c>
      <c r="E115" s="202" t="s">
        <v>1240</v>
      </c>
      <c r="F115" s="203" t="s">
        <v>1241</v>
      </c>
      <c r="G115" s="204" t="s">
        <v>174</v>
      </c>
      <c r="H115" s="205">
        <v>392</v>
      </c>
      <c r="I115" s="206"/>
      <c r="J115" s="207">
        <f>ROUND(I115*H115,2)</f>
        <v>0</v>
      </c>
      <c r="K115" s="208"/>
      <c r="L115" s="46"/>
      <c r="M115" s="209" t="s">
        <v>44</v>
      </c>
      <c r="N115" s="210" t="s">
        <v>53</v>
      </c>
      <c r="O115" s="86"/>
      <c r="P115" s="211">
        <f>O115*H115</f>
        <v>0</v>
      </c>
      <c r="Q115" s="211">
        <v>0</v>
      </c>
      <c r="R115" s="211">
        <f>Q115*H115</f>
        <v>0</v>
      </c>
      <c r="S115" s="211">
        <v>0</v>
      </c>
      <c r="T115" s="212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3" t="s">
        <v>133</v>
      </c>
      <c r="AT115" s="213" t="s">
        <v>129</v>
      </c>
      <c r="AU115" s="213" t="s">
        <v>21</v>
      </c>
      <c r="AY115" s="18" t="s">
        <v>128</v>
      </c>
      <c r="BE115" s="214">
        <f>IF(N115="základní",J115,0)</f>
        <v>0</v>
      </c>
      <c r="BF115" s="214">
        <f>IF(N115="snížená",J115,0)</f>
        <v>0</v>
      </c>
      <c r="BG115" s="214">
        <f>IF(N115="zákl. přenesená",J115,0)</f>
        <v>0</v>
      </c>
      <c r="BH115" s="214">
        <f>IF(N115="sníž. přenesená",J115,0)</f>
        <v>0</v>
      </c>
      <c r="BI115" s="214">
        <f>IF(N115="nulová",J115,0)</f>
        <v>0</v>
      </c>
      <c r="BJ115" s="18" t="s">
        <v>90</v>
      </c>
      <c r="BK115" s="214">
        <f>ROUND(I115*H115,2)</f>
        <v>0</v>
      </c>
      <c r="BL115" s="18" t="s">
        <v>133</v>
      </c>
      <c r="BM115" s="213" t="s">
        <v>1242</v>
      </c>
    </row>
    <row r="116" s="2" customFormat="1">
      <c r="A116" s="40"/>
      <c r="B116" s="41"/>
      <c r="C116" s="42"/>
      <c r="D116" s="228" t="s">
        <v>176</v>
      </c>
      <c r="E116" s="42"/>
      <c r="F116" s="229" t="s">
        <v>1243</v>
      </c>
      <c r="G116" s="42"/>
      <c r="H116" s="42"/>
      <c r="I116" s="230"/>
      <c r="J116" s="42"/>
      <c r="K116" s="42"/>
      <c r="L116" s="46"/>
      <c r="M116" s="231"/>
      <c r="N116" s="232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8" t="s">
        <v>176</v>
      </c>
      <c r="AU116" s="18" t="s">
        <v>21</v>
      </c>
    </row>
    <row r="117" s="2" customFormat="1" ht="24.15" customHeight="1">
      <c r="A117" s="40"/>
      <c r="B117" s="41"/>
      <c r="C117" s="201" t="s">
        <v>277</v>
      </c>
      <c r="D117" s="201" t="s">
        <v>129</v>
      </c>
      <c r="E117" s="202" t="s">
        <v>1244</v>
      </c>
      <c r="F117" s="203" t="s">
        <v>1245</v>
      </c>
      <c r="G117" s="204" t="s">
        <v>155</v>
      </c>
      <c r="H117" s="205">
        <v>62</v>
      </c>
      <c r="I117" s="206"/>
      <c r="J117" s="207">
        <f>ROUND(I117*H117,2)</f>
        <v>0</v>
      </c>
      <c r="K117" s="208"/>
      <c r="L117" s="46"/>
      <c r="M117" s="209" t="s">
        <v>44</v>
      </c>
      <c r="N117" s="210" t="s">
        <v>53</v>
      </c>
      <c r="O117" s="86"/>
      <c r="P117" s="211">
        <f>O117*H117</f>
        <v>0</v>
      </c>
      <c r="Q117" s="211">
        <v>0</v>
      </c>
      <c r="R117" s="211">
        <f>Q117*H117</f>
        <v>0</v>
      </c>
      <c r="S117" s="211">
        <v>0</v>
      </c>
      <c r="T117" s="212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3" t="s">
        <v>133</v>
      </c>
      <c r="AT117" s="213" t="s">
        <v>129</v>
      </c>
      <c r="AU117" s="213" t="s">
        <v>21</v>
      </c>
      <c r="AY117" s="18" t="s">
        <v>128</v>
      </c>
      <c r="BE117" s="214">
        <f>IF(N117="základní",J117,0)</f>
        <v>0</v>
      </c>
      <c r="BF117" s="214">
        <f>IF(N117="snížená",J117,0)</f>
        <v>0</v>
      </c>
      <c r="BG117" s="214">
        <f>IF(N117="zákl. přenesená",J117,0)</f>
        <v>0</v>
      </c>
      <c r="BH117" s="214">
        <f>IF(N117="sníž. přenesená",J117,0)</f>
        <v>0</v>
      </c>
      <c r="BI117" s="214">
        <f>IF(N117="nulová",J117,0)</f>
        <v>0</v>
      </c>
      <c r="BJ117" s="18" t="s">
        <v>90</v>
      </c>
      <c r="BK117" s="214">
        <f>ROUND(I117*H117,2)</f>
        <v>0</v>
      </c>
      <c r="BL117" s="18" t="s">
        <v>133</v>
      </c>
      <c r="BM117" s="213" t="s">
        <v>1246</v>
      </c>
    </row>
    <row r="118" s="2" customFormat="1">
      <c r="A118" s="40"/>
      <c r="B118" s="41"/>
      <c r="C118" s="42"/>
      <c r="D118" s="228" t="s">
        <v>176</v>
      </c>
      <c r="E118" s="42"/>
      <c r="F118" s="229" t="s">
        <v>1247</v>
      </c>
      <c r="G118" s="42"/>
      <c r="H118" s="42"/>
      <c r="I118" s="230"/>
      <c r="J118" s="42"/>
      <c r="K118" s="42"/>
      <c r="L118" s="46"/>
      <c r="M118" s="231"/>
      <c r="N118" s="232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8" t="s">
        <v>176</v>
      </c>
      <c r="AU118" s="18" t="s">
        <v>21</v>
      </c>
    </row>
    <row r="119" s="2" customFormat="1" ht="16.5" customHeight="1">
      <c r="A119" s="40"/>
      <c r="B119" s="41"/>
      <c r="C119" s="278" t="s">
        <v>281</v>
      </c>
      <c r="D119" s="278" t="s">
        <v>316</v>
      </c>
      <c r="E119" s="279" t="s">
        <v>1248</v>
      </c>
      <c r="F119" s="280" t="s">
        <v>1249</v>
      </c>
      <c r="G119" s="281" t="s">
        <v>155</v>
      </c>
      <c r="H119" s="282">
        <v>62</v>
      </c>
      <c r="I119" s="283"/>
      <c r="J119" s="284">
        <f>ROUND(I119*H119,2)</f>
        <v>0</v>
      </c>
      <c r="K119" s="285"/>
      <c r="L119" s="286"/>
      <c r="M119" s="287" t="s">
        <v>44</v>
      </c>
      <c r="N119" s="288" t="s">
        <v>53</v>
      </c>
      <c r="O119" s="86"/>
      <c r="P119" s="211">
        <f>O119*H119</f>
        <v>0</v>
      </c>
      <c r="Q119" s="211">
        <v>0</v>
      </c>
      <c r="R119" s="211">
        <f>Q119*H119</f>
        <v>0</v>
      </c>
      <c r="S119" s="211">
        <v>0</v>
      </c>
      <c r="T119" s="212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3" t="s">
        <v>213</v>
      </c>
      <c r="AT119" s="213" t="s">
        <v>316</v>
      </c>
      <c r="AU119" s="213" t="s">
        <v>21</v>
      </c>
      <c r="AY119" s="18" t="s">
        <v>128</v>
      </c>
      <c r="BE119" s="214">
        <f>IF(N119="základní",J119,0)</f>
        <v>0</v>
      </c>
      <c r="BF119" s="214">
        <f>IF(N119="snížená",J119,0)</f>
        <v>0</v>
      </c>
      <c r="BG119" s="214">
        <f>IF(N119="zákl. přenesená",J119,0)</f>
        <v>0</v>
      </c>
      <c r="BH119" s="214">
        <f>IF(N119="sníž. přenesená",J119,0)</f>
        <v>0</v>
      </c>
      <c r="BI119" s="214">
        <f>IF(N119="nulová",J119,0)</f>
        <v>0</v>
      </c>
      <c r="BJ119" s="18" t="s">
        <v>90</v>
      </c>
      <c r="BK119" s="214">
        <f>ROUND(I119*H119,2)</f>
        <v>0</v>
      </c>
      <c r="BL119" s="18" t="s">
        <v>133</v>
      </c>
      <c r="BM119" s="213" t="s">
        <v>1250</v>
      </c>
    </row>
    <row r="120" s="13" customFormat="1">
      <c r="A120" s="13"/>
      <c r="B120" s="235"/>
      <c r="C120" s="236"/>
      <c r="D120" s="233" t="s">
        <v>180</v>
      </c>
      <c r="E120" s="237" t="s">
        <v>44</v>
      </c>
      <c r="F120" s="238" t="s">
        <v>1251</v>
      </c>
      <c r="G120" s="236"/>
      <c r="H120" s="239">
        <v>62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5" t="s">
        <v>180</v>
      </c>
      <c r="AU120" s="245" t="s">
        <v>21</v>
      </c>
      <c r="AV120" s="13" t="s">
        <v>21</v>
      </c>
      <c r="AW120" s="13" t="s">
        <v>42</v>
      </c>
      <c r="AX120" s="13" t="s">
        <v>82</v>
      </c>
      <c r="AY120" s="245" t="s">
        <v>128</v>
      </c>
    </row>
    <row r="121" s="14" customFormat="1">
      <c r="A121" s="14"/>
      <c r="B121" s="246"/>
      <c r="C121" s="247"/>
      <c r="D121" s="233" t="s">
        <v>180</v>
      </c>
      <c r="E121" s="248" t="s">
        <v>44</v>
      </c>
      <c r="F121" s="249" t="s">
        <v>182</v>
      </c>
      <c r="G121" s="247"/>
      <c r="H121" s="250">
        <v>62</v>
      </c>
      <c r="I121" s="251"/>
      <c r="J121" s="247"/>
      <c r="K121" s="247"/>
      <c r="L121" s="252"/>
      <c r="M121" s="253"/>
      <c r="N121" s="254"/>
      <c r="O121" s="254"/>
      <c r="P121" s="254"/>
      <c r="Q121" s="254"/>
      <c r="R121" s="254"/>
      <c r="S121" s="254"/>
      <c r="T121" s="25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6" t="s">
        <v>180</v>
      </c>
      <c r="AU121" s="256" t="s">
        <v>21</v>
      </c>
      <c r="AV121" s="14" t="s">
        <v>133</v>
      </c>
      <c r="AW121" s="14" t="s">
        <v>42</v>
      </c>
      <c r="AX121" s="14" t="s">
        <v>90</v>
      </c>
      <c r="AY121" s="256" t="s">
        <v>128</v>
      </c>
    </row>
    <row r="122" s="2" customFormat="1" ht="24.15" customHeight="1">
      <c r="A122" s="40"/>
      <c r="B122" s="41"/>
      <c r="C122" s="201" t="s">
        <v>289</v>
      </c>
      <c r="D122" s="201" t="s">
        <v>129</v>
      </c>
      <c r="E122" s="202" t="s">
        <v>1252</v>
      </c>
      <c r="F122" s="203" t="s">
        <v>1253</v>
      </c>
      <c r="G122" s="204" t="s">
        <v>155</v>
      </c>
      <c r="H122" s="205">
        <v>12</v>
      </c>
      <c r="I122" s="206"/>
      <c r="J122" s="207">
        <f>ROUND(I122*H122,2)</f>
        <v>0</v>
      </c>
      <c r="K122" s="208"/>
      <c r="L122" s="46"/>
      <c r="M122" s="209" t="s">
        <v>44</v>
      </c>
      <c r="N122" s="210" t="s">
        <v>53</v>
      </c>
      <c r="O122" s="86"/>
      <c r="P122" s="211">
        <f>O122*H122</f>
        <v>0</v>
      </c>
      <c r="Q122" s="211">
        <v>0</v>
      </c>
      <c r="R122" s="211">
        <f>Q122*H122</f>
        <v>0</v>
      </c>
      <c r="S122" s="211">
        <v>0</v>
      </c>
      <c r="T122" s="212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3" t="s">
        <v>133</v>
      </c>
      <c r="AT122" s="213" t="s">
        <v>129</v>
      </c>
      <c r="AU122" s="213" t="s">
        <v>21</v>
      </c>
      <c r="AY122" s="18" t="s">
        <v>128</v>
      </c>
      <c r="BE122" s="214">
        <f>IF(N122="základní",J122,0)</f>
        <v>0</v>
      </c>
      <c r="BF122" s="214">
        <f>IF(N122="snížená",J122,0)</f>
        <v>0</v>
      </c>
      <c r="BG122" s="214">
        <f>IF(N122="zákl. přenesená",J122,0)</f>
        <v>0</v>
      </c>
      <c r="BH122" s="214">
        <f>IF(N122="sníž. přenesená",J122,0)</f>
        <v>0</v>
      </c>
      <c r="BI122" s="214">
        <f>IF(N122="nulová",J122,0)</f>
        <v>0</v>
      </c>
      <c r="BJ122" s="18" t="s">
        <v>90</v>
      </c>
      <c r="BK122" s="214">
        <f>ROUND(I122*H122,2)</f>
        <v>0</v>
      </c>
      <c r="BL122" s="18" t="s">
        <v>133</v>
      </c>
      <c r="BM122" s="213" t="s">
        <v>1254</v>
      </c>
    </row>
    <row r="123" s="2" customFormat="1">
      <c r="A123" s="40"/>
      <c r="B123" s="41"/>
      <c r="C123" s="42"/>
      <c r="D123" s="228" t="s">
        <v>176</v>
      </c>
      <c r="E123" s="42"/>
      <c r="F123" s="229" t="s">
        <v>1255</v>
      </c>
      <c r="G123" s="42"/>
      <c r="H123" s="42"/>
      <c r="I123" s="230"/>
      <c r="J123" s="42"/>
      <c r="K123" s="42"/>
      <c r="L123" s="46"/>
      <c r="M123" s="231"/>
      <c r="N123" s="232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8" t="s">
        <v>176</v>
      </c>
      <c r="AU123" s="18" t="s">
        <v>21</v>
      </c>
    </row>
    <row r="124" s="2" customFormat="1" ht="24.15" customHeight="1">
      <c r="A124" s="40"/>
      <c r="B124" s="41"/>
      <c r="C124" s="278" t="s">
        <v>294</v>
      </c>
      <c r="D124" s="278" t="s">
        <v>316</v>
      </c>
      <c r="E124" s="279" t="s">
        <v>1256</v>
      </c>
      <c r="F124" s="280" t="s">
        <v>1257</v>
      </c>
      <c r="G124" s="281" t="s">
        <v>155</v>
      </c>
      <c r="H124" s="282">
        <v>12</v>
      </c>
      <c r="I124" s="283"/>
      <c r="J124" s="284">
        <f>ROUND(I124*H124,2)</f>
        <v>0</v>
      </c>
      <c r="K124" s="285"/>
      <c r="L124" s="286"/>
      <c r="M124" s="287" t="s">
        <v>44</v>
      </c>
      <c r="N124" s="288" t="s">
        <v>53</v>
      </c>
      <c r="O124" s="86"/>
      <c r="P124" s="211">
        <f>O124*H124</f>
        <v>0</v>
      </c>
      <c r="Q124" s="211">
        <v>0</v>
      </c>
      <c r="R124" s="211">
        <f>Q124*H124</f>
        <v>0</v>
      </c>
      <c r="S124" s="211">
        <v>0</v>
      </c>
      <c r="T124" s="212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3" t="s">
        <v>213</v>
      </c>
      <c r="AT124" s="213" t="s">
        <v>316</v>
      </c>
      <c r="AU124" s="213" t="s">
        <v>21</v>
      </c>
      <c r="AY124" s="18" t="s">
        <v>128</v>
      </c>
      <c r="BE124" s="214">
        <f>IF(N124="základní",J124,0)</f>
        <v>0</v>
      </c>
      <c r="BF124" s="214">
        <f>IF(N124="snížená",J124,0)</f>
        <v>0</v>
      </c>
      <c r="BG124" s="214">
        <f>IF(N124="zákl. přenesená",J124,0)</f>
        <v>0</v>
      </c>
      <c r="BH124" s="214">
        <f>IF(N124="sníž. přenesená",J124,0)</f>
        <v>0</v>
      </c>
      <c r="BI124" s="214">
        <f>IF(N124="nulová",J124,0)</f>
        <v>0</v>
      </c>
      <c r="BJ124" s="18" t="s">
        <v>90</v>
      </c>
      <c r="BK124" s="214">
        <f>ROUND(I124*H124,2)</f>
        <v>0</v>
      </c>
      <c r="BL124" s="18" t="s">
        <v>133</v>
      </c>
      <c r="BM124" s="213" t="s">
        <v>1258</v>
      </c>
    </row>
    <row r="125" s="13" customFormat="1">
      <c r="A125" s="13"/>
      <c r="B125" s="235"/>
      <c r="C125" s="236"/>
      <c r="D125" s="233" t="s">
        <v>180</v>
      </c>
      <c r="E125" s="237" t="s">
        <v>44</v>
      </c>
      <c r="F125" s="238" t="s">
        <v>1259</v>
      </c>
      <c r="G125" s="236"/>
      <c r="H125" s="239">
        <v>12</v>
      </c>
      <c r="I125" s="240"/>
      <c r="J125" s="236"/>
      <c r="K125" s="236"/>
      <c r="L125" s="241"/>
      <c r="M125" s="242"/>
      <c r="N125" s="243"/>
      <c r="O125" s="243"/>
      <c r="P125" s="243"/>
      <c r="Q125" s="243"/>
      <c r="R125" s="243"/>
      <c r="S125" s="243"/>
      <c r="T125" s="24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5" t="s">
        <v>180</v>
      </c>
      <c r="AU125" s="245" t="s">
        <v>21</v>
      </c>
      <c r="AV125" s="13" t="s">
        <v>21</v>
      </c>
      <c r="AW125" s="13" t="s">
        <v>42</v>
      </c>
      <c r="AX125" s="13" t="s">
        <v>82</v>
      </c>
      <c r="AY125" s="245" t="s">
        <v>128</v>
      </c>
    </row>
    <row r="126" s="14" customFormat="1">
      <c r="A126" s="14"/>
      <c r="B126" s="246"/>
      <c r="C126" s="247"/>
      <c r="D126" s="233" t="s">
        <v>180</v>
      </c>
      <c r="E126" s="248" t="s">
        <v>44</v>
      </c>
      <c r="F126" s="249" t="s">
        <v>182</v>
      </c>
      <c r="G126" s="247"/>
      <c r="H126" s="250">
        <v>12</v>
      </c>
      <c r="I126" s="251"/>
      <c r="J126" s="247"/>
      <c r="K126" s="247"/>
      <c r="L126" s="252"/>
      <c r="M126" s="253"/>
      <c r="N126" s="254"/>
      <c r="O126" s="254"/>
      <c r="P126" s="254"/>
      <c r="Q126" s="254"/>
      <c r="R126" s="254"/>
      <c r="S126" s="254"/>
      <c r="T126" s="25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6" t="s">
        <v>180</v>
      </c>
      <c r="AU126" s="256" t="s">
        <v>21</v>
      </c>
      <c r="AV126" s="14" t="s">
        <v>133</v>
      </c>
      <c r="AW126" s="14" t="s">
        <v>42</v>
      </c>
      <c r="AX126" s="14" t="s">
        <v>90</v>
      </c>
      <c r="AY126" s="256" t="s">
        <v>128</v>
      </c>
    </row>
    <row r="127" s="2" customFormat="1" ht="24.15" customHeight="1">
      <c r="A127" s="40"/>
      <c r="B127" s="41"/>
      <c r="C127" s="201" t="s">
        <v>299</v>
      </c>
      <c r="D127" s="201" t="s">
        <v>129</v>
      </c>
      <c r="E127" s="202" t="s">
        <v>1260</v>
      </c>
      <c r="F127" s="203" t="s">
        <v>1261</v>
      </c>
      <c r="G127" s="204" t="s">
        <v>155</v>
      </c>
      <c r="H127" s="205">
        <v>12</v>
      </c>
      <c r="I127" s="206"/>
      <c r="J127" s="207">
        <f>ROUND(I127*H127,2)</f>
        <v>0</v>
      </c>
      <c r="K127" s="208"/>
      <c r="L127" s="46"/>
      <c r="M127" s="209" t="s">
        <v>44</v>
      </c>
      <c r="N127" s="210" t="s">
        <v>53</v>
      </c>
      <c r="O127" s="86"/>
      <c r="P127" s="211">
        <f>O127*H127</f>
        <v>0</v>
      </c>
      <c r="Q127" s="211">
        <v>6.0000000000000002E-05</v>
      </c>
      <c r="R127" s="211">
        <f>Q127*H127</f>
        <v>0.00072000000000000005</v>
      </c>
      <c r="S127" s="211">
        <v>0</v>
      </c>
      <c r="T127" s="212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3" t="s">
        <v>133</v>
      </c>
      <c r="AT127" s="213" t="s">
        <v>129</v>
      </c>
      <c r="AU127" s="213" t="s">
        <v>21</v>
      </c>
      <c r="AY127" s="18" t="s">
        <v>128</v>
      </c>
      <c r="BE127" s="214">
        <f>IF(N127="základní",J127,0)</f>
        <v>0</v>
      </c>
      <c r="BF127" s="214">
        <f>IF(N127="snížená",J127,0)</f>
        <v>0</v>
      </c>
      <c r="BG127" s="214">
        <f>IF(N127="zákl. přenesená",J127,0)</f>
        <v>0</v>
      </c>
      <c r="BH127" s="214">
        <f>IF(N127="sníž. přenesená",J127,0)</f>
        <v>0</v>
      </c>
      <c r="BI127" s="214">
        <f>IF(N127="nulová",J127,0)</f>
        <v>0</v>
      </c>
      <c r="BJ127" s="18" t="s">
        <v>90</v>
      </c>
      <c r="BK127" s="214">
        <f>ROUND(I127*H127,2)</f>
        <v>0</v>
      </c>
      <c r="BL127" s="18" t="s">
        <v>133</v>
      </c>
      <c r="BM127" s="213" t="s">
        <v>1262</v>
      </c>
    </row>
    <row r="128" s="2" customFormat="1">
      <c r="A128" s="40"/>
      <c r="B128" s="41"/>
      <c r="C128" s="42"/>
      <c r="D128" s="228" t="s">
        <v>176</v>
      </c>
      <c r="E128" s="42"/>
      <c r="F128" s="229" t="s">
        <v>1263</v>
      </c>
      <c r="G128" s="42"/>
      <c r="H128" s="42"/>
      <c r="I128" s="230"/>
      <c r="J128" s="42"/>
      <c r="K128" s="42"/>
      <c r="L128" s="46"/>
      <c r="M128" s="231"/>
      <c r="N128" s="232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8" t="s">
        <v>176</v>
      </c>
      <c r="AU128" s="18" t="s">
        <v>21</v>
      </c>
    </row>
    <row r="129" s="2" customFormat="1" ht="21.75" customHeight="1">
      <c r="A129" s="40"/>
      <c r="B129" s="41"/>
      <c r="C129" s="278" t="s">
        <v>7</v>
      </c>
      <c r="D129" s="278" t="s">
        <v>316</v>
      </c>
      <c r="E129" s="279" t="s">
        <v>1264</v>
      </c>
      <c r="F129" s="280" t="s">
        <v>1265</v>
      </c>
      <c r="G129" s="281" t="s">
        <v>155</v>
      </c>
      <c r="H129" s="282">
        <v>36</v>
      </c>
      <c r="I129" s="283"/>
      <c r="J129" s="284">
        <f>ROUND(I129*H129,2)</f>
        <v>0</v>
      </c>
      <c r="K129" s="285"/>
      <c r="L129" s="286"/>
      <c r="M129" s="287" t="s">
        <v>44</v>
      </c>
      <c r="N129" s="288" t="s">
        <v>53</v>
      </c>
      <c r="O129" s="86"/>
      <c r="P129" s="211">
        <f>O129*H129</f>
        <v>0</v>
      </c>
      <c r="Q129" s="211">
        <v>0.0070899999999999999</v>
      </c>
      <c r="R129" s="211">
        <f>Q129*H129</f>
        <v>0.25524000000000002</v>
      </c>
      <c r="S129" s="211">
        <v>0</v>
      </c>
      <c r="T129" s="212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3" t="s">
        <v>213</v>
      </c>
      <c r="AT129" s="213" t="s">
        <v>316</v>
      </c>
      <c r="AU129" s="213" t="s">
        <v>21</v>
      </c>
      <c r="AY129" s="18" t="s">
        <v>128</v>
      </c>
      <c r="BE129" s="214">
        <f>IF(N129="základní",J129,0)</f>
        <v>0</v>
      </c>
      <c r="BF129" s="214">
        <f>IF(N129="snížená",J129,0)</f>
        <v>0</v>
      </c>
      <c r="BG129" s="214">
        <f>IF(N129="zákl. přenesená",J129,0)</f>
        <v>0</v>
      </c>
      <c r="BH129" s="214">
        <f>IF(N129="sníž. přenesená",J129,0)</f>
        <v>0</v>
      </c>
      <c r="BI129" s="214">
        <f>IF(N129="nulová",J129,0)</f>
        <v>0</v>
      </c>
      <c r="BJ129" s="18" t="s">
        <v>90</v>
      </c>
      <c r="BK129" s="214">
        <f>ROUND(I129*H129,2)</f>
        <v>0</v>
      </c>
      <c r="BL129" s="18" t="s">
        <v>133</v>
      </c>
      <c r="BM129" s="213" t="s">
        <v>1266</v>
      </c>
    </row>
    <row r="130" s="13" customFormat="1">
      <c r="A130" s="13"/>
      <c r="B130" s="235"/>
      <c r="C130" s="236"/>
      <c r="D130" s="233" t="s">
        <v>180</v>
      </c>
      <c r="E130" s="237" t="s">
        <v>44</v>
      </c>
      <c r="F130" s="238" t="s">
        <v>1267</v>
      </c>
      <c r="G130" s="236"/>
      <c r="H130" s="239">
        <v>36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180</v>
      </c>
      <c r="AU130" s="245" t="s">
        <v>21</v>
      </c>
      <c r="AV130" s="13" t="s">
        <v>21</v>
      </c>
      <c r="AW130" s="13" t="s">
        <v>42</v>
      </c>
      <c r="AX130" s="13" t="s">
        <v>82</v>
      </c>
      <c r="AY130" s="245" t="s">
        <v>128</v>
      </c>
    </row>
    <row r="131" s="14" customFormat="1">
      <c r="A131" s="14"/>
      <c r="B131" s="246"/>
      <c r="C131" s="247"/>
      <c r="D131" s="233" t="s">
        <v>180</v>
      </c>
      <c r="E131" s="248" t="s">
        <v>44</v>
      </c>
      <c r="F131" s="249" t="s">
        <v>182</v>
      </c>
      <c r="G131" s="247"/>
      <c r="H131" s="250">
        <v>36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6" t="s">
        <v>180</v>
      </c>
      <c r="AU131" s="256" t="s">
        <v>21</v>
      </c>
      <c r="AV131" s="14" t="s">
        <v>133</v>
      </c>
      <c r="AW131" s="14" t="s">
        <v>42</v>
      </c>
      <c r="AX131" s="14" t="s">
        <v>90</v>
      </c>
      <c r="AY131" s="256" t="s">
        <v>128</v>
      </c>
    </row>
    <row r="132" s="2" customFormat="1" ht="21.75" customHeight="1">
      <c r="A132" s="40"/>
      <c r="B132" s="41"/>
      <c r="C132" s="278" t="s">
        <v>309</v>
      </c>
      <c r="D132" s="278" t="s">
        <v>316</v>
      </c>
      <c r="E132" s="279" t="s">
        <v>1268</v>
      </c>
      <c r="F132" s="280" t="s">
        <v>1269</v>
      </c>
      <c r="G132" s="281" t="s">
        <v>216</v>
      </c>
      <c r="H132" s="282">
        <v>36</v>
      </c>
      <c r="I132" s="283"/>
      <c r="J132" s="284">
        <f>ROUND(I132*H132,2)</f>
        <v>0</v>
      </c>
      <c r="K132" s="285"/>
      <c r="L132" s="286"/>
      <c r="M132" s="287" t="s">
        <v>44</v>
      </c>
      <c r="N132" s="288" t="s">
        <v>53</v>
      </c>
      <c r="O132" s="86"/>
      <c r="P132" s="211">
        <f>O132*H132</f>
        <v>0</v>
      </c>
      <c r="Q132" s="211">
        <v>0</v>
      </c>
      <c r="R132" s="211">
        <f>Q132*H132</f>
        <v>0</v>
      </c>
      <c r="S132" s="211">
        <v>0</v>
      </c>
      <c r="T132" s="212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3" t="s">
        <v>213</v>
      </c>
      <c r="AT132" s="213" t="s">
        <v>316</v>
      </c>
      <c r="AU132" s="213" t="s">
        <v>21</v>
      </c>
      <c r="AY132" s="18" t="s">
        <v>128</v>
      </c>
      <c r="BE132" s="214">
        <f>IF(N132="základní",J132,0)</f>
        <v>0</v>
      </c>
      <c r="BF132" s="214">
        <f>IF(N132="snížená",J132,0)</f>
        <v>0</v>
      </c>
      <c r="BG132" s="214">
        <f>IF(N132="zákl. přenesená",J132,0)</f>
        <v>0</v>
      </c>
      <c r="BH132" s="214">
        <f>IF(N132="sníž. přenesená",J132,0)</f>
        <v>0</v>
      </c>
      <c r="BI132" s="214">
        <f>IF(N132="nulová",J132,0)</f>
        <v>0</v>
      </c>
      <c r="BJ132" s="18" t="s">
        <v>90</v>
      </c>
      <c r="BK132" s="214">
        <f>ROUND(I132*H132,2)</f>
        <v>0</v>
      </c>
      <c r="BL132" s="18" t="s">
        <v>133</v>
      </c>
      <c r="BM132" s="213" t="s">
        <v>1270</v>
      </c>
    </row>
    <row r="133" s="13" customFormat="1">
      <c r="A133" s="13"/>
      <c r="B133" s="235"/>
      <c r="C133" s="236"/>
      <c r="D133" s="233" t="s">
        <v>180</v>
      </c>
      <c r="E133" s="237" t="s">
        <v>44</v>
      </c>
      <c r="F133" s="238" t="s">
        <v>1267</v>
      </c>
      <c r="G133" s="236"/>
      <c r="H133" s="239">
        <v>36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180</v>
      </c>
      <c r="AU133" s="245" t="s">
        <v>21</v>
      </c>
      <c r="AV133" s="13" t="s">
        <v>21</v>
      </c>
      <c r="AW133" s="13" t="s">
        <v>42</v>
      </c>
      <c r="AX133" s="13" t="s">
        <v>82</v>
      </c>
      <c r="AY133" s="245" t="s">
        <v>128</v>
      </c>
    </row>
    <row r="134" s="14" customFormat="1">
      <c r="A134" s="14"/>
      <c r="B134" s="246"/>
      <c r="C134" s="247"/>
      <c r="D134" s="233" t="s">
        <v>180</v>
      </c>
      <c r="E134" s="248" t="s">
        <v>44</v>
      </c>
      <c r="F134" s="249" t="s">
        <v>182</v>
      </c>
      <c r="G134" s="247"/>
      <c r="H134" s="250">
        <v>36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6" t="s">
        <v>180</v>
      </c>
      <c r="AU134" s="256" t="s">
        <v>21</v>
      </c>
      <c r="AV134" s="14" t="s">
        <v>133</v>
      </c>
      <c r="AW134" s="14" t="s">
        <v>42</v>
      </c>
      <c r="AX134" s="14" t="s">
        <v>90</v>
      </c>
      <c r="AY134" s="256" t="s">
        <v>128</v>
      </c>
    </row>
    <row r="135" s="2" customFormat="1" ht="16.5" customHeight="1">
      <c r="A135" s="40"/>
      <c r="B135" s="41"/>
      <c r="C135" s="278" t="s">
        <v>315</v>
      </c>
      <c r="D135" s="278" t="s">
        <v>316</v>
      </c>
      <c r="E135" s="279" t="s">
        <v>1271</v>
      </c>
      <c r="F135" s="280" t="s">
        <v>1272</v>
      </c>
      <c r="G135" s="281" t="s">
        <v>216</v>
      </c>
      <c r="H135" s="282">
        <v>21.600000000000001</v>
      </c>
      <c r="I135" s="283"/>
      <c r="J135" s="284">
        <f>ROUND(I135*H135,2)</f>
        <v>0</v>
      </c>
      <c r="K135" s="285"/>
      <c r="L135" s="286"/>
      <c r="M135" s="287" t="s">
        <v>44</v>
      </c>
      <c r="N135" s="288" t="s">
        <v>53</v>
      </c>
      <c r="O135" s="86"/>
      <c r="P135" s="211">
        <f>O135*H135</f>
        <v>0</v>
      </c>
      <c r="Q135" s="211">
        <v>0</v>
      </c>
      <c r="R135" s="211">
        <f>Q135*H135</f>
        <v>0</v>
      </c>
      <c r="S135" s="211">
        <v>0</v>
      </c>
      <c r="T135" s="212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3" t="s">
        <v>213</v>
      </c>
      <c r="AT135" s="213" t="s">
        <v>316</v>
      </c>
      <c r="AU135" s="213" t="s">
        <v>21</v>
      </c>
      <c r="AY135" s="18" t="s">
        <v>128</v>
      </c>
      <c r="BE135" s="214">
        <f>IF(N135="základní",J135,0)</f>
        <v>0</v>
      </c>
      <c r="BF135" s="214">
        <f>IF(N135="snížená",J135,0)</f>
        <v>0</v>
      </c>
      <c r="BG135" s="214">
        <f>IF(N135="zákl. přenesená",J135,0)</f>
        <v>0</v>
      </c>
      <c r="BH135" s="214">
        <f>IF(N135="sníž. přenesená",J135,0)</f>
        <v>0</v>
      </c>
      <c r="BI135" s="214">
        <f>IF(N135="nulová",J135,0)</f>
        <v>0</v>
      </c>
      <c r="BJ135" s="18" t="s">
        <v>90</v>
      </c>
      <c r="BK135" s="214">
        <f>ROUND(I135*H135,2)</f>
        <v>0</v>
      </c>
      <c r="BL135" s="18" t="s">
        <v>133</v>
      </c>
      <c r="BM135" s="213" t="s">
        <v>1273</v>
      </c>
    </row>
    <row r="136" s="2" customFormat="1" ht="24.15" customHeight="1">
      <c r="A136" s="40"/>
      <c r="B136" s="41"/>
      <c r="C136" s="201" t="s">
        <v>321</v>
      </c>
      <c r="D136" s="201" t="s">
        <v>129</v>
      </c>
      <c r="E136" s="202" t="s">
        <v>1274</v>
      </c>
      <c r="F136" s="203" t="s">
        <v>1275</v>
      </c>
      <c r="G136" s="204" t="s">
        <v>174</v>
      </c>
      <c r="H136" s="205">
        <v>12</v>
      </c>
      <c r="I136" s="206"/>
      <c r="J136" s="207">
        <f>ROUND(I136*H136,2)</f>
        <v>0</v>
      </c>
      <c r="K136" s="208"/>
      <c r="L136" s="46"/>
      <c r="M136" s="209" t="s">
        <v>44</v>
      </c>
      <c r="N136" s="210" t="s">
        <v>53</v>
      </c>
      <c r="O136" s="86"/>
      <c r="P136" s="211">
        <f>O136*H136</f>
        <v>0</v>
      </c>
      <c r="Q136" s="211">
        <v>3.0000000000000001E-05</v>
      </c>
      <c r="R136" s="211">
        <f>Q136*H136</f>
        <v>0.00036000000000000002</v>
      </c>
      <c r="S136" s="211">
        <v>0</v>
      </c>
      <c r="T136" s="212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3" t="s">
        <v>133</v>
      </c>
      <c r="AT136" s="213" t="s">
        <v>129</v>
      </c>
      <c r="AU136" s="213" t="s">
        <v>21</v>
      </c>
      <c r="AY136" s="18" t="s">
        <v>128</v>
      </c>
      <c r="BE136" s="214">
        <f>IF(N136="základní",J136,0)</f>
        <v>0</v>
      </c>
      <c r="BF136" s="214">
        <f>IF(N136="snížená",J136,0)</f>
        <v>0</v>
      </c>
      <c r="BG136" s="214">
        <f>IF(N136="zákl. přenesená",J136,0)</f>
        <v>0</v>
      </c>
      <c r="BH136" s="214">
        <f>IF(N136="sníž. přenesená",J136,0)</f>
        <v>0</v>
      </c>
      <c r="BI136" s="214">
        <f>IF(N136="nulová",J136,0)</f>
        <v>0</v>
      </c>
      <c r="BJ136" s="18" t="s">
        <v>90</v>
      </c>
      <c r="BK136" s="214">
        <f>ROUND(I136*H136,2)</f>
        <v>0</v>
      </c>
      <c r="BL136" s="18" t="s">
        <v>133</v>
      </c>
      <c r="BM136" s="213" t="s">
        <v>1276</v>
      </c>
    </row>
    <row r="137" s="2" customFormat="1">
      <c r="A137" s="40"/>
      <c r="B137" s="41"/>
      <c r="C137" s="42"/>
      <c r="D137" s="228" t="s">
        <v>176</v>
      </c>
      <c r="E137" s="42"/>
      <c r="F137" s="229" t="s">
        <v>1277</v>
      </c>
      <c r="G137" s="42"/>
      <c r="H137" s="42"/>
      <c r="I137" s="230"/>
      <c r="J137" s="42"/>
      <c r="K137" s="42"/>
      <c r="L137" s="46"/>
      <c r="M137" s="231"/>
      <c r="N137" s="232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8" t="s">
        <v>176</v>
      </c>
      <c r="AU137" s="18" t="s">
        <v>21</v>
      </c>
    </row>
    <row r="138" s="2" customFormat="1" ht="24.15" customHeight="1">
      <c r="A138" s="40"/>
      <c r="B138" s="41"/>
      <c r="C138" s="278" t="s">
        <v>327</v>
      </c>
      <c r="D138" s="278" t="s">
        <v>316</v>
      </c>
      <c r="E138" s="279" t="s">
        <v>1278</v>
      </c>
      <c r="F138" s="280" t="s">
        <v>1279</v>
      </c>
      <c r="G138" s="281" t="s">
        <v>174</v>
      </c>
      <c r="H138" s="282">
        <v>12</v>
      </c>
      <c r="I138" s="283"/>
      <c r="J138" s="284">
        <f>ROUND(I138*H138,2)</f>
        <v>0</v>
      </c>
      <c r="K138" s="285"/>
      <c r="L138" s="286"/>
      <c r="M138" s="287" t="s">
        <v>44</v>
      </c>
      <c r="N138" s="288" t="s">
        <v>53</v>
      </c>
      <c r="O138" s="86"/>
      <c r="P138" s="211">
        <f>O138*H138</f>
        <v>0</v>
      </c>
      <c r="Q138" s="211">
        <v>0</v>
      </c>
      <c r="R138" s="211">
        <f>Q138*H138</f>
        <v>0</v>
      </c>
      <c r="S138" s="211">
        <v>0</v>
      </c>
      <c r="T138" s="212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3" t="s">
        <v>213</v>
      </c>
      <c r="AT138" s="213" t="s">
        <v>316</v>
      </c>
      <c r="AU138" s="213" t="s">
        <v>21</v>
      </c>
      <c r="AY138" s="18" t="s">
        <v>128</v>
      </c>
      <c r="BE138" s="214">
        <f>IF(N138="základní",J138,0)</f>
        <v>0</v>
      </c>
      <c r="BF138" s="214">
        <f>IF(N138="snížená",J138,0)</f>
        <v>0</v>
      </c>
      <c r="BG138" s="214">
        <f>IF(N138="zákl. přenesená",J138,0)</f>
        <v>0</v>
      </c>
      <c r="BH138" s="214">
        <f>IF(N138="sníž. přenesená",J138,0)</f>
        <v>0</v>
      </c>
      <c r="BI138" s="214">
        <f>IF(N138="nulová",J138,0)</f>
        <v>0</v>
      </c>
      <c r="BJ138" s="18" t="s">
        <v>90</v>
      </c>
      <c r="BK138" s="214">
        <f>ROUND(I138*H138,2)</f>
        <v>0</v>
      </c>
      <c r="BL138" s="18" t="s">
        <v>133</v>
      </c>
      <c r="BM138" s="213" t="s">
        <v>1280</v>
      </c>
    </row>
    <row r="139" s="2" customFormat="1" ht="33" customHeight="1">
      <c r="A139" s="40"/>
      <c r="B139" s="41"/>
      <c r="C139" s="201" t="s">
        <v>330</v>
      </c>
      <c r="D139" s="201" t="s">
        <v>129</v>
      </c>
      <c r="E139" s="202" t="s">
        <v>1281</v>
      </c>
      <c r="F139" s="203" t="s">
        <v>1282</v>
      </c>
      <c r="G139" s="204" t="s">
        <v>174</v>
      </c>
      <c r="H139" s="205">
        <v>784</v>
      </c>
      <c r="I139" s="206"/>
      <c r="J139" s="207">
        <f>ROUND(I139*H139,2)</f>
        <v>0</v>
      </c>
      <c r="K139" s="208"/>
      <c r="L139" s="46"/>
      <c r="M139" s="209" t="s">
        <v>44</v>
      </c>
      <c r="N139" s="210" t="s">
        <v>53</v>
      </c>
      <c r="O139" s="86"/>
      <c r="P139" s="211">
        <f>O139*H139</f>
        <v>0</v>
      </c>
      <c r="Q139" s="211">
        <v>0</v>
      </c>
      <c r="R139" s="211">
        <f>Q139*H139</f>
        <v>0</v>
      </c>
      <c r="S139" s="211">
        <v>0</v>
      </c>
      <c r="T139" s="212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3" t="s">
        <v>133</v>
      </c>
      <c r="AT139" s="213" t="s">
        <v>129</v>
      </c>
      <c r="AU139" s="213" t="s">
        <v>21</v>
      </c>
      <c r="AY139" s="18" t="s">
        <v>128</v>
      </c>
      <c r="BE139" s="214">
        <f>IF(N139="základní",J139,0)</f>
        <v>0</v>
      </c>
      <c r="BF139" s="214">
        <f>IF(N139="snížená",J139,0)</f>
        <v>0</v>
      </c>
      <c r="BG139" s="214">
        <f>IF(N139="zákl. přenesená",J139,0)</f>
        <v>0</v>
      </c>
      <c r="BH139" s="214">
        <f>IF(N139="sníž. přenesená",J139,0)</f>
        <v>0</v>
      </c>
      <c r="BI139" s="214">
        <f>IF(N139="nulová",J139,0)</f>
        <v>0</v>
      </c>
      <c r="BJ139" s="18" t="s">
        <v>90</v>
      </c>
      <c r="BK139" s="214">
        <f>ROUND(I139*H139,2)</f>
        <v>0</v>
      </c>
      <c r="BL139" s="18" t="s">
        <v>133</v>
      </c>
      <c r="BM139" s="213" t="s">
        <v>1283</v>
      </c>
    </row>
    <row r="140" s="2" customFormat="1">
      <c r="A140" s="40"/>
      <c r="B140" s="41"/>
      <c r="C140" s="42"/>
      <c r="D140" s="228" t="s">
        <v>176</v>
      </c>
      <c r="E140" s="42"/>
      <c r="F140" s="229" t="s">
        <v>1284</v>
      </c>
      <c r="G140" s="42"/>
      <c r="H140" s="42"/>
      <c r="I140" s="230"/>
      <c r="J140" s="42"/>
      <c r="K140" s="42"/>
      <c r="L140" s="46"/>
      <c r="M140" s="231"/>
      <c r="N140" s="232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8" t="s">
        <v>176</v>
      </c>
      <c r="AU140" s="18" t="s">
        <v>21</v>
      </c>
    </row>
    <row r="141" s="13" customFormat="1">
      <c r="A141" s="13"/>
      <c r="B141" s="235"/>
      <c r="C141" s="236"/>
      <c r="D141" s="233" t="s">
        <v>180</v>
      </c>
      <c r="E141" s="237" t="s">
        <v>44</v>
      </c>
      <c r="F141" s="238" t="s">
        <v>1285</v>
      </c>
      <c r="G141" s="236"/>
      <c r="H141" s="239">
        <v>784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180</v>
      </c>
      <c r="AU141" s="245" t="s">
        <v>21</v>
      </c>
      <c r="AV141" s="13" t="s">
        <v>21</v>
      </c>
      <c r="AW141" s="13" t="s">
        <v>42</v>
      </c>
      <c r="AX141" s="13" t="s">
        <v>82</v>
      </c>
      <c r="AY141" s="245" t="s">
        <v>128</v>
      </c>
    </row>
    <row r="142" s="14" customFormat="1">
      <c r="A142" s="14"/>
      <c r="B142" s="246"/>
      <c r="C142" s="247"/>
      <c r="D142" s="233" t="s">
        <v>180</v>
      </c>
      <c r="E142" s="248" t="s">
        <v>44</v>
      </c>
      <c r="F142" s="249" t="s">
        <v>182</v>
      </c>
      <c r="G142" s="247"/>
      <c r="H142" s="250">
        <v>784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6" t="s">
        <v>180</v>
      </c>
      <c r="AU142" s="256" t="s">
        <v>21</v>
      </c>
      <c r="AV142" s="14" t="s">
        <v>133</v>
      </c>
      <c r="AW142" s="14" t="s">
        <v>42</v>
      </c>
      <c r="AX142" s="14" t="s">
        <v>90</v>
      </c>
      <c r="AY142" s="256" t="s">
        <v>128</v>
      </c>
    </row>
    <row r="143" s="2" customFormat="1" ht="16.5" customHeight="1">
      <c r="A143" s="40"/>
      <c r="B143" s="41"/>
      <c r="C143" s="278" t="s">
        <v>335</v>
      </c>
      <c r="D143" s="278" t="s">
        <v>316</v>
      </c>
      <c r="E143" s="279" t="s">
        <v>1286</v>
      </c>
      <c r="F143" s="280" t="s">
        <v>1287</v>
      </c>
      <c r="G143" s="281" t="s">
        <v>1288</v>
      </c>
      <c r="H143" s="282">
        <v>0.39200000000000002</v>
      </c>
      <c r="I143" s="283"/>
      <c r="J143" s="284">
        <f>ROUND(I143*H143,2)</f>
        <v>0</v>
      </c>
      <c r="K143" s="285"/>
      <c r="L143" s="286"/>
      <c r="M143" s="287" t="s">
        <v>44</v>
      </c>
      <c r="N143" s="288" t="s">
        <v>53</v>
      </c>
      <c r="O143" s="86"/>
      <c r="P143" s="211">
        <f>O143*H143</f>
        <v>0</v>
      </c>
      <c r="Q143" s="211">
        <v>0.001</v>
      </c>
      <c r="R143" s="211">
        <f>Q143*H143</f>
        <v>0.00039200000000000004</v>
      </c>
      <c r="S143" s="211">
        <v>0</v>
      </c>
      <c r="T143" s="212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3" t="s">
        <v>213</v>
      </c>
      <c r="AT143" s="213" t="s">
        <v>316</v>
      </c>
      <c r="AU143" s="213" t="s">
        <v>21</v>
      </c>
      <c r="AY143" s="18" t="s">
        <v>128</v>
      </c>
      <c r="BE143" s="214">
        <f>IF(N143="základní",J143,0)</f>
        <v>0</v>
      </c>
      <c r="BF143" s="214">
        <f>IF(N143="snížená",J143,0)</f>
        <v>0</v>
      </c>
      <c r="BG143" s="214">
        <f>IF(N143="zákl. přenesená",J143,0)</f>
        <v>0</v>
      </c>
      <c r="BH143" s="214">
        <f>IF(N143="sníž. přenesená",J143,0)</f>
        <v>0</v>
      </c>
      <c r="BI143" s="214">
        <f>IF(N143="nulová",J143,0)</f>
        <v>0</v>
      </c>
      <c r="BJ143" s="18" t="s">
        <v>90</v>
      </c>
      <c r="BK143" s="214">
        <f>ROUND(I143*H143,2)</f>
        <v>0</v>
      </c>
      <c r="BL143" s="18" t="s">
        <v>133</v>
      </c>
      <c r="BM143" s="213" t="s">
        <v>1289</v>
      </c>
    </row>
    <row r="144" s="13" customFormat="1">
      <c r="A144" s="13"/>
      <c r="B144" s="235"/>
      <c r="C144" s="236"/>
      <c r="D144" s="233" t="s">
        <v>180</v>
      </c>
      <c r="E144" s="237" t="s">
        <v>44</v>
      </c>
      <c r="F144" s="238" t="s">
        <v>1290</v>
      </c>
      <c r="G144" s="236"/>
      <c r="H144" s="239">
        <v>0.39200000000000002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180</v>
      </c>
      <c r="AU144" s="245" t="s">
        <v>21</v>
      </c>
      <c r="AV144" s="13" t="s">
        <v>21</v>
      </c>
      <c r="AW144" s="13" t="s">
        <v>42</v>
      </c>
      <c r="AX144" s="13" t="s">
        <v>82</v>
      </c>
      <c r="AY144" s="245" t="s">
        <v>128</v>
      </c>
    </row>
    <row r="145" s="14" customFormat="1">
      <c r="A145" s="14"/>
      <c r="B145" s="246"/>
      <c r="C145" s="247"/>
      <c r="D145" s="233" t="s">
        <v>180</v>
      </c>
      <c r="E145" s="248" t="s">
        <v>44</v>
      </c>
      <c r="F145" s="249" t="s">
        <v>182</v>
      </c>
      <c r="G145" s="247"/>
      <c r="H145" s="250">
        <v>0.39200000000000002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180</v>
      </c>
      <c r="AU145" s="256" t="s">
        <v>21</v>
      </c>
      <c r="AV145" s="14" t="s">
        <v>133</v>
      </c>
      <c r="AW145" s="14" t="s">
        <v>42</v>
      </c>
      <c r="AX145" s="14" t="s">
        <v>90</v>
      </c>
      <c r="AY145" s="256" t="s">
        <v>128</v>
      </c>
    </row>
    <row r="146" s="2" customFormat="1" ht="24.15" customHeight="1">
      <c r="A146" s="40"/>
      <c r="B146" s="41"/>
      <c r="C146" s="201" t="s">
        <v>340</v>
      </c>
      <c r="D146" s="201" t="s">
        <v>129</v>
      </c>
      <c r="E146" s="202" t="s">
        <v>1291</v>
      </c>
      <c r="F146" s="203" t="s">
        <v>1292</v>
      </c>
      <c r="G146" s="204" t="s">
        <v>174</v>
      </c>
      <c r="H146" s="205">
        <v>50</v>
      </c>
      <c r="I146" s="206"/>
      <c r="J146" s="207">
        <f>ROUND(I146*H146,2)</f>
        <v>0</v>
      </c>
      <c r="K146" s="208"/>
      <c r="L146" s="46"/>
      <c r="M146" s="209" t="s">
        <v>44</v>
      </c>
      <c r="N146" s="210" t="s">
        <v>53</v>
      </c>
      <c r="O146" s="86"/>
      <c r="P146" s="211">
        <f>O146*H146</f>
        <v>0</v>
      </c>
      <c r="Q146" s="211">
        <v>0</v>
      </c>
      <c r="R146" s="211">
        <f>Q146*H146</f>
        <v>0</v>
      </c>
      <c r="S146" s="211">
        <v>0</v>
      </c>
      <c r="T146" s="212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3" t="s">
        <v>133</v>
      </c>
      <c r="AT146" s="213" t="s">
        <v>129</v>
      </c>
      <c r="AU146" s="213" t="s">
        <v>21</v>
      </c>
      <c r="AY146" s="18" t="s">
        <v>128</v>
      </c>
      <c r="BE146" s="214">
        <f>IF(N146="základní",J146,0)</f>
        <v>0</v>
      </c>
      <c r="BF146" s="214">
        <f>IF(N146="snížená",J146,0)</f>
        <v>0</v>
      </c>
      <c r="BG146" s="214">
        <f>IF(N146="zákl. přenesená",J146,0)</f>
        <v>0</v>
      </c>
      <c r="BH146" s="214">
        <f>IF(N146="sníž. přenesená",J146,0)</f>
        <v>0</v>
      </c>
      <c r="BI146" s="214">
        <f>IF(N146="nulová",J146,0)</f>
        <v>0</v>
      </c>
      <c r="BJ146" s="18" t="s">
        <v>90</v>
      </c>
      <c r="BK146" s="214">
        <f>ROUND(I146*H146,2)</f>
        <v>0</v>
      </c>
      <c r="BL146" s="18" t="s">
        <v>133</v>
      </c>
      <c r="BM146" s="213" t="s">
        <v>1293</v>
      </c>
    </row>
    <row r="147" s="2" customFormat="1">
      <c r="A147" s="40"/>
      <c r="B147" s="41"/>
      <c r="C147" s="42"/>
      <c r="D147" s="228" t="s">
        <v>176</v>
      </c>
      <c r="E147" s="42"/>
      <c r="F147" s="229" t="s">
        <v>1294</v>
      </c>
      <c r="G147" s="42"/>
      <c r="H147" s="42"/>
      <c r="I147" s="230"/>
      <c r="J147" s="42"/>
      <c r="K147" s="42"/>
      <c r="L147" s="46"/>
      <c r="M147" s="231"/>
      <c r="N147" s="232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8" t="s">
        <v>176</v>
      </c>
      <c r="AU147" s="18" t="s">
        <v>21</v>
      </c>
    </row>
    <row r="148" s="2" customFormat="1" ht="16.5" customHeight="1">
      <c r="A148" s="40"/>
      <c r="B148" s="41"/>
      <c r="C148" s="278" t="s">
        <v>345</v>
      </c>
      <c r="D148" s="278" t="s">
        <v>316</v>
      </c>
      <c r="E148" s="279" t="s">
        <v>1295</v>
      </c>
      <c r="F148" s="280" t="s">
        <v>1296</v>
      </c>
      <c r="G148" s="281" t="s">
        <v>302</v>
      </c>
      <c r="H148" s="282">
        <v>10</v>
      </c>
      <c r="I148" s="283"/>
      <c r="J148" s="284">
        <f>ROUND(I148*H148,2)</f>
        <v>0</v>
      </c>
      <c r="K148" s="285"/>
      <c r="L148" s="286"/>
      <c r="M148" s="287" t="s">
        <v>44</v>
      </c>
      <c r="N148" s="288" t="s">
        <v>53</v>
      </c>
      <c r="O148" s="86"/>
      <c r="P148" s="211">
        <f>O148*H148</f>
        <v>0</v>
      </c>
      <c r="Q148" s="211">
        <v>1</v>
      </c>
      <c r="R148" s="211">
        <f>Q148*H148</f>
        <v>10</v>
      </c>
      <c r="S148" s="211">
        <v>0</v>
      </c>
      <c r="T148" s="212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3" t="s">
        <v>213</v>
      </c>
      <c r="AT148" s="213" t="s">
        <v>316</v>
      </c>
      <c r="AU148" s="213" t="s">
        <v>21</v>
      </c>
      <c r="AY148" s="18" t="s">
        <v>128</v>
      </c>
      <c r="BE148" s="214">
        <f>IF(N148="základní",J148,0)</f>
        <v>0</v>
      </c>
      <c r="BF148" s="214">
        <f>IF(N148="snížená",J148,0)</f>
        <v>0</v>
      </c>
      <c r="BG148" s="214">
        <f>IF(N148="zákl. přenesená",J148,0)</f>
        <v>0</v>
      </c>
      <c r="BH148" s="214">
        <f>IF(N148="sníž. přenesená",J148,0)</f>
        <v>0</v>
      </c>
      <c r="BI148" s="214">
        <f>IF(N148="nulová",J148,0)</f>
        <v>0</v>
      </c>
      <c r="BJ148" s="18" t="s">
        <v>90</v>
      </c>
      <c r="BK148" s="214">
        <f>ROUND(I148*H148,2)</f>
        <v>0</v>
      </c>
      <c r="BL148" s="18" t="s">
        <v>133</v>
      </c>
      <c r="BM148" s="213" t="s">
        <v>1297</v>
      </c>
    </row>
    <row r="149" s="13" customFormat="1">
      <c r="A149" s="13"/>
      <c r="B149" s="235"/>
      <c r="C149" s="236"/>
      <c r="D149" s="233" t="s">
        <v>180</v>
      </c>
      <c r="E149" s="237" t="s">
        <v>44</v>
      </c>
      <c r="F149" s="238" t="s">
        <v>1298</v>
      </c>
      <c r="G149" s="236"/>
      <c r="H149" s="239">
        <v>10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180</v>
      </c>
      <c r="AU149" s="245" t="s">
        <v>21</v>
      </c>
      <c r="AV149" s="13" t="s">
        <v>21</v>
      </c>
      <c r="AW149" s="13" t="s">
        <v>42</v>
      </c>
      <c r="AX149" s="13" t="s">
        <v>82</v>
      </c>
      <c r="AY149" s="245" t="s">
        <v>128</v>
      </c>
    </row>
    <row r="150" s="14" customFormat="1">
      <c r="A150" s="14"/>
      <c r="B150" s="246"/>
      <c r="C150" s="247"/>
      <c r="D150" s="233" t="s">
        <v>180</v>
      </c>
      <c r="E150" s="248" t="s">
        <v>44</v>
      </c>
      <c r="F150" s="249" t="s">
        <v>182</v>
      </c>
      <c r="G150" s="247"/>
      <c r="H150" s="250">
        <v>10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6" t="s">
        <v>180</v>
      </c>
      <c r="AU150" s="256" t="s">
        <v>21</v>
      </c>
      <c r="AV150" s="14" t="s">
        <v>133</v>
      </c>
      <c r="AW150" s="14" t="s">
        <v>42</v>
      </c>
      <c r="AX150" s="14" t="s">
        <v>90</v>
      </c>
      <c r="AY150" s="256" t="s">
        <v>128</v>
      </c>
    </row>
    <row r="151" s="2" customFormat="1" ht="24.15" customHeight="1">
      <c r="A151" s="40"/>
      <c r="B151" s="41"/>
      <c r="C151" s="201" t="s">
        <v>351</v>
      </c>
      <c r="D151" s="201" t="s">
        <v>129</v>
      </c>
      <c r="E151" s="202" t="s">
        <v>1299</v>
      </c>
      <c r="F151" s="203" t="s">
        <v>1300</v>
      </c>
      <c r="G151" s="204" t="s">
        <v>174</v>
      </c>
      <c r="H151" s="205">
        <v>35</v>
      </c>
      <c r="I151" s="206"/>
      <c r="J151" s="207">
        <f>ROUND(I151*H151,2)</f>
        <v>0</v>
      </c>
      <c r="K151" s="208"/>
      <c r="L151" s="46"/>
      <c r="M151" s="209" t="s">
        <v>44</v>
      </c>
      <c r="N151" s="210" t="s">
        <v>53</v>
      </c>
      <c r="O151" s="86"/>
      <c r="P151" s="211">
        <f>O151*H151</f>
        <v>0</v>
      </c>
      <c r="Q151" s="211">
        <v>0</v>
      </c>
      <c r="R151" s="211">
        <f>Q151*H151</f>
        <v>0</v>
      </c>
      <c r="S151" s="211">
        <v>0</v>
      </c>
      <c r="T151" s="212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3" t="s">
        <v>133</v>
      </c>
      <c r="AT151" s="213" t="s">
        <v>129</v>
      </c>
      <c r="AU151" s="213" t="s">
        <v>21</v>
      </c>
      <c r="AY151" s="18" t="s">
        <v>128</v>
      </c>
      <c r="BE151" s="214">
        <f>IF(N151="základní",J151,0)</f>
        <v>0</v>
      </c>
      <c r="BF151" s="214">
        <f>IF(N151="snížená",J151,0)</f>
        <v>0</v>
      </c>
      <c r="BG151" s="214">
        <f>IF(N151="zákl. přenesená",J151,0)</f>
        <v>0</v>
      </c>
      <c r="BH151" s="214">
        <f>IF(N151="sníž. přenesená",J151,0)</f>
        <v>0</v>
      </c>
      <c r="BI151" s="214">
        <f>IF(N151="nulová",J151,0)</f>
        <v>0</v>
      </c>
      <c r="BJ151" s="18" t="s">
        <v>90</v>
      </c>
      <c r="BK151" s="214">
        <f>ROUND(I151*H151,2)</f>
        <v>0</v>
      </c>
      <c r="BL151" s="18" t="s">
        <v>133</v>
      </c>
      <c r="BM151" s="213" t="s">
        <v>1301</v>
      </c>
    </row>
    <row r="152" s="2" customFormat="1">
      <c r="A152" s="40"/>
      <c r="B152" s="41"/>
      <c r="C152" s="42"/>
      <c r="D152" s="228" t="s">
        <v>176</v>
      </c>
      <c r="E152" s="42"/>
      <c r="F152" s="229" t="s">
        <v>1302</v>
      </c>
      <c r="G152" s="42"/>
      <c r="H152" s="42"/>
      <c r="I152" s="230"/>
      <c r="J152" s="42"/>
      <c r="K152" s="42"/>
      <c r="L152" s="46"/>
      <c r="M152" s="231"/>
      <c r="N152" s="232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8" t="s">
        <v>176</v>
      </c>
      <c r="AU152" s="18" t="s">
        <v>21</v>
      </c>
    </row>
    <row r="153" s="13" customFormat="1">
      <c r="A153" s="13"/>
      <c r="B153" s="235"/>
      <c r="C153" s="236"/>
      <c r="D153" s="233" t="s">
        <v>180</v>
      </c>
      <c r="E153" s="237" t="s">
        <v>44</v>
      </c>
      <c r="F153" s="238" t="s">
        <v>1303</v>
      </c>
      <c r="G153" s="236"/>
      <c r="H153" s="239">
        <v>35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180</v>
      </c>
      <c r="AU153" s="245" t="s">
        <v>21</v>
      </c>
      <c r="AV153" s="13" t="s">
        <v>21</v>
      </c>
      <c r="AW153" s="13" t="s">
        <v>42</v>
      </c>
      <c r="AX153" s="13" t="s">
        <v>82</v>
      </c>
      <c r="AY153" s="245" t="s">
        <v>128</v>
      </c>
    </row>
    <row r="154" s="14" customFormat="1">
      <c r="A154" s="14"/>
      <c r="B154" s="246"/>
      <c r="C154" s="247"/>
      <c r="D154" s="233" t="s">
        <v>180</v>
      </c>
      <c r="E154" s="248" t="s">
        <v>44</v>
      </c>
      <c r="F154" s="249" t="s">
        <v>182</v>
      </c>
      <c r="G154" s="247"/>
      <c r="H154" s="250">
        <v>35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6" t="s">
        <v>180</v>
      </c>
      <c r="AU154" s="256" t="s">
        <v>21</v>
      </c>
      <c r="AV154" s="14" t="s">
        <v>133</v>
      </c>
      <c r="AW154" s="14" t="s">
        <v>42</v>
      </c>
      <c r="AX154" s="14" t="s">
        <v>90</v>
      </c>
      <c r="AY154" s="256" t="s">
        <v>128</v>
      </c>
    </row>
    <row r="155" s="2" customFormat="1" ht="16.5" customHeight="1">
      <c r="A155" s="40"/>
      <c r="B155" s="41"/>
      <c r="C155" s="278" t="s">
        <v>355</v>
      </c>
      <c r="D155" s="278" t="s">
        <v>316</v>
      </c>
      <c r="E155" s="279" t="s">
        <v>1304</v>
      </c>
      <c r="F155" s="280" t="s">
        <v>1305</v>
      </c>
      <c r="G155" s="281" t="s">
        <v>224</v>
      </c>
      <c r="H155" s="282">
        <v>0.36049999999999999</v>
      </c>
      <c r="I155" s="283"/>
      <c r="J155" s="284">
        <f>ROUND(I155*H155,2)</f>
        <v>0</v>
      </c>
      <c r="K155" s="285"/>
      <c r="L155" s="286"/>
      <c r="M155" s="287" t="s">
        <v>44</v>
      </c>
      <c r="N155" s="288" t="s">
        <v>53</v>
      </c>
      <c r="O155" s="86"/>
      <c r="P155" s="211">
        <f>O155*H155</f>
        <v>0</v>
      </c>
      <c r="Q155" s="211">
        <v>0.20000000000000001</v>
      </c>
      <c r="R155" s="211">
        <f>Q155*H155</f>
        <v>0.072099999999999997</v>
      </c>
      <c r="S155" s="211">
        <v>0</v>
      </c>
      <c r="T155" s="212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3" t="s">
        <v>213</v>
      </c>
      <c r="AT155" s="213" t="s">
        <v>316</v>
      </c>
      <c r="AU155" s="213" t="s">
        <v>21</v>
      </c>
      <c r="AY155" s="18" t="s">
        <v>128</v>
      </c>
      <c r="BE155" s="214">
        <f>IF(N155="základní",J155,0)</f>
        <v>0</v>
      </c>
      <c r="BF155" s="214">
        <f>IF(N155="snížená",J155,0)</f>
        <v>0</v>
      </c>
      <c r="BG155" s="214">
        <f>IF(N155="zákl. přenesená",J155,0)</f>
        <v>0</v>
      </c>
      <c r="BH155" s="214">
        <f>IF(N155="sníž. přenesená",J155,0)</f>
        <v>0</v>
      </c>
      <c r="BI155" s="214">
        <f>IF(N155="nulová",J155,0)</f>
        <v>0</v>
      </c>
      <c r="BJ155" s="18" t="s">
        <v>90</v>
      </c>
      <c r="BK155" s="214">
        <f>ROUND(I155*H155,2)</f>
        <v>0</v>
      </c>
      <c r="BL155" s="18" t="s">
        <v>133</v>
      </c>
      <c r="BM155" s="213" t="s">
        <v>1306</v>
      </c>
    </row>
    <row r="156" s="13" customFormat="1">
      <c r="A156" s="13"/>
      <c r="B156" s="235"/>
      <c r="C156" s="236"/>
      <c r="D156" s="233" t="s">
        <v>180</v>
      </c>
      <c r="E156" s="237" t="s">
        <v>44</v>
      </c>
      <c r="F156" s="238" t="s">
        <v>1307</v>
      </c>
      <c r="G156" s="236"/>
      <c r="H156" s="239">
        <v>0.36049999999999999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180</v>
      </c>
      <c r="AU156" s="245" t="s">
        <v>21</v>
      </c>
      <c r="AV156" s="13" t="s">
        <v>21</v>
      </c>
      <c r="AW156" s="13" t="s">
        <v>42</v>
      </c>
      <c r="AX156" s="13" t="s">
        <v>90</v>
      </c>
      <c r="AY156" s="245" t="s">
        <v>128</v>
      </c>
    </row>
    <row r="157" s="2" customFormat="1" ht="24.15" customHeight="1">
      <c r="A157" s="40"/>
      <c r="B157" s="41"/>
      <c r="C157" s="201" t="s">
        <v>369</v>
      </c>
      <c r="D157" s="201" t="s">
        <v>129</v>
      </c>
      <c r="E157" s="202" t="s">
        <v>1308</v>
      </c>
      <c r="F157" s="203" t="s">
        <v>1309</v>
      </c>
      <c r="G157" s="204" t="s">
        <v>302</v>
      </c>
      <c r="H157" s="205">
        <v>0.0012999999999999999</v>
      </c>
      <c r="I157" s="206"/>
      <c r="J157" s="207">
        <f>ROUND(I157*H157,2)</f>
        <v>0</v>
      </c>
      <c r="K157" s="208"/>
      <c r="L157" s="46"/>
      <c r="M157" s="209" t="s">
        <v>44</v>
      </c>
      <c r="N157" s="210" t="s">
        <v>53</v>
      </c>
      <c r="O157" s="86"/>
      <c r="P157" s="211">
        <f>O157*H157</f>
        <v>0</v>
      </c>
      <c r="Q157" s="211">
        <v>0</v>
      </c>
      <c r="R157" s="211">
        <f>Q157*H157</f>
        <v>0</v>
      </c>
      <c r="S157" s="211">
        <v>0</v>
      </c>
      <c r="T157" s="212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3" t="s">
        <v>133</v>
      </c>
      <c r="AT157" s="213" t="s">
        <v>129</v>
      </c>
      <c r="AU157" s="213" t="s">
        <v>21</v>
      </c>
      <c r="AY157" s="18" t="s">
        <v>128</v>
      </c>
      <c r="BE157" s="214">
        <f>IF(N157="základní",J157,0)</f>
        <v>0</v>
      </c>
      <c r="BF157" s="214">
        <f>IF(N157="snížená",J157,0)</f>
        <v>0</v>
      </c>
      <c r="BG157" s="214">
        <f>IF(N157="zákl. přenesená",J157,0)</f>
        <v>0</v>
      </c>
      <c r="BH157" s="214">
        <f>IF(N157="sníž. přenesená",J157,0)</f>
        <v>0</v>
      </c>
      <c r="BI157" s="214">
        <f>IF(N157="nulová",J157,0)</f>
        <v>0</v>
      </c>
      <c r="BJ157" s="18" t="s">
        <v>90</v>
      </c>
      <c r="BK157" s="214">
        <f>ROUND(I157*H157,2)</f>
        <v>0</v>
      </c>
      <c r="BL157" s="18" t="s">
        <v>133</v>
      </c>
      <c r="BM157" s="213" t="s">
        <v>1310</v>
      </c>
    </row>
    <row r="158" s="2" customFormat="1">
      <c r="A158" s="40"/>
      <c r="B158" s="41"/>
      <c r="C158" s="42"/>
      <c r="D158" s="228" t="s">
        <v>176</v>
      </c>
      <c r="E158" s="42"/>
      <c r="F158" s="229" t="s">
        <v>1311</v>
      </c>
      <c r="G158" s="42"/>
      <c r="H158" s="42"/>
      <c r="I158" s="230"/>
      <c r="J158" s="42"/>
      <c r="K158" s="42"/>
      <c r="L158" s="46"/>
      <c r="M158" s="231"/>
      <c r="N158" s="232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8" t="s">
        <v>176</v>
      </c>
      <c r="AU158" s="18" t="s">
        <v>21</v>
      </c>
    </row>
    <row r="159" s="13" customFormat="1">
      <c r="A159" s="13"/>
      <c r="B159" s="235"/>
      <c r="C159" s="236"/>
      <c r="D159" s="233" t="s">
        <v>180</v>
      </c>
      <c r="E159" s="237" t="s">
        <v>44</v>
      </c>
      <c r="F159" s="238" t="s">
        <v>1312</v>
      </c>
      <c r="G159" s="236"/>
      <c r="H159" s="239">
        <v>0.0012999999999999999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180</v>
      </c>
      <c r="AU159" s="245" t="s">
        <v>21</v>
      </c>
      <c r="AV159" s="13" t="s">
        <v>21</v>
      </c>
      <c r="AW159" s="13" t="s">
        <v>42</v>
      </c>
      <c r="AX159" s="13" t="s">
        <v>82</v>
      </c>
      <c r="AY159" s="245" t="s">
        <v>128</v>
      </c>
    </row>
    <row r="160" s="14" customFormat="1">
      <c r="A160" s="14"/>
      <c r="B160" s="246"/>
      <c r="C160" s="247"/>
      <c r="D160" s="233" t="s">
        <v>180</v>
      </c>
      <c r="E160" s="248" t="s">
        <v>44</v>
      </c>
      <c r="F160" s="249" t="s">
        <v>182</v>
      </c>
      <c r="G160" s="247"/>
      <c r="H160" s="250">
        <v>0.0012999999999999999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180</v>
      </c>
      <c r="AU160" s="256" t="s">
        <v>21</v>
      </c>
      <c r="AV160" s="14" t="s">
        <v>133</v>
      </c>
      <c r="AW160" s="14" t="s">
        <v>42</v>
      </c>
      <c r="AX160" s="14" t="s">
        <v>90</v>
      </c>
      <c r="AY160" s="256" t="s">
        <v>128</v>
      </c>
    </row>
    <row r="161" s="2" customFormat="1" ht="16.5" customHeight="1">
      <c r="A161" s="40"/>
      <c r="B161" s="41"/>
      <c r="C161" s="278" t="s">
        <v>375</v>
      </c>
      <c r="D161" s="278" t="s">
        <v>316</v>
      </c>
      <c r="E161" s="279" t="s">
        <v>1313</v>
      </c>
      <c r="F161" s="280" t="s">
        <v>1314</v>
      </c>
      <c r="G161" s="281" t="s">
        <v>348</v>
      </c>
      <c r="H161" s="282">
        <v>1.25</v>
      </c>
      <c r="I161" s="283"/>
      <c r="J161" s="284">
        <f>ROUND(I161*H161,2)</f>
        <v>0</v>
      </c>
      <c r="K161" s="285"/>
      <c r="L161" s="286"/>
      <c r="M161" s="287" t="s">
        <v>44</v>
      </c>
      <c r="N161" s="288" t="s">
        <v>53</v>
      </c>
      <c r="O161" s="86"/>
      <c r="P161" s="211">
        <f>O161*H161</f>
        <v>0</v>
      </c>
      <c r="Q161" s="211">
        <v>0</v>
      </c>
      <c r="R161" s="211">
        <f>Q161*H161</f>
        <v>0</v>
      </c>
      <c r="S161" s="211">
        <v>0</v>
      </c>
      <c r="T161" s="212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3" t="s">
        <v>213</v>
      </c>
      <c r="AT161" s="213" t="s">
        <v>316</v>
      </c>
      <c r="AU161" s="213" t="s">
        <v>21</v>
      </c>
      <c r="AY161" s="18" t="s">
        <v>128</v>
      </c>
      <c r="BE161" s="214">
        <f>IF(N161="základní",J161,0)</f>
        <v>0</v>
      </c>
      <c r="BF161" s="214">
        <f>IF(N161="snížená",J161,0)</f>
        <v>0</v>
      </c>
      <c r="BG161" s="214">
        <f>IF(N161="zákl. přenesená",J161,0)</f>
        <v>0</v>
      </c>
      <c r="BH161" s="214">
        <f>IF(N161="sníž. přenesená",J161,0)</f>
        <v>0</v>
      </c>
      <c r="BI161" s="214">
        <f>IF(N161="nulová",J161,0)</f>
        <v>0</v>
      </c>
      <c r="BJ161" s="18" t="s">
        <v>90</v>
      </c>
      <c r="BK161" s="214">
        <f>ROUND(I161*H161,2)</f>
        <v>0</v>
      </c>
      <c r="BL161" s="18" t="s">
        <v>133</v>
      </c>
      <c r="BM161" s="213" t="s">
        <v>1315</v>
      </c>
    </row>
    <row r="162" s="13" customFormat="1">
      <c r="A162" s="13"/>
      <c r="B162" s="235"/>
      <c r="C162" s="236"/>
      <c r="D162" s="233" t="s">
        <v>180</v>
      </c>
      <c r="E162" s="237" t="s">
        <v>44</v>
      </c>
      <c r="F162" s="238" t="s">
        <v>1316</v>
      </c>
      <c r="G162" s="236"/>
      <c r="H162" s="239">
        <v>1.25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180</v>
      </c>
      <c r="AU162" s="245" t="s">
        <v>21</v>
      </c>
      <c r="AV162" s="13" t="s">
        <v>21</v>
      </c>
      <c r="AW162" s="13" t="s">
        <v>42</v>
      </c>
      <c r="AX162" s="13" t="s">
        <v>82</v>
      </c>
      <c r="AY162" s="245" t="s">
        <v>128</v>
      </c>
    </row>
    <row r="163" s="14" customFormat="1">
      <c r="A163" s="14"/>
      <c r="B163" s="246"/>
      <c r="C163" s="247"/>
      <c r="D163" s="233" t="s">
        <v>180</v>
      </c>
      <c r="E163" s="248" t="s">
        <v>44</v>
      </c>
      <c r="F163" s="249" t="s">
        <v>182</v>
      </c>
      <c r="G163" s="247"/>
      <c r="H163" s="250">
        <v>1.25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6" t="s">
        <v>180</v>
      </c>
      <c r="AU163" s="256" t="s">
        <v>21</v>
      </c>
      <c r="AV163" s="14" t="s">
        <v>133</v>
      </c>
      <c r="AW163" s="14" t="s">
        <v>42</v>
      </c>
      <c r="AX163" s="14" t="s">
        <v>90</v>
      </c>
      <c r="AY163" s="256" t="s">
        <v>128</v>
      </c>
    </row>
    <row r="164" s="2" customFormat="1" ht="24.15" customHeight="1">
      <c r="A164" s="40"/>
      <c r="B164" s="41"/>
      <c r="C164" s="201" t="s">
        <v>381</v>
      </c>
      <c r="D164" s="201" t="s">
        <v>129</v>
      </c>
      <c r="E164" s="202" t="s">
        <v>1317</v>
      </c>
      <c r="F164" s="203" t="s">
        <v>1318</v>
      </c>
      <c r="G164" s="204" t="s">
        <v>302</v>
      </c>
      <c r="H164" s="205">
        <v>0.0041000000000000003</v>
      </c>
      <c r="I164" s="206"/>
      <c r="J164" s="207">
        <f>ROUND(I164*H164,2)</f>
        <v>0</v>
      </c>
      <c r="K164" s="208"/>
      <c r="L164" s="46"/>
      <c r="M164" s="209" t="s">
        <v>44</v>
      </c>
      <c r="N164" s="210" t="s">
        <v>53</v>
      </c>
      <c r="O164" s="86"/>
      <c r="P164" s="211">
        <f>O164*H164</f>
        <v>0</v>
      </c>
      <c r="Q164" s="211">
        <v>0</v>
      </c>
      <c r="R164" s="211">
        <f>Q164*H164</f>
        <v>0</v>
      </c>
      <c r="S164" s="211">
        <v>0</v>
      </c>
      <c r="T164" s="212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3" t="s">
        <v>133</v>
      </c>
      <c r="AT164" s="213" t="s">
        <v>129</v>
      </c>
      <c r="AU164" s="213" t="s">
        <v>21</v>
      </c>
      <c r="AY164" s="18" t="s">
        <v>128</v>
      </c>
      <c r="BE164" s="214">
        <f>IF(N164="základní",J164,0)</f>
        <v>0</v>
      </c>
      <c r="BF164" s="214">
        <f>IF(N164="snížená",J164,0)</f>
        <v>0</v>
      </c>
      <c r="BG164" s="214">
        <f>IF(N164="zákl. přenesená",J164,0)</f>
        <v>0</v>
      </c>
      <c r="BH164" s="214">
        <f>IF(N164="sníž. přenesená",J164,0)</f>
        <v>0</v>
      </c>
      <c r="BI164" s="214">
        <f>IF(N164="nulová",J164,0)</f>
        <v>0</v>
      </c>
      <c r="BJ164" s="18" t="s">
        <v>90</v>
      </c>
      <c r="BK164" s="214">
        <f>ROUND(I164*H164,2)</f>
        <v>0</v>
      </c>
      <c r="BL164" s="18" t="s">
        <v>133</v>
      </c>
      <c r="BM164" s="213" t="s">
        <v>1319</v>
      </c>
    </row>
    <row r="165" s="2" customFormat="1">
      <c r="A165" s="40"/>
      <c r="B165" s="41"/>
      <c r="C165" s="42"/>
      <c r="D165" s="228" t="s">
        <v>176</v>
      </c>
      <c r="E165" s="42"/>
      <c r="F165" s="229" t="s">
        <v>1320</v>
      </c>
      <c r="G165" s="42"/>
      <c r="H165" s="42"/>
      <c r="I165" s="230"/>
      <c r="J165" s="42"/>
      <c r="K165" s="42"/>
      <c r="L165" s="46"/>
      <c r="M165" s="231"/>
      <c r="N165" s="232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8" t="s">
        <v>176</v>
      </c>
      <c r="AU165" s="18" t="s">
        <v>21</v>
      </c>
    </row>
    <row r="166" s="13" customFormat="1">
      <c r="A166" s="13"/>
      <c r="B166" s="235"/>
      <c r="C166" s="236"/>
      <c r="D166" s="233" t="s">
        <v>180</v>
      </c>
      <c r="E166" s="237" t="s">
        <v>44</v>
      </c>
      <c r="F166" s="238" t="s">
        <v>1321</v>
      </c>
      <c r="G166" s="236"/>
      <c r="H166" s="239">
        <v>0.00050000000000000001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180</v>
      </c>
      <c r="AU166" s="245" t="s">
        <v>21</v>
      </c>
      <c r="AV166" s="13" t="s">
        <v>21</v>
      </c>
      <c r="AW166" s="13" t="s">
        <v>42</v>
      </c>
      <c r="AX166" s="13" t="s">
        <v>82</v>
      </c>
      <c r="AY166" s="245" t="s">
        <v>128</v>
      </c>
    </row>
    <row r="167" s="13" customFormat="1">
      <c r="A167" s="13"/>
      <c r="B167" s="235"/>
      <c r="C167" s="236"/>
      <c r="D167" s="233" t="s">
        <v>180</v>
      </c>
      <c r="E167" s="237" t="s">
        <v>44</v>
      </c>
      <c r="F167" s="238" t="s">
        <v>1322</v>
      </c>
      <c r="G167" s="236"/>
      <c r="H167" s="239">
        <v>0.0035999999999999999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180</v>
      </c>
      <c r="AU167" s="245" t="s">
        <v>21</v>
      </c>
      <c r="AV167" s="13" t="s">
        <v>21</v>
      </c>
      <c r="AW167" s="13" t="s">
        <v>42</v>
      </c>
      <c r="AX167" s="13" t="s">
        <v>82</v>
      </c>
      <c r="AY167" s="245" t="s">
        <v>128</v>
      </c>
    </row>
    <row r="168" s="14" customFormat="1">
      <c r="A168" s="14"/>
      <c r="B168" s="246"/>
      <c r="C168" s="247"/>
      <c r="D168" s="233" t="s">
        <v>180</v>
      </c>
      <c r="E168" s="248" t="s">
        <v>44</v>
      </c>
      <c r="F168" s="249" t="s">
        <v>182</v>
      </c>
      <c r="G168" s="247"/>
      <c r="H168" s="250">
        <v>0.0040999999999999995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180</v>
      </c>
      <c r="AU168" s="256" t="s">
        <v>21</v>
      </c>
      <c r="AV168" s="14" t="s">
        <v>133</v>
      </c>
      <c r="AW168" s="14" t="s">
        <v>42</v>
      </c>
      <c r="AX168" s="14" t="s">
        <v>90</v>
      </c>
      <c r="AY168" s="256" t="s">
        <v>128</v>
      </c>
    </row>
    <row r="169" s="2" customFormat="1" ht="16.5" customHeight="1">
      <c r="A169" s="40"/>
      <c r="B169" s="41"/>
      <c r="C169" s="278" t="s">
        <v>386</v>
      </c>
      <c r="D169" s="278" t="s">
        <v>316</v>
      </c>
      <c r="E169" s="279" t="s">
        <v>1323</v>
      </c>
      <c r="F169" s="280" t="s">
        <v>1324</v>
      </c>
      <c r="G169" s="281" t="s">
        <v>348</v>
      </c>
      <c r="H169" s="282">
        <v>0.47999999999999998</v>
      </c>
      <c r="I169" s="283"/>
      <c r="J169" s="284">
        <f>ROUND(I169*H169,2)</f>
        <v>0</v>
      </c>
      <c r="K169" s="285"/>
      <c r="L169" s="286"/>
      <c r="M169" s="287" t="s">
        <v>44</v>
      </c>
      <c r="N169" s="288" t="s">
        <v>53</v>
      </c>
      <c r="O169" s="86"/>
      <c r="P169" s="211">
        <f>O169*H169</f>
        <v>0</v>
      </c>
      <c r="Q169" s="211">
        <v>0</v>
      </c>
      <c r="R169" s="211">
        <f>Q169*H169</f>
        <v>0</v>
      </c>
      <c r="S169" s="211">
        <v>0</v>
      </c>
      <c r="T169" s="212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3" t="s">
        <v>213</v>
      </c>
      <c r="AT169" s="213" t="s">
        <v>316</v>
      </c>
      <c r="AU169" s="213" t="s">
        <v>21</v>
      </c>
      <c r="AY169" s="18" t="s">
        <v>128</v>
      </c>
      <c r="BE169" s="214">
        <f>IF(N169="základní",J169,0)</f>
        <v>0</v>
      </c>
      <c r="BF169" s="214">
        <f>IF(N169="snížená",J169,0)</f>
        <v>0</v>
      </c>
      <c r="BG169" s="214">
        <f>IF(N169="zákl. přenesená",J169,0)</f>
        <v>0</v>
      </c>
      <c r="BH169" s="214">
        <f>IF(N169="sníž. přenesená",J169,0)</f>
        <v>0</v>
      </c>
      <c r="BI169" s="214">
        <f>IF(N169="nulová",J169,0)</f>
        <v>0</v>
      </c>
      <c r="BJ169" s="18" t="s">
        <v>90</v>
      </c>
      <c r="BK169" s="214">
        <f>ROUND(I169*H169,2)</f>
        <v>0</v>
      </c>
      <c r="BL169" s="18" t="s">
        <v>133</v>
      </c>
      <c r="BM169" s="213" t="s">
        <v>1325</v>
      </c>
    </row>
    <row r="170" s="13" customFormat="1">
      <c r="A170" s="13"/>
      <c r="B170" s="235"/>
      <c r="C170" s="236"/>
      <c r="D170" s="233" t="s">
        <v>180</v>
      </c>
      <c r="E170" s="237" t="s">
        <v>44</v>
      </c>
      <c r="F170" s="238" t="s">
        <v>1326</v>
      </c>
      <c r="G170" s="236"/>
      <c r="H170" s="239">
        <v>0.47999999999999998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180</v>
      </c>
      <c r="AU170" s="245" t="s">
        <v>21</v>
      </c>
      <c r="AV170" s="13" t="s">
        <v>21</v>
      </c>
      <c r="AW170" s="13" t="s">
        <v>42</v>
      </c>
      <c r="AX170" s="13" t="s">
        <v>82</v>
      </c>
      <c r="AY170" s="245" t="s">
        <v>128</v>
      </c>
    </row>
    <row r="171" s="14" customFormat="1">
      <c r="A171" s="14"/>
      <c r="B171" s="246"/>
      <c r="C171" s="247"/>
      <c r="D171" s="233" t="s">
        <v>180</v>
      </c>
      <c r="E171" s="248" t="s">
        <v>44</v>
      </c>
      <c r="F171" s="249" t="s">
        <v>182</v>
      </c>
      <c r="G171" s="247"/>
      <c r="H171" s="250">
        <v>0.47999999999999998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180</v>
      </c>
      <c r="AU171" s="256" t="s">
        <v>21</v>
      </c>
      <c r="AV171" s="14" t="s">
        <v>133</v>
      </c>
      <c r="AW171" s="14" t="s">
        <v>42</v>
      </c>
      <c r="AX171" s="14" t="s">
        <v>90</v>
      </c>
      <c r="AY171" s="256" t="s">
        <v>128</v>
      </c>
    </row>
    <row r="172" s="2" customFormat="1" ht="16.5" customHeight="1">
      <c r="A172" s="40"/>
      <c r="B172" s="41"/>
      <c r="C172" s="278" t="s">
        <v>391</v>
      </c>
      <c r="D172" s="278" t="s">
        <v>316</v>
      </c>
      <c r="E172" s="279" t="s">
        <v>1327</v>
      </c>
      <c r="F172" s="280" t="s">
        <v>1328</v>
      </c>
      <c r="G172" s="281" t="s">
        <v>155</v>
      </c>
      <c r="H172" s="282">
        <v>3.6000000000000001</v>
      </c>
      <c r="I172" s="283"/>
      <c r="J172" s="284">
        <f>ROUND(I172*H172,2)</f>
        <v>0</v>
      </c>
      <c r="K172" s="285"/>
      <c r="L172" s="286"/>
      <c r="M172" s="287" t="s">
        <v>44</v>
      </c>
      <c r="N172" s="288" t="s">
        <v>53</v>
      </c>
      <c r="O172" s="86"/>
      <c r="P172" s="211">
        <f>O172*H172</f>
        <v>0</v>
      </c>
      <c r="Q172" s="211">
        <v>0</v>
      </c>
      <c r="R172" s="211">
        <f>Q172*H172</f>
        <v>0</v>
      </c>
      <c r="S172" s="211">
        <v>0</v>
      </c>
      <c r="T172" s="212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3" t="s">
        <v>213</v>
      </c>
      <c r="AT172" s="213" t="s">
        <v>316</v>
      </c>
      <c r="AU172" s="213" t="s">
        <v>21</v>
      </c>
      <c r="AY172" s="18" t="s">
        <v>128</v>
      </c>
      <c r="BE172" s="214">
        <f>IF(N172="základní",J172,0)</f>
        <v>0</v>
      </c>
      <c r="BF172" s="214">
        <f>IF(N172="snížená",J172,0)</f>
        <v>0</v>
      </c>
      <c r="BG172" s="214">
        <f>IF(N172="zákl. přenesená",J172,0)</f>
        <v>0</v>
      </c>
      <c r="BH172" s="214">
        <f>IF(N172="sníž. přenesená",J172,0)</f>
        <v>0</v>
      </c>
      <c r="BI172" s="214">
        <f>IF(N172="nulová",J172,0)</f>
        <v>0</v>
      </c>
      <c r="BJ172" s="18" t="s">
        <v>90</v>
      </c>
      <c r="BK172" s="214">
        <f>ROUND(I172*H172,2)</f>
        <v>0</v>
      </c>
      <c r="BL172" s="18" t="s">
        <v>133</v>
      </c>
      <c r="BM172" s="213" t="s">
        <v>1329</v>
      </c>
    </row>
    <row r="173" s="13" customFormat="1">
      <c r="A173" s="13"/>
      <c r="B173" s="235"/>
      <c r="C173" s="236"/>
      <c r="D173" s="233" t="s">
        <v>180</v>
      </c>
      <c r="E173" s="237" t="s">
        <v>44</v>
      </c>
      <c r="F173" s="238" t="s">
        <v>1330</v>
      </c>
      <c r="G173" s="236"/>
      <c r="H173" s="239">
        <v>3.6000000000000001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180</v>
      </c>
      <c r="AU173" s="245" t="s">
        <v>21</v>
      </c>
      <c r="AV173" s="13" t="s">
        <v>21</v>
      </c>
      <c r="AW173" s="13" t="s">
        <v>42</v>
      </c>
      <c r="AX173" s="13" t="s">
        <v>82</v>
      </c>
      <c r="AY173" s="245" t="s">
        <v>128</v>
      </c>
    </row>
    <row r="174" s="14" customFormat="1">
      <c r="A174" s="14"/>
      <c r="B174" s="246"/>
      <c r="C174" s="247"/>
      <c r="D174" s="233" t="s">
        <v>180</v>
      </c>
      <c r="E174" s="248" t="s">
        <v>44</v>
      </c>
      <c r="F174" s="249" t="s">
        <v>182</v>
      </c>
      <c r="G174" s="247"/>
      <c r="H174" s="250">
        <v>3.6000000000000001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180</v>
      </c>
      <c r="AU174" s="256" t="s">
        <v>21</v>
      </c>
      <c r="AV174" s="14" t="s">
        <v>133</v>
      </c>
      <c r="AW174" s="14" t="s">
        <v>42</v>
      </c>
      <c r="AX174" s="14" t="s">
        <v>90</v>
      </c>
      <c r="AY174" s="256" t="s">
        <v>128</v>
      </c>
    </row>
    <row r="175" s="2" customFormat="1" ht="24.15" customHeight="1">
      <c r="A175" s="40"/>
      <c r="B175" s="41"/>
      <c r="C175" s="201" t="s">
        <v>397</v>
      </c>
      <c r="D175" s="201" t="s">
        <v>129</v>
      </c>
      <c r="E175" s="202" t="s">
        <v>1331</v>
      </c>
      <c r="F175" s="203" t="s">
        <v>1332</v>
      </c>
      <c r="G175" s="204" t="s">
        <v>174</v>
      </c>
      <c r="H175" s="205">
        <v>50</v>
      </c>
      <c r="I175" s="206"/>
      <c r="J175" s="207">
        <f>ROUND(I175*H175,2)</f>
        <v>0</v>
      </c>
      <c r="K175" s="208"/>
      <c r="L175" s="46"/>
      <c r="M175" s="209" t="s">
        <v>44</v>
      </c>
      <c r="N175" s="210" t="s">
        <v>53</v>
      </c>
      <c r="O175" s="86"/>
      <c r="P175" s="211">
        <f>O175*H175</f>
        <v>0</v>
      </c>
      <c r="Q175" s="211">
        <v>0</v>
      </c>
      <c r="R175" s="211">
        <f>Q175*H175</f>
        <v>0</v>
      </c>
      <c r="S175" s="211">
        <v>0</v>
      </c>
      <c r="T175" s="212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3" t="s">
        <v>133</v>
      </c>
      <c r="AT175" s="213" t="s">
        <v>129</v>
      </c>
      <c r="AU175" s="213" t="s">
        <v>21</v>
      </c>
      <c r="AY175" s="18" t="s">
        <v>128</v>
      </c>
      <c r="BE175" s="214">
        <f>IF(N175="základní",J175,0)</f>
        <v>0</v>
      </c>
      <c r="BF175" s="214">
        <f>IF(N175="snížená",J175,0)</f>
        <v>0</v>
      </c>
      <c r="BG175" s="214">
        <f>IF(N175="zákl. přenesená",J175,0)</f>
        <v>0</v>
      </c>
      <c r="BH175" s="214">
        <f>IF(N175="sníž. přenesená",J175,0)</f>
        <v>0</v>
      </c>
      <c r="BI175" s="214">
        <f>IF(N175="nulová",J175,0)</f>
        <v>0</v>
      </c>
      <c r="BJ175" s="18" t="s">
        <v>90</v>
      </c>
      <c r="BK175" s="214">
        <f>ROUND(I175*H175,2)</f>
        <v>0</v>
      </c>
      <c r="BL175" s="18" t="s">
        <v>133</v>
      </c>
      <c r="BM175" s="213" t="s">
        <v>1333</v>
      </c>
    </row>
    <row r="176" s="2" customFormat="1">
      <c r="A176" s="40"/>
      <c r="B176" s="41"/>
      <c r="C176" s="42"/>
      <c r="D176" s="228" t="s">
        <v>176</v>
      </c>
      <c r="E176" s="42"/>
      <c r="F176" s="229" t="s">
        <v>1334</v>
      </c>
      <c r="G176" s="42"/>
      <c r="H176" s="42"/>
      <c r="I176" s="230"/>
      <c r="J176" s="42"/>
      <c r="K176" s="42"/>
      <c r="L176" s="46"/>
      <c r="M176" s="231"/>
      <c r="N176" s="232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8" t="s">
        <v>176</v>
      </c>
      <c r="AU176" s="18" t="s">
        <v>21</v>
      </c>
    </row>
    <row r="177" s="2" customFormat="1" ht="24.15" customHeight="1">
      <c r="A177" s="40"/>
      <c r="B177" s="41"/>
      <c r="C177" s="201" t="s">
        <v>403</v>
      </c>
      <c r="D177" s="201" t="s">
        <v>129</v>
      </c>
      <c r="E177" s="202" t="s">
        <v>1335</v>
      </c>
      <c r="F177" s="203" t="s">
        <v>1336</v>
      </c>
      <c r="G177" s="204" t="s">
        <v>174</v>
      </c>
      <c r="H177" s="205">
        <v>25</v>
      </c>
      <c r="I177" s="206"/>
      <c r="J177" s="207">
        <f>ROUND(I177*H177,2)</f>
        <v>0</v>
      </c>
      <c r="K177" s="208"/>
      <c r="L177" s="46"/>
      <c r="M177" s="209" t="s">
        <v>44</v>
      </c>
      <c r="N177" s="210" t="s">
        <v>53</v>
      </c>
      <c r="O177" s="86"/>
      <c r="P177" s="211">
        <f>O177*H177</f>
        <v>0</v>
      </c>
      <c r="Q177" s="211">
        <v>0</v>
      </c>
      <c r="R177" s="211">
        <f>Q177*H177</f>
        <v>0</v>
      </c>
      <c r="S177" s="211">
        <v>0</v>
      </c>
      <c r="T177" s="212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3" t="s">
        <v>133</v>
      </c>
      <c r="AT177" s="213" t="s">
        <v>129</v>
      </c>
      <c r="AU177" s="213" t="s">
        <v>21</v>
      </c>
      <c r="AY177" s="18" t="s">
        <v>128</v>
      </c>
      <c r="BE177" s="214">
        <f>IF(N177="základní",J177,0)</f>
        <v>0</v>
      </c>
      <c r="BF177" s="214">
        <f>IF(N177="snížená",J177,0)</f>
        <v>0</v>
      </c>
      <c r="BG177" s="214">
        <f>IF(N177="zákl. přenesená",J177,0)</f>
        <v>0</v>
      </c>
      <c r="BH177" s="214">
        <f>IF(N177="sníž. přenesená",J177,0)</f>
        <v>0</v>
      </c>
      <c r="BI177" s="214">
        <f>IF(N177="nulová",J177,0)</f>
        <v>0</v>
      </c>
      <c r="BJ177" s="18" t="s">
        <v>90</v>
      </c>
      <c r="BK177" s="214">
        <f>ROUND(I177*H177,2)</f>
        <v>0</v>
      </c>
      <c r="BL177" s="18" t="s">
        <v>133</v>
      </c>
      <c r="BM177" s="213" t="s">
        <v>1337</v>
      </c>
    </row>
    <row r="178" s="2" customFormat="1">
      <c r="A178" s="40"/>
      <c r="B178" s="41"/>
      <c r="C178" s="42"/>
      <c r="D178" s="228" t="s">
        <v>176</v>
      </c>
      <c r="E178" s="42"/>
      <c r="F178" s="229" t="s">
        <v>1338</v>
      </c>
      <c r="G178" s="42"/>
      <c r="H178" s="42"/>
      <c r="I178" s="230"/>
      <c r="J178" s="42"/>
      <c r="K178" s="42"/>
      <c r="L178" s="46"/>
      <c r="M178" s="231"/>
      <c r="N178" s="232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8" t="s">
        <v>176</v>
      </c>
      <c r="AU178" s="18" t="s">
        <v>21</v>
      </c>
    </row>
    <row r="179" s="2" customFormat="1" ht="33" customHeight="1">
      <c r="A179" s="40"/>
      <c r="B179" s="41"/>
      <c r="C179" s="201" t="s">
        <v>409</v>
      </c>
      <c r="D179" s="201" t="s">
        <v>129</v>
      </c>
      <c r="E179" s="202" t="s">
        <v>1339</v>
      </c>
      <c r="F179" s="203" t="s">
        <v>1340</v>
      </c>
      <c r="G179" s="204" t="s">
        <v>174</v>
      </c>
      <c r="H179" s="205">
        <v>12</v>
      </c>
      <c r="I179" s="206"/>
      <c r="J179" s="207">
        <f>ROUND(I179*H179,2)</f>
        <v>0</v>
      </c>
      <c r="K179" s="208"/>
      <c r="L179" s="46"/>
      <c r="M179" s="209" t="s">
        <v>44</v>
      </c>
      <c r="N179" s="210" t="s">
        <v>53</v>
      </c>
      <c r="O179" s="86"/>
      <c r="P179" s="211">
        <f>O179*H179</f>
        <v>0</v>
      </c>
      <c r="Q179" s="211">
        <v>0</v>
      </c>
      <c r="R179" s="211">
        <f>Q179*H179</f>
        <v>0</v>
      </c>
      <c r="S179" s="211">
        <v>0</v>
      </c>
      <c r="T179" s="212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3" t="s">
        <v>133</v>
      </c>
      <c r="AT179" s="213" t="s">
        <v>129</v>
      </c>
      <c r="AU179" s="213" t="s">
        <v>21</v>
      </c>
      <c r="AY179" s="18" t="s">
        <v>128</v>
      </c>
      <c r="BE179" s="214">
        <f>IF(N179="základní",J179,0)</f>
        <v>0</v>
      </c>
      <c r="BF179" s="214">
        <f>IF(N179="snížená",J179,0)</f>
        <v>0</v>
      </c>
      <c r="BG179" s="214">
        <f>IF(N179="zákl. přenesená",J179,0)</f>
        <v>0</v>
      </c>
      <c r="BH179" s="214">
        <f>IF(N179="sníž. přenesená",J179,0)</f>
        <v>0</v>
      </c>
      <c r="BI179" s="214">
        <f>IF(N179="nulová",J179,0)</f>
        <v>0</v>
      </c>
      <c r="BJ179" s="18" t="s">
        <v>90</v>
      </c>
      <c r="BK179" s="214">
        <f>ROUND(I179*H179,2)</f>
        <v>0</v>
      </c>
      <c r="BL179" s="18" t="s">
        <v>133</v>
      </c>
      <c r="BM179" s="213" t="s">
        <v>1341</v>
      </c>
    </row>
    <row r="180" s="2" customFormat="1">
      <c r="A180" s="40"/>
      <c r="B180" s="41"/>
      <c r="C180" s="42"/>
      <c r="D180" s="228" t="s">
        <v>176</v>
      </c>
      <c r="E180" s="42"/>
      <c r="F180" s="229" t="s">
        <v>1342</v>
      </c>
      <c r="G180" s="42"/>
      <c r="H180" s="42"/>
      <c r="I180" s="230"/>
      <c r="J180" s="42"/>
      <c r="K180" s="42"/>
      <c r="L180" s="46"/>
      <c r="M180" s="231"/>
      <c r="N180" s="232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8" t="s">
        <v>176</v>
      </c>
      <c r="AU180" s="18" t="s">
        <v>21</v>
      </c>
    </row>
    <row r="181" s="2" customFormat="1" ht="16.5" customHeight="1">
      <c r="A181" s="40"/>
      <c r="B181" s="41"/>
      <c r="C181" s="201" t="s">
        <v>415</v>
      </c>
      <c r="D181" s="201" t="s">
        <v>129</v>
      </c>
      <c r="E181" s="202" t="s">
        <v>1343</v>
      </c>
      <c r="F181" s="203" t="s">
        <v>1344</v>
      </c>
      <c r="G181" s="204" t="s">
        <v>224</v>
      </c>
      <c r="H181" s="205">
        <v>27.081</v>
      </c>
      <c r="I181" s="206"/>
      <c r="J181" s="207">
        <f>ROUND(I181*H181,2)</f>
        <v>0</v>
      </c>
      <c r="K181" s="208"/>
      <c r="L181" s="46"/>
      <c r="M181" s="209" t="s">
        <v>44</v>
      </c>
      <c r="N181" s="210" t="s">
        <v>53</v>
      </c>
      <c r="O181" s="86"/>
      <c r="P181" s="211">
        <f>O181*H181</f>
        <v>0</v>
      </c>
      <c r="Q181" s="211">
        <v>0</v>
      </c>
      <c r="R181" s="211">
        <f>Q181*H181</f>
        <v>0</v>
      </c>
      <c r="S181" s="211">
        <v>0</v>
      </c>
      <c r="T181" s="212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3" t="s">
        <v>133</v>
      </c>
      <c r="AT181" s="213" t="s">
        <v>129</v>
      </c>
      <c r="AU181" s="213" t="s">
        <v>21</v>
      </c>
      <c r="AY181" s="18" t="s">
        <v>128</v>
      </c>
      <c r="BE181" s="214">
        <f>IF(N181="základní",J181,0)</f>
        <v>0</v>
      </c>
      <c r="BF181" s="214">
        <f>IF(N181="snížená",J181,0)</f>
        <v>0</v>
      </c>
      <c r="BG181" s="214">
        <f>IF(N181="zákl. přenesená",J181,0)</f>
        <v>0</v>
      </c>
      <c r="BH181" s="214">
        <f>IF(N181="sníž. přenesená",J181,0)</f>
        <v>0</v>
      </c>
      <c r="BI181" s="214">
        <f>IF(N181="nulová",J181,0)</f>
        <v>0</v>
      </c>
      <c r="BJ181" s="18" t="s">
        <v>90</v>
      </c>
      <c r="BK181" s="214">
        <f>ROUND(I181*H181,2)</f>
        <v>0</v>
      </c>
      <c r="BL181" s="18" t="s">
        <v>133</v>
      </c>
      <c r="BM181" s="213" t="s">
        <v>1345</v>
      </c>
    </row>
    <row r="182" s="2" customFormat="1">
      <c r="A182" s="40"/>
      <c r="B182" s="41"/>
      <c r="C182" s="42"/>
      <c r="D182" s="228" t="s">
        <v>176</v>
      </c>
      <c r="E182" s="42"/>
      <c r="F182" s="229" t="s">
        <v>1346</v>
      </c>
      <c r="G182" s="42"/>
      <c r="H182" s="42"/>
      <c r="I182" s="230"/>
      <c r="J182" s="42"/>
      <c r="K182" s="42"/>
      <c r="L182" s="46"/>
      <c r="M182" s="231"/>
      <c r="N182" s="232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8" t="s">
        <v>176</v>
      </c>
      <c r="AU182" s="18" t="s">
        <v>21</v>
      </c>
    </row>
    <row r="183" s="13" customFormat="1">
      <c r="A183" s="13"/>
      <c r="B183" s="235"/>
      <c r="C183" s="236"/>
      <c r="D183" s="233" t="s">
        <v>180</v>
      </c>
      <c r="E183" s="237" t="s">
        <v>44</v>
      </c>
      <c r="F183" s="238" t="s">
        <v>1347</v>
      </c>
      <c r="G183" s="236"/>
      <c r="H183" s="239">
        <v>12.68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180</v>
      </c>
      <c r="AU183" s="245" t="s">
        <v>21</v>
      </c>
      <c r="AV183" s="13" t="s">
        <v>21</v>
      </c>
      <c r="AW183" s="13" t="s">
        <v>42</v>
      </c>
      <c r="AX183" s="13" t="s">
        <v>82</v>
      </c>
      <c r="AY183" s="245" t="s">
        <v>128</v>
      </c>
    </row>
    <row r="184" s="13" customFormat="1">
      <c r="A184" s="13"/>
      <c r="B184" s="235"/>
      <c r="C184" s="236"/>
      <c r="D184" s="233" t="s">
        <v>180</v>
      </c>
      <c r="E184" s="237" t="s">
        <v>44</v>
      </c>
      <c r="F184" s="238" t="s">
        <v>1348</v>
      </c>
      <c r="G184" s="236"/>
      <c r="H184" s="239">
        <v>2.3999999999999999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180</v>
      </c>
      <c r="AU184" s="245" t="s">
        <v>21</v>
      </c>
      <c r="AV184" s="13" t="s">
        <v>21</v>
      </c>
      <c r="AW184" s="13" t="s">
        <v>42</v>
      </c>
      <c r="AX184" s="13" t="s">
        <v>82</v>
      </c>
      <c r="AY184" s="245" t="s">
        <v>128</v>
      </c>
    </row>
    <row r="185" s="13" customFormat="1">
      <c r="A185" s="13"/>
      <c r="B185" s="235"/>
      <c r="C185" s="236"/>
      <c r="D185" s="233" t="s">
        <v>180</v>
      </c>
      <c r="E185" s="237" t="s">
        <v>44</v>
      </c>
      <c r="F185" s="238" t="s">
        <v>1349</v>
      </c>
      <c r="G185" s="236"/>
      <c r="H185" s="239">
        <v>0.001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180</v>
      </c>
      <c r="AU185" s="245" t="s">
        <v>21</v>
      </c>
      <c r="AV185" s="13" t="s">
        <v>21</v>
      </c>
      <c r="AW185" s="13" t="s">
        <v>42</v>
      </c>
      <c r="AX185" s="13" t="s">
        <v>82</v>
      </c>
      <c r="AY185" s="245" t="s">
        <v>128</v>
      </c>
    </row>
    <row r="186" s="13" customFormat="1">
      <c r="A186" s="13"/>
      <c r="B186" s="235"/>
      <c r="C186" s="236"/>
      <c r="D186" s="233" t="s">
        <v>180</v>
      </c>
      <c r="E186" s="237" t="s">
        <v>44</v>
      </c>
      <c r="F186" s="238" t="s">
        <v>1350</v>
      </c>
      <c r="G186" s="236"/>
      <c r="H186" s="239">
        <v>2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180</v>
      </c>
      <c r="AU186" s="245" t="s">
        <v>21</v>
      </c>
      <c r="AV186" s="13" t="s">
        <v>21</v>
      </c>
      <c r="AW186" s="13" t="s">
        <v>42</v>
      </c>
      <c r="AX186" s="13" t="s">
        <v>82</v>
      </c>
      <c r="AY186" s="245" t="s">
        <v>128</v>
      </c>
    </row>
    <row r="187" s="13" customFormat="1">
      <c r="A187" s="13"/>
      <c r="B187" s="235"/>
      <c r="C187" s="236"/>
      <c r="D187" s="233" t="s">
        <v>180</v>
      </c>
      <c r="E187" s="237" t="s">
        <v>44</v>
      </c>
      <c r="F187" s="238" t="s">
        <v>1351</v>
      </c>
      <c r="G187" s="236"/>
      <c r="H187" s="239">
        <v>2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180</v>
      </c>
      <c r="AU187" s="245" t="s">
        <v>21</v>
      </c>
      <c r="AV187" s="13" t="s">
        <v>21</v>
      </c>
      <c r="AW187" s="13" t="s">
        <v>42</v>
      </c>
      <c r="AX187" s="13" t="s">
        <v>82</v>
      </c>
      <c r="AY187" s="245" t="s">
        <v>128</v>
      </c>
    </row>
    <row r="188" s="13" customFormat="1">
      <c r="A188" s="13"/>
      <c r="B188" s="235"/>
      <c r="C188" s="236"/>
      <c r="D188" s="233" t="s">
        <v>180</v>
      </c>
      <c r="E188" s="237" t="s">
        <v>44</v>
      </c>
      <c r="F188" s="238" t="s">
        <v>1352</v>
      </c>
      <c r="G188" s="236"/>
      <c r="H188" s="239">
        <v>4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180</v>
      </c>
      <c r="AU188" s="245" t="s">
        <v>21</v>
      </c>
      <c r="AV188" s="13" t="s">
        <v>21</v>
      </c>
      <c r="AW188" s="13" t="s">
        <v>42</v>
      </c>
      <c r="AX188" s="13" t="s">
        <v>82</v>
      </c>
      <c r="AY188" s="245" t="s">
        <v>128</v>
      </c>
    </row>
    <row r="189" s="13" customFormat="1">
      <c r="A189" s="13"/>
      <c r="B189" s="235"/>
      <c r="C189" s="236"/>
      <c r="D189" s="233" t="s">
        <v>180</v>
      </c>
      <c r="E189" s="237" t="s">
        <v>44</v>
      </c>
      <c r="F189" s="238" t="s">
        <v>1352</v>
      </c>
      <c r="G189" s="236"/>
      <c r="H189" s="239">
        <v>4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180</v>
      </c>
      <c r="AU189" s="245" t="s">
        <v>21</v>
      </c>
      <c r="AV189" s="13" t="s">
        <v>21</v>
      </c>
      <c r="AW189" s="13" t="s">
        <v>42</v>
      </c>
      <c r="AX189" s="13" t="s">
        <v>82</v>
      </c>
      <c r="AY189" s="245" t="s">
        <v>128</v>
      </c>
    </row>
    <row r="190" s="14" customFormat="1">
      <c r="A190" s="14"/>
      <c r="B190" s="246"/>
      <c r="C190" s="247"/>
      <c r="D190" s="233" t="s">
        <v>180</v>
      </c>
      <c r="E190" s="248" t="s">
        <v>44</v>
      </c>
      <c r="F190" s="249" t="s">
        <v>182</v>
      </c>
      <c r="G190" s="247"/>
      <c r="H190" s="250">
        <v>27.081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6" t="s">
        <v>180</v>
      </c>
      <c r="AU190" s="256" t="s">
        <v>21</v>
      </c>
      <c r="AV190" s="14" t="s">
        <v>133</v>
      </c>
      <c r="AW190" s="14" t="s">
        <v>42</v>
      </c>
      <c r="AX190" s="14" t="s">
        <v>90</v>
      </c>
      <c r="AY190" s="256" t="s">
        <v>128</v>
      </c>
    </row>
    <row r="191" s="2" customFormat="1" ht="21.75" customHeight="1">
      <c r="A191" s="40"/>
      <c r="B191" s="41"/>
      <c r="C191" s="201" t="s">
        <v>421</v>
      </c>
      <c r="D191" s="201" t="s">
        <v>129</v>
      </c>
      <c r="E191" s="202" t="s">
        <v>1353</v>
      </c>
      <c r="F191" s="203" t="s">
        <v>1354</v>
      </c>
      <c r="G191" s="204" t="s">
        <v>224</v>
      </c>
      <c r="H191" s="205">
        <v>27.081</v>
      </c>
      <c r="I191" s="206"/>
      <c r="J191" s="207">
        <f>ROUND(I191*H191,2)</f>
        <v>0</v>
      </c>
      <c r="K191" s="208"/>
      <c r="L191" s="46"/>
      <c r="M191" s="209" t="s">
        <v>44</v>
      </c>
      <c r="N191" s="210" t="s">
        <v>53</v>
      </c>
      <c r="O191" s="86"/>
      <c r="P191" s="211">
        <f>O191*H191</f>
        <v>0</v>
      </c>
      <c r="Q191" s="211">
        <v>0</v>
      </c>
      <c r="R191" s="211">
        <f>Q191*H191</f>
        <v>0</v>
      </c>
      <c r="S191" s="211">
        <v>0</v>
      </c>
      <c r="T191" s="212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3" t="s">
        <v>133</v>
      </c>
      <c r="AT191" s="213" t="s">
        <v>129</v>
      </c>
      <c r="AU191" s="213" t="s">
        <v>21</v>
      </c>
      <c r="AY191" s="18" t="s">
        <v>128</v>
      </c>
      <c r="BE191" s="214">
        <f>IF(N191="základní",J191,0)</f>
        <v>0</v>
      </c>
      <c r="BF191" s="214">
        <f>IF(N191="snížená",J191,0)</f>
        <v>0</v>
      </c>
      <c r="BG191" s="214">
        <f>IF(N191="zákl. přenesená",J191,0)</f>
        <v>0</v>
      </c>
      <c r="BH191" s="214">
        <f>IF(N191="sníž. přenesená",J191,0)</f>
        <v>0</v>
      </c>
      <c r="BI191" s="214">
        <f>IF(N191="nulová",J191,0)</f>
        <v>0</v>
      </c>
      <c r="BJ191" s="18" t="s">
        <v>90</v>
      </c>
      <c r="BK191" s="214">
        <f>ROUND(I191*H191,2)</f>
        <v>0</v>
      </c>
      <c r="BL191" s="18" t="s">
        <v>133</v>
      </c>
      <c r="BM191" s="213" t="s">
        <v>1355</v>
      </c>
    </row>
    <row r="192" s="2" customFormat="1">
      <c r="A192" s="40"/>
      <c r="B192" s="41"/>
      <c r="C192" s="42"/>
      <c r="D192" s="228" t="s">
        <v>176</v>
      </c>
      <c r="E192" s="42"/>
      <c r="F192" s="229" t="s">
        <v>1356</v>
      </c>
      <c r="G192" s="42"/>
      <c r="H192" s="42"/>
      <c r="I192" s="230"/>
      <c r="J192" s="42"/>
      <c r="K192" s="42"/>
      <c r="L192" s="46"/>
      <c r="M192" s="231"/>
      <c r="N192" s="232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8" t="s">
        <v>176</v>
      </c>
      <c r="AU192" s="18" t="s">
        <v>21</v>
      </c>
    </row>
    <row r="193" s="13" customFormat="1">
      <c r="A193" s="13"/>
      <c r="B193" s="235"/>
      <c r="C193" s="236"/>
      <c r="D193" s="233" t="s">
        <v>180</v>
      </c>
      <c r="E193" s="237" t="s">
        <v>44</v>
      </c>
      <c r="F193" s="238" t="s">
        <v>1347</v>
      </c>
      <c r="G193" s="236"/>
      <c r="H193" s="239">
        <v>12.68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5" t="s">
        <v>180</v>
      </c>
      <c r="AU193" s="245" t="s">
        <v>21</v>
      </c>
      <c r="AV193" s="13" t="s">
        <v>21</v>
      </c>
      <c r="AW193" s="13" t="s">
        <v>42</v>
      </c>
      <c r="AX193" s="13" t="s">
        <v>82</v>
      </c>
      <c r="AY193" s="245" t="s">
        <v>128</v>
      </c>
    </row>
    <row r="194" s="13" customFormat="1">
      <c r="A194" s="13"/>
      <c r="B194" s="235"/>
      <c r="C194" s="236"/>
      <c r="D194" s="233" t="s">
        <v>180</v>
      </c>
      <c r="E194" s="237" t="s">
        <v>44</v>
      </c>
      <c r="F194" s="238" t="s">
        <v>1348</v>
      </c>
      <c r="G194" s="236"/>
      <c r="H194" s="239">
        <v>2.3999999999999999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180</v>
      </c>
      <c r="AU194" s="245" t="s">
        <v>21</v>
      </c>
      <c r="AV194" s="13" t="s">
        <v>21</v>
      </c>
      <c r="AW194" s="13" t="s">
        <v>42</v>
      </c>
      <c r="AX194" s="13" t="s">
        <v>82</v>
      </c>
      <c r="AY194" s="245" t="s">
        <v>128</v>
      </c>
    </row>
    <row r="195" s="13" customFormat="1">
      <c r="A195" s="13"/>
      <c r="B195" s="235"/>
      <c r="C195" s="236"/>
      <c r="D195" s="233" t="s">
        <v>180</v>
      </c>
      <c r="E195" s="237" t="s">
        <v>44</v>
      </c>
      <c r="F195" s="238" t="s">
        <v>1349</v>
      </c>
      <c r="G195" s="236"/>
      <c r="H195" s="239">
        <v>0.001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180</v>
      </c>
      <c r="AU195" s="245" t="s">
        <v>21</v>
      </c>
      <c r="AV195" s="13" t="s">
        <v>21</v>
      </c>
      <c r="AW195" s="13" t="s">
        <v>42</v>
      </c>
      <c r="AX195" s="13" t="s">
        <v>82</v>
      </c>
      <c r="AY195" s="245" t="s">
        <v>128</v>
      </c>
    </row>
    <row r="196" s="13" customFormat="1">
      <c r="A196" s="13"/>
      <c r="B196" s="235"/>
      <c r="C196" s="236"/>
      <c r="D196" s="233" t="s">
        <v>180</v>
      </c>
      <c r="E196" s="237" t="s">
        <v>44</v>
      </c>
      <c r="F196" s="238" t="s">
        <v>1350</v>
      </c>
      <c r="G196" s="236"/>
      <c r="H196" s="239">
        <v>2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180</v>
      </c>
      <c r="AU196" s="245" t="s">
        <v>21</v>
      </c>
      <c r="AV196" s="13" t="s">
        <v>21</v>
      </c>
      <c r="AW196" s="13" t="s">
        <v>42</v>
      </c>
      <c r="AX196" s="13" t="s">
        <v>82</v>
      </c>
      <c r="AY196" s="245" t="s">
        <v>128</v>
      </c>
    </row>
    <row r="197" s="13" customFormat="1">
      <c r="A197" s="13"/>
      <c r="B197" s="235"/>
      <c r="C197" s="236"/>
      <c r="D197" s="233" t="s">
        <v>180</v>
      </c>
      <c r="E197" s="237" t="s">
        <v>44</v>
      </c>
      <c r="F197" s="238" t="s">
        <v>1351</v>
      </c>
      <c r="G197" s="236"/>
      <c r="H197" s="239">
        <v>2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180</v>
      </c>
      <c r="AU197" s="245" t="s">
        <v>21</v>
      </c>
      <c r="AV197" s="13" t="s">
        <v>21</v>
      </c>
      <c r="AW197" s="13" t="s">
        <v>42</v>
      </c>
      <c r="AX197" s="13" t="s">
        <v>82</v>
      </c>
      <c r="AY197" s="245" t="s">
        <v>128</v>
      </c>
    </row>
    <row r="198" s="13" customFormat="1">
      <c r="A198" s="13"/>
      <c r="B198" s="235"/>
      <c r="C198" s="236"/>
      <c r="D198" s="233" t="s">
        <v>180</v>
      </c>
      <c r="E198" s="237" t="s">
        <v>44</v>
      </c>
      <c r="F198" s="238" t="s">
        <v>1352</v>
      </c>
      <c r="G198" s="236"/>
      <c r="H198" s="239">
        <v>4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180</v>
      </c>
      <c r="AU198" s="245" t="s">
        <v>21</v>
      </c>
      <c r="AV198" s="13" t="s">
        <v>21</v>
      </c>
      <c r="AW198" s="13" t="s">
        <v>42</v>
      </c>
      <c r="AX198" s="13" t="s">
        <v>82</v>
      </c>
      <c r="AY198" s="245" t="s">
        <v>128</v>
      </c>
    </row>
    <row r="199" s="13" customFormat="1">
      <c r="A199" s="13"/>
      <c r="B199" s="235"/>
      <c r="C199" s="236"/>
      <c r="D199" s="233" t="s">
        <v>180</v>
      </c>
      <c r="E199" s="237" t="s">
        <v>44</v>
      </c>
      <c r="F199" s="238" t="s">
        <v>1352</v>
      </c>
      <c r="G199" s="236"/>
      <c r="H199" s="239">
        <v>4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180</v>
      </c>
      <c r="AU199" s="245" t="s">
        <v>21</v>
      </c>
      <c r="AV199" s="13" t="s">
        <v>21</v>
      </c>
      <c r="AW199" s="13" t="s">
        <v>42</v>
      </c>
      <c r="AX199" s="13" t="s">
        <v>82</v>
      </c>
      <c r="AY199" s="245" t="s">
        <v>128</v>
      </c>
    </row>
    <row r="200" s="14" customFormat="1">
      <c r="A200" s="14"/>
      <c r="B200" s="246"/>
      <c r="C200" s="247"/>
      <c r="D200" s="233" t="s">
        <v>180</v>
      </c>
      <c r="E200" s="248" t="s">
        <v>44</v>
      </c>
      <c r="F200" s="249" t="s">
        <v>182</v>
      </c>
      <c r="G200" s="247"/>
      <c r="H200" s="250">
        <v>27.081</v>
      </c>
      <c r="I200" s="251"/>
      <c r="J200" s="247"/>
      <c r="K200" s="247"/>
      <c r="L200" s="252"/>
      <c r="M200" s="253"/>
      <c r="N200" s="254"/>
      <c r="O200" s="254"/>
      <c r="P200" s="254"/>
      <c r="Q200" s="254"/>
      <c r="R200" s="254"/>
      <c r="S200" s="254"/>
      <c r="T200" s="25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6" t="s">
        <v>180</v>
      </c>
      <c r="AU200" s="256" t="s">
        <v>21</v>
      </c>
      <c r="AV200" s="14" t="s">
        <v>133</v>
      </c>
      <c r="AW200" s="14" t="s">
        <v>42</v>
      </c>
      <c r="AX200" s="14" t="s">
        <v>90</v>
      </c>
      <c r="AY200" s="256" t="s">
        <v>128</v>
      </c>
    </row>
    <row r="201" s="11" customFormat="1" ht="25.92" customHeight="1">
      <c r="A201" s="11"/>
      <c r="B201" s="187"/>
      <c r="C201" s="188"/>
      <c r="D201" s="189" t="s">
        <v>81</v>
      </c>
      <c r="E201" s="190" t="s">
        <v>1357</v>
      </c>
      <c r="F201" s="190" t="s">
        <v>1358</v>
      </c>
      <c r="G201" s="188"/>
      <c r="H201" s="188"/>
      <c r="I201" s="191"/>
      <c r="J201" s="192">
        <f>BK201</f>
        <v>0</v>
      </c>
      <c r="K201" s="188"/>
      <c r="L201" s="193"/>
      <c r="M201" s="194"/>
      <c r="N201" s="195"/>
      <c r="O201" s="195"/>
      <c r="P201" s="196">
        <f>P202+SUM(P203:P205)</f>
        <v>0</v>
      </c>
      <c r="Q201" s="195"/>
      <c r="R201" s="196">
        <f>R202+SUM(R203:R205)</f>
        <v>0</v>
      </c>
      <c r="S201" s="195"/>
      <c r="T201" s="197">
        <f>T202+SUM(T203:T205)</f>
        <v>0</v>
      </c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R201" s="198" t="s">
        <v>133</v>
      </c>
      <c r="AT201" s="199" t="s">
        <v>81</v>
      </c>
      <c r="AU201" s="199" t="s">
        <v>82</v>
      </c>
      <c r="AY201" s="198" t="s">
        <v>128</v>
      </c>
      <c r="BK201" s="200">
        <f>BK202+SUM(BK203:BK205)</f>
        <v>0</v>
      </c>
    </row>
    <row r="202" s="2" customFormat="1" ht="16.5" customHeight="1">
      <c r="A202" s="40"/>
      <c r="B202" s="41"/>
      <c r="C202" s="201" t="s">
        <v>29</v>
      </c>
      <c r="D202" s="201" t="s">
        <v>129</v>
      </c>
      <c r="E202" s="202" t="s">
        <v>1359</v>
      </c>
      <c r="F202" s="203" t="s">
        <v>1360</v>
      </c>
      <c r="G202" s="204" t="s">
        <v>1009</v>
      </c>
      <c r="H202" s="205">
        <v>5</v>
      </c>
      <c r="I202" s="206"/>
      <c r="J202" s="207">
        <f>ROUND(I202*H202,2)</f>
        <v>0</v>
      </c>
      <c r="K202" s="208"/>
      <c r="L202" s="46"/>
      <c r="M202" s="209" t="s">
        <v>44</v>
      </c>
      <c r="N202" s="210" t="s">
        <v>53</v>
      </c>
      <c r="O202" s="86"/>
      <c r="P202" s="211">
        <f>O202*H202</f>
        <v>0</v>
      </c>
      <c r="Q202" s="211">
        <v>0</v>
      </c>
      <c r="R202" s="211">
        <f>Q202*H202</f>
        <v>0</v>
      </c>
      <c r="S202" s="211">
        <v>0</v>
      </c>
      <c r="T202" s="212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3" t="s">
        <v>133</v>
      </c>
      <c r="AT202" s="213" t="s">
        <v>129</v>
      </c>
      <c r="AU202" s="213" t="s">
        <v>90</v>
      </c>
      <c r="AY202" s="18" t="s">
        <v>128</v>
      </c>
      <c r="BE202" s="214">
        <f>IF(N202="základní",J202,0)</f>
        <v>0</v>
      </c>
      <c r="BF202" s="214">
        <f>IF(N202="snížená",J202,0)</f>
        <v>0</v>
      </c>
      <c r="BG202" s="214">
        <f>IF(N202="zákl. přenesená",J202,0)</f>
        <v>0</v>
      </c>
      <c r="BH202" s="214">
        <f>IF(N202="sníž. přenesená",J202,0)</f>
        <v>0</v>
      </c>
      <c r="BI202" s="214">
        <f>IF(N202="nulová",J202,0)</f>
        <v>0</v>
      </c>
      <c r="BJ202" s="18" t="s">
        <v>90</v>
      </c>
      <c r="BK202" s="214">
        <f>ROUND(I202*H202,2)</f>
        <v>0</v>
      </c>
      <c r="BL202" s="18" t="s">
        <v>133</v>
      </c>
      <c r="BM202" s="213" t="s">
        <v>1361</v>
      </c>
    </row>
    <row r="203" s="13" customFormat="1">
      <c r="A203" s="13"/>
      <c r="B203" s="235"/>
      <c r="C203" s="236"/>
      <c r="D203" s="233" t="s">
        <v>180</v>
      </c>
      <c r="E203" s="237" t="s">
        <v>44</v>
      </c>
      <c r="F203" s="238" t="s">
        <v>1362</v>
      </c>
      <c r="G203" s="236"/>
      <c r="H203" s="239">
        <v>5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180</v>
      </c>
      <c r="AU203" s="245" t="s">
        <v>90</v>
      </c>
      <c r="AV203" s="13" t="s">
        <v>21</v>
      </c>
      <c r="AW203" s="13" t="s">
        <v>42</v>
      </c>
      <c r="AX203" s="13" t="s">
        <v>82</v>
      </c>
      <c r="AY203" s="245" t="s">
        <v>128</v>
      </c>
    </row>
    <row r="204" s="14" customFormat="1">
      <c r="A204" s="14"/>
      <c r="B204" s="246"/>
      <c r="C204" s="247"/>
      <c r="D204" s="233" t="s">
        <v>180</v>
      </c>
      <c r="E204" s="248" t="s">
        <v>44</v>
      </c>
      <c r="F204" s="249" t="s">
        <v>182</v>
      </c>
      <c r="G204" s="247"/>
      <c r="H204" s="250">
        <v>5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6" t="s">
        <v>180</v>
      </c>
      <c r="AU204" s="256" t="s">
        <v>90</v>
      </c>
      <c r="AV204" s="14" t="s">
        <v>133</v>
      </c>
      <c r="AW204" s="14" t="s">
        <v>42</v>
      </c>
      <c r="AX204" s="14" t="s">
        <v>90</v>
      </c>
      <c r="AY204" s="256" t="s">
        <v>128</v>
      </c>
    </row>
    <row r="205" s="11" customFormat="1" ht="22.8" customHeight="1">
      <c r="A205" s="11"/>
      <c r="B205" s="187"/>
      <c r="C205" s="188"/>
      <c r="D205" s="189" t="s">
        <v>81</v>
      </c>
      <c r="E205" s="226" t="s">
        <v>792</v>
      </c>
      <c r="F205" s="226" t="s">
        <v>793</v>
      </c>
      <c r="G205" s="188"/>
      <c r="H205" s="188"/>
      <c r="I205" s="191"/>
      <c r="J205" s="227">
        <f>BK205</f>
        <v>0</v>
      </c>
      <c r="K205" s="188"/>
      <c r="L205" s="193"/>
      <c r="M205" s="194"/>
      <c r="N205" s="195"/>
      <c r="O205" s="195"/>
      <c r="P205" s="196">
        <f>SUM(P206:P207)</f>
        <v>0</v>
      </c>
      <c r="Q205" s="195"/>
      <c r="R205" s="196">
        <f>SUM(R206:R207)</f>
        <v>0</v>
      </c>
      <c r="S205" s="195"/>
      <c r="T205" s="197">
        <f>SUM(T206:T207)</f>
        <v>0</v>
      </c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R205" s="198" t="s">
        <v>90</v>
      </c>
      <c r="AT205" s="199" t="s">
        <v>81</v>
      </c>
      <c r="AU205" s="199" t="s">
        <v>90</v>
      </c>
      <c r="AY205" s="198" t="s">
        <v>128</v>
      </c>
      <c r="BK205" s="200">
        <f>SUM(BK206:BK207)</f>
        <v>0</v>
      </c>
    </row>
    <row r="206" s="2" customFormat="1" ht="24.15" customHeight="1">
      <c r="A206" s="40"/>
      <c r="B206" s="41"/>
      <c r="C206" s="201" t="s">
        <v>430</v>
      </c>
      <c r="D206" s="201" t="s">
        <v>129</v>
      </c>
      <c r="E206" s="202" t="s">
        <v>1363</v>
      </c>
      <c r="F206" s="203" t="s">
        <v>1364</v>
      </c>
      <c r="G206" s="204" t="s">
        <v>302</v>
      </c>
      <c r="H206" s="205">
        <v>11.831</v>
      </c>
      <c r="I206" s="206"/>
      <c r="J206" s="207">
        <f>ROUND(I206*H206,2)</f>
        <v>0</v>
      </c>
      <c r="K206" s="208"/>
      <c r="L206" s="46"/>
      <c r="M206" s="209" t="s">
        <v>44</v>
      </c>
      <c r="N206" s="210" t="s">
        <v>53</v>
      </c>
      <c r="O206" s="86"/>
      <c r="P206" s="211">
        <f>O206*H206</f>
        <v>0</v>
      </c>
      <c r="Q206" s="211">
        <v>0</v>
      </c>
      <c r="R206" s="211">
        <f>Q206*H206</f>
        <v>0</v>
      </c>
      <c r="S206" s="211">
        <v>0</v>
      </c>
      <c r="T206" s="212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3" t="s">
        <v>133</v>
      </c>
      <c r="AT206" s="213" t="s">
        <v>129</v>
      </c>
      <c r="AU206" s="213" t="s">
        <v>21</v>
      </c>
      <c r="AY206" s="18" t="s">
        <v>128</v>
      </c>
      <c r="BE206" s="214">
        <f>IF(N206="základní",J206,0)</f>
        <v>0</v>
      </c>
      <c r="BF206" s="214">
        <f>IF(N206="snížená",J206,0)</f>
        <v>0</v>
      </c>
      <c r="BG206" s="214">
        <f>IF(N206="zákl. přenesená",J206,0)</f>
        <v>0</v>
      </c>
      <c r="BH206" s="214">
        <f>IF(N206="sníž. přenesená",J206,0)</f>
        <v>0</v>
      </c>
      <c r="BI206" s="214">
        <f>IF(N206="nulová",J206,0)</f>
        <v>0</v>
      </c>
      <c r="BJ206" s="18" t="s">
        <v>90</v>
      </c>
      <c r="BK206" s="214">
        <f>ROUND(I206*H206,2)</f>
        <v>0</v>
      </c>
      <c r="BL206" s="18" t="s">
        <v>133</v>
      </c>
      <c r="BM206" s="213" t="s">
        <v>1365</v>
      </c>
    </row>
    <row r="207" s="2" customFormat="1">
      <c r="A207" s="40"/>
      <c r="B207" s="41"/>
      <c r="C207" s="42"/>
      <c r="D207" s="228" t="s">
        <v>176</v>
      </c>
      <c r="E207" s="42"/>
      <c r="F207" s="229" t="s">
        <v>1366</v>
      </c>
      <c r="G207" s="42"/>
      <c r="H207" s="42"/>
      <c r="I207" s="230"/>
      <c r="J207" s="42"/>
      <c r="K207" s="42"/>
      <c r="L207" s="46"/>
      <c r="M207" s="289"/>
      <c r="N207" s="290"/>
      <c r="O207" s="217"/>
      <c r="P207" s="217"/>
      <c r="Q207" s="217"/>
      <c r="R207" s="217"/>
      <c r="S207" s="217"/>
      <c r="T207" s="291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8" t="s">
        <v>176</v>
      </c>
      <c r="AU207" s="18" t="s">
        <v>21</v>
      </c>
    </row>
    <row r="208" s="2" customFormat="1" ht="6.96" customHeight="1">
      <c r="A208" s="40"/>
      <c r="B208" s="61"/>
      <c r="C208" s="62"/>
      <c r="D208" s="62"/>
      <c r="E208" s="62"/>
      <c r="F208" s="62"/>
      <c r="G208" s="62"/>
      <c r="H208" s="62"/>
      <c r="I208" s="62"/>
      <c r="J208" s="62"/>
      <c r="K208" s="62"/>
      <c r="L208" s="46"/>
      <c r="M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</row>
  </sheetData>
  <sheetProtection sheet="1" autoFilter="0" formatColumns="0" formatRows="0" objects="1" scenarios="1" spinCount="100000" saltValue="3ZjGbDNSMNsRzQp6YdzSlypNciL9lQTbiFJ1hUUsAanY5kgQB9qXfPoUrFNTsU+6nNjpuWC7A17NWiJDK+kFwg==" hashValue="ge20mZ22ZaZcVxzGGI5UHCznojKYB+V5P6xs5Rnw8KHVBqhHQcGVidqfLEdirchkYiEaAlLwyYF0iOs9FJ/H2Q==" algorithmName="SHA-512" password="CC35"/>
  <autoFilter ref="C82:K207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2_01/181411131"/>
    <hyperlink ref="F92" r:id="rId2" display="https://podminky.urs.cz/item/CS_URS_2022_01/183101221"/>
    <hyperlink ref="F97" r:id="rId3" display="https://podminky.urs.cz/item/CS_URS_2022_01/183111211"/>
    <hyperlink ref="F102" r:id="rId4" display="https://podminky.urs.cz/item/CS_URS_2022_01/183111212"/>
    <hyperlink ref="F107" r:id="rId5" display="https://podminky.urs.cz/item/CS_URS_2022_01/183211312"/>
    <hyperlink ref="F112" r:id="rId6" display="https://podminky.urs.cz/item/CS_URS_2022_01/183403114"/>
    <hyperlink ref="F114" r:id="rId7" display="https://podminky.urs.cz/item/CS_URS_2022_01/183403153"/>
    <hyperlink ref="F116" r:id="rId8" display="https://podminky.urs.cz/item/CS_URS_2022_01/183403161"/>
    <hyperlink ref="F118" r:id="rId9" display="https://podminky.urs.cz/item/CS_URS_2022_01/184102111"/>
    <hyperlink ref="F123" r:id="rId10" display="https://podminky.urs.cz/item/CS_URS_2022_01/184102115"/>
    <hyperlink ref="F128" r:id="rId11" display="https://podminky.urs.cz/item/CS_URS_2022_01/184215133"/>
    <hyperlink ref="F137" r:id="rId12" display="https://podminky.urs.cz/item/CS_URS_2022_01/184501141"/>
    <hyperlink ref="F140" r:id="rId13" display="https://podminky.urs.cz/item/CS_URS_2022_01/184802111"/>
    <hyperlink ref="F147" r:id="rId14" display="https://podminky.urs.cz/item/CS_URS_2022_01/184911161"/>
    <hyperlink ref="F152" r:id="rId15" display="https://podminky.urs.cz/item/CS_URS_2022_01/184911421"/>
    <hyperlink ref="F158" r:id="rId16" display="https://podminky.urs.cz/item/CS_URS_2022_01/185802113"/>
    <hyperlink ref="F165" r:id="rId17" display="https://podminky.urs.cz/item/CS_URS_2022_01/185802114"/>
    <hyperlink ref="F176" r:id="rId18" display="https://podminky.urs.cz/item/CS_URS_2022_01/185804211"/>
    <hyperlink ref="F178" r:id="rId19" display="https://podminky.urs.cz/item/CS_URS_2022_01/185804212"/>
    <hyperlink ref="F180" r:id="rId20" display="https://podminky.urs.cz/item/CS_URS_2022_01/185804213"/>
    <hyperlink ref="F182" r:id="rId21" display="https://podminky.urs.cz/item/CS_URS_2022_01/185804312"/>
    <hyperlink ref="F192" r:id="rId22" display="https://podminky.urs.cz/item/CS_URS_2022_01/185851121"/>
    <hyperlink ref="F207" r:id="rId23" display="https://podminky.urs.cz/item/CS_URS_2022_01/998231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Štefan</dc:creator>
  <cp:lastModifiedBy>Pavel Štefan</cp:lastModifiedBy>
  <dcterms:created xsi:type="dcterms:W3CDTF">2022-04-04T07:34:08Z</dcterms:created>
  <dcterms:modified xsi:type="dcterms:W3CDTF">2022-04-04T07:34:18Z</dcterms:modified>
</cp:coreProperties>
</file>